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13875" windowHeight="12555"/>
  </bookViews>
  <sheets>
    <sheet name="2026" sheetId="4" r:id="rId1"/>
  </sheets>
  <definedNames>
    <definedName name="_xlnm.Print_Titles" localSheetId="0">'2026'!$6:$8</definedName>
    <definedName name="_xlnm.Print_Area" localSheetId="0">'2026'!$A$1:$Q$775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551" i="4" l="1"/>
  <c r="N562" i="4"/>
  <c r="P539" i="4"/>
  <c r="O539" i="4"/>
  <c r="N539" i="4"/>
  <c r="M539" i="4"/>
  <c r="L539" i="4"/>
  <c r="Q538" i="4"/>
  <c r="L551" i="4" l="1"/>
  <c r="Q525" i="4"/>
  <c r="Q526" i="4"/>
  <c r="Q527" i="4"/>
  <c r="Q528" i="4"/>
  <c r="Q529" i="4"/>
  <c r="Q530" i="4"/>
  <c r="Q531" i="4"/>
  <c r="Q532" i="4"/>
  <c r="Q533" i="4"/>
  <c r="Q534" i="4"/>
  <c r="Q535" i="4"/>
  <c r="Q536" i="4"/>
  <c r="Q537" i="4"/>
  <c r="Q540" i="4"/>
  <c r="Q541" i="4"/>
  <c r="Q542" i="4"/>
  <c r="Q543" i="4"/>
  <c r="Q544" i="4"/>
  <c r="Q545" i="4"/>
  <c r="Q546" i="4"/>
  <c r="Q547" i="4"/>
  <c r="Q548" i="4"/>
  <c r="Q549" i="4"/>
  <c r="Q550" i="4"/>
  <c r="Q552" i="4"/>
  <c r="Q553" i="4"/>
  <c r="Q554" i="4"/>
  <c r="Q555" i="4"/>
  <c r="Q556" i="4"/>
  <c r="Q557" i="4"/>
  <c r="Q558" i="4"/>
  <c r="Q559" i="4"/>
  <c r="Q560" i="4"/>
  <c r="Q561" i="4"/>
  <c r="Q563" i="4"/>
  <c r="Q564" i="4"/>
  <c r="Q565" i="4"/>
  <c r="Q567" i="4"/>
  <c r="P562" i="4" l="1"/>
  <c r="O562" i="4"/>
  <c r="P551" i="4"/>
  <c r="O551" i="4"/>
  <c r="M551" i="4"/>
  <c r="Q551" i="4" l="1"/>
  <c r="Q539" i="4"/>
  <c r="Q498" i="4"/>
  <c r="Q499" i="4" s="1"/>
  <c r="Q496" i="4"/>
  <c r="Q497" i="4" s="1"/>
  <c r="O497" i="4"/>
  <c r="M499" i="4"/>
  <c r="N499" i="4"/>
  <c r="O499" i="4"/>
  <c r="P499" i="4"/>
  <c r="L499" i="4"/>
  <c r="M497" i="4"/>
  <c r="N497" i="4"/>
  <c r="P497" i="4"/>
  <c r="L497" i="4"/>
  <c r="M495" i="4"/>
  <c r="O495" i="4"/>
  <c r="L495" i="4"/>
  <c r="P494" i="4"/>
  <c r="P495" i="4" s="1"/>
  <c r="Q493" i="4"/>
  <c r="Q494" i="4"/>
  <c r="N492" i="4"/>
  <c r="N495" i="4" s="1"/>
  <c r="N500" i="4" s="1"/>
  <c r="O500" i="4" l="1"/>
  <c r="L500" i="4"/>
  <c r="M500" i="4"/>
  <c r="P500" i="4"/>
  <c r="Q502" i="4"/>
  <c r="Q503" i="4"/>
  <c r="Q504" i="4"/>
  <c r="Q505" i="4"/>
  <c r="Q506" i="4"/>
  <c r="Q501" i="4"/>
  <c r="O507" i="4"/>
  <c r="O508" i="4" s="1"/>
  <c r="P507" i="4"/>
  <c r="P508" i="4" s="1"/>
  <c r="N507" i="4"/>
  <c r="N508" i="4" s="1"/>
  <c r="Q480" i="4" l="1"/>
  <c r="Q479" i="4"/>
  <c r="Q478" i="4"/>
  <c r="Q477" i="4"/>
  <c r="Q476" i="4"/>
  <c r="Q475" i="4"/>
  <c r="Q474" i="4"/>
  <c r="Q473" i="4"/>
  <c r="Q472" i="4"/>
  <c r="Q471" i="4"/>
  <c r="Q470" i="4"/>
  <c r="Q468" i="4"/>
  <c r="Q467" i="4"/>
  <c r="Q466" i="4"/>
  <c r="Q465" i="4"/>
  <c r="Q464" i="4"/>
  <c r="Q463" i="4"/>
  <c r="Q462" i="4"/>
  <c r="Q461" i="4"/>
  <c r="Q460" i="4"/>
  <c r="Q459" i="4"/>
  <c r="Q458" i="4"/>
  <c r="Q457" i="4"/>
  <c r="Q456" i="4"/>
  <c r="Q455" i="4"/>
  <c r="Q454" i="4"/>
  <c r="Q452" i="4"/>
  <c r="Q451" i="4"/>
  <c r="Q450" i="4"/>
  <c r="Q449" i="4"/>
  <c r="Q448" i="4"/>
  <c r="Q447" i="4"/>
  <c r="Q446" i="4"/>
  <c r="Q445" i="4"/>
  <c r="Q444" i="4"/>
  <c r="Q443" i="4"/>
  <c r="Q442" i="4"/>
  <c r="Q441" i="4"/>
  <c r="Q440" i="4"/>
  <c r="Q439" i="4"/>
  <c r="Q438" i="4"/>
  <c r="Q437" i="4"/>
  <c r="Q435" i="4"/>
  <c r="Q434" i="4"/>
  <c r="Q433" i="4"/>
  <c r="Q432" i="4"/>
  <c r="Q431" i="4"/>
  <c r="Q430" i="4"/>
  <c r="Q429" i="4"/>
  <c r="Q428" i="4"/>
  <c r="Q427" i="4"/>
  <c r="Q426" i="4"/>
  <c r="Q425" i="4"/>
  <c r="Q424" i="4"/>
  <c r="Q423" i="4"/>
  <c r="Q421" i="4"/>
  <c r="Q420" i="4"/>
  <c r="Q419" i="4"/>
  <c r="Q418" i="4"/>
  <c r="Q417" i="4"/>
  <c r="Q416" i="4"/>
  <c r="Q415" i="4"/>
  <c r="Q414" i="4"/>
  <c r="Q413" i="4"/>
  <c r="Q412" i="4"/>
  <c r="Q411" i="4"/>
  <c r="Q410" i="4"/>
  <c r="Q409" i="4"/>
  <c r="Q407" i="4"/>
  <c r="Q406" i="4"/>
  <c r="Q405" i="4"/>
  <c r="Q404" i="4"/>
  <c r="Q403" i="4"/>
  <c r="Q402" i="4"/>
  <c r="Q401" i="4"/>
  <c r="Q400" i="4"/>
  <c r="Q399" i="4"/>
  <c r="Q398" i="4"/>
  <c r="Q397" i="4"/>
  <c r="Q396" i="4"/>
  <c r="Q395" i="4"/>
  <c r="Q394" i="4"/>
  <c r="Q393" i="4"/>
  <c r="Q392" i="4"/>
  <c r="Q391" i="4"/>
  <c r="Q389" i="4"/>
  <c r="Q388" i="4"/>
  <c r="Q387" i="4"/>
  <c r="Q385" i="4"/>
  <c r="N481" i="4" l="1"/>
  <c r="O481" i="4"/>
  <c r="P481" i="4"/>
  <c r="M481" i="4"/>
  <c r="M486" i="4" l="1"/>
  <c r="M489" i="4"/>
  <c r="M490" i="4" l="1"/>
  <c r="O311" i="4"/>
  <c r="P311" i="4"/>
  <c r="N311" i="4"/>
  <c r="Q310" i="4"/>
  <c r="Q309" i="4"/>
  <c r="Q311" i="4" l="1"/>
  <c r="Q380" i="4"/>
  <c r="Q381" i="4"/>
  <c r="N469" i="4"/>
  <c r="O469" i="4"/>
  <c r="P469" i="4"/>
  <c r="M469" i="4"/>
  <c r="L469" i="4"/>
  <c r="O422" i="4"/>
  <c r="P422" i="4"/>
  <c r="P408" i="4"/>
  <c r="N390" i="4"/>
  <c r="O390" i="4"/>
  <c r="P390" i="4"/>
  <c r="Q383" i="4"/>
  <c r="Q384" i="4"/>
  <c r="Q386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29" i="4"/>
  <c r="N363" i="4"/>
  <c r="O363" i="4"/>
  <c r="P363" i="4"/>
  <c r="Q469" i="4" l="1"/>
  <c r="Q321" i="4"/>
  <c r="Q322" i="4"/>
  <c r="Q323" i="4"/>
  <c r="Q314" i="4"/>
  <c r="Q315" i="4"/>
  <c r="Q316" i="4"/>
  <c r="Q317" i="4"/>
  <c r="Q318" i="4"/>
  <c r="Q319" i="4"/>
  <c r="Q313" i="4"/>
  <c r="Q305" i="4" l="1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75" i="4"/>
  <c r="Q301" i="4"/>
  <c r="Q302" i="4"/>
  <c r="Q303" i="4"/>
  <c r="O304" i="4"/>
  <c r="P304" i="4"/>
  <c r="N304" i="4"/>
  <c r="L304" i="4"/>
  <c r="M304" i="4"/>
  <c r="P274" i="4"/>
  <c r="O293" i="4"/>
  <c r="N293" i="4"/>
  <c r="Q304" i="4" l="1"/>
  <c r="O306" i="4"/>
  <c r="P306" i="4"/>
  <c r="Q306" i="4"/>
  <c r="Q295" i="4"/>
  <c r="Q296" i="4"/>
  <c r="Q297" i="4"/>
  <c r="Q298" i="4"/>
  <c r="Q299" i="4"/>
  <c r="Q300" i="4"/>
  <c r="Q294" i="4"/>
  <c r="P293" i="4" l="1"/>
  <c r="P312" i="4" s="1"/>
  <c r="O308" i="4" l="1"/>
  <c r="N308" i="4"/>
  <c r="N306" i="4"/>
  <c r="O274" i="4"/>
  <c r="N274" i="4"/>
  <c r="Q16" i="4"/>
  <c r="Q17" i="4"/>
  <c r="Q18" i="4"/>
  <c r="Q19" i="4"/>
  <c r="Q21" i="4"/>
  <c r="Q22" i="4"/>
  <c r="Q23" i="4"/>
  <c r="Q24" i="4"/>
  <c r="Q25" i="4"/>
  <c r="Q27" i="4"/>
  <c r="Q28" i="4"/>
  <c r="Q29" i="4"/>
  <c r="Q30" i="4"/>
  <c r="Q32" i="4"/>
  <c r="Q33" i="4"/>
  <c r="Q34" i="4"/>
  <c r="Q35" i="4"/>
  <c r="Q36" i="4"/>
  <c r="Q37" i="4"/>
  <c r="Q39" i="4"/>
  <c r="Q40" i="4"/>
  <c r="Q41" i="4"/>
  <c r="Q42" i="4"/>
  <c r="Q43" i="4"/>
  <c r="Q44" i="4"/>
  <c r="Q45" i="4"/>
  <c r="Q47" i="4"/>
  <c r="Q48" i="4"/>
  <c r="Q49" i="4"/>
  <c r="Q50" i="4"/>
  <c r="Q51" i="4"/>
  <c r="Q52" i="4"/>
  <c r="Q54" i="4"/>
  <c r="Q55" i="4"/>
  <c r="Q56" i="4"/>
  <c r="Q57" i="4"/>
  <c r="Q58" i="4"/>
  <c r="Q60" i="4"/>
  <c r="Q61" i="4"/>
  <c r="Q62" i="4"/>
  <c r="Q63" i="4"/>
  <c r="Q65" i="4"/>
  <c r="Q66" i="4"/>
  <c r="Q67" i="4"/>
  <c r="Q68" i="4"/>
  <c r="Q69" i="4"/>
  <c r="Q70" i="4"/>
  <c r="Q71" i="4"/>
  <c r="Q73" i="4"/>
  <c r="Q74" i="4"/>
  <c r="Q75" i="4"/>
  <c r="Q76" i="4"/>
  <c r="Q77" i="4"/>
  <c r="Q79" i="4"/>
  <c r="Q80" i="4"/>
  <c r="Q81" i="4"/>
  <c r="Q82" i="4"/>
  <c r="Q83" i="4"/>
  <c r="Q84" i="4"/>
  <c r="Q86" i="4"/>
  <c r="Q87" i="4"/>
  <c r="Q88" i="4"/>
  <c r="Q89" i="4"/>
  <c r="Q91" i="4"/>
  <c r="Q92" i="4"/>
  <c r="Q93" i="4"/>
  <c r="Q94" i="4"/>
  <c r="Q96" i="4"/>
  <c r="Q97" i="4"/>
  <c r="Q98" i="4"/>
  <c r="Q99" i="4"/>
  <c r="Q101" i="4"/>
  <c r="Q102" i="4"/>
  <c r="Q103" i="4"/>
  <c r="Q104" i="4"/>
  <c r="Q105" i="4"/>
  <c r="Q106" i="4"/>
  <c r="Q107" i="4"/>
  <c r="Q109" i="4"/>
  <c r="Q110" i="4"/>
  <c r="Q111" i="4"/>
  <c r="Q112" i="4"/>
  <c r="Q12" i="4"/>
  <c r="Q13" i="4"/>
  <c r="Q14" i="4"/>
  <c r="Q11" i="4"/>
  <c r="L113" i="4"/>
  <c r="M113" i="4"/>
  <c r="N113" i="4"/>
  <c r="O113" i="4"/>
  <c r="P113" i="4"/>
  <c r="L108" i="4"/>
  <c r="M108" i="4"/>
  <c r="N108" i="4"/>
  <c r="O108" i="4"/>
  <c r="P108" i="4"/>
  <c r="L100" i="4"/>
  <c r="M100" i="4"/>
  <c r="N100" i="4"/>
  <c r="O100" i="4"/>
  <c r="P100" i="4"/>
  <c r="L95" i="4"/>
  <c r="M95" i="4"/>
  <c r="N95" i="4"/>
  <c r="O95" i="4"/>
  <c r="P95" i="4"/>
  <c r="L90" i="4"/>
  <c r="M90" i="4"/>
  <c r="N90" i="4"/>
  <c r="O90" i="4"/>
  <c r="P90" i="4"/>
  <c r="L85" i="4"/>
  <c r="M85" i="4"/>
  <c r="N85" i="4"/>
  <c r="O85" i="4"/>
  <c r="P85" i="4"/>
  <c r="L78" i="4"/>
  <c r="M78" i="4"/>
  <c r="N78" i="4"/>
  <c r="O78" i="4"/>
  <c r="P78" i="4"/>
  <c r="L72" i="4"/>
  <c r="M72" i="4"/>
  <c r="N72" i="4"/>
  <c r="O72" i="4"/>
  <c r="P72" i="4"/>
  <c r="L64" i="4"/>
  <c r="M64" i="4"/>
  <c r="N64" i="4"/>
  <c r="O64" i="4"/>
  <c r="P64" i="4"/>
  <c r="L59" i="4"/>
  <c r="M59" i="4"/>
  <c r="N59" i="4"/>
  <c r="O59" i="4"/>
  <c r="P59" i="4"/>
  <c r="L53" i="4"/>
  <c r="M53" i="4"/>
  <c r="N53" i="4"/>
  <c r="O53" i="4"/>
  <c r="P53" i="4"/>
  <c r="L46" i="4"/>
  <c r="M46" i="4"/>
  <c r="N46" i="4"/>
  <c r="O46" i="4"/>
  <c r="P46" i="4"/>
  <c r="L38" i="4"/>
  <c r="M38" i="4"/>
  <c r="N38" i="4"/>
  <c r="O38" i="4"/>
  <c r="P38" i="4"/>
  <c r="L31" i="4"/>
  <c r="M31" i="4"/>
  <c r="N31" i="4"/>
  <c r="O31" i="4"/>
  <c r="P31" i="4"/>
  <c r="L26" i="4"/>
  <c r="M26" i="4"/>
  <c r="N26" i="4"/>
  <c r="O26" i="4"/>
  <c r="P26" i="4"/>
  <c r="L20" i="4"/>
  <c r="M20" i="4"/>
  <c r="N20" i="4"/>
  <c r="O20" i="4"/>
  <c r="P20" i="4"/>
  <c r="L10" i="4"/>
  <c r="M10" i="4"/>
  <c r="N10" i="4"/>
  <c r="O10" i="4"/>
  <c r="P10" i="4"/>
  <c r="Q10" i="4"/>
  <c r="L15" i="4"/>
  <c r="M15" i="4"/>
  <c r="N15" i="4"/>
  <c r="O15" i="4"/>
  <c r="P15" i="4"/>
  <c r="O312" i="4" l="1"/>
  <c r="N312" i="4"/>
  <c r="Q15" i="4"/>
  <c r="Q46" i="4"/>
  <c r="Q64" i="4"/>
  <c r="Q100" i="4"/>
  <c r="Q20" i="4"/>
  <c r="Q26" i="4"/>
  <c r="Q31" i="4"/>
  <c r="Q38" i="4"/>
  <c r="Q53" i="4"/>
  <c r="Q59" i="4"/>
  <c r="Q72" i="4"/>
  <c r="Q78" i="4"/>
  <c r="Q85" i="4"/>
  <c r="Q90" i="4"/>
  <c r="Q95" i="4"/>
  <c r="Q108" i="4"/>
  <c r="Q113" i="4"/>
  <c r="L114" i="4"/>
  <c r="M114" i="4"/>
  <c r="N114" i="4"/>
  <c r="O114" i="4"/>
  <c r="P114" i="4"/>
  <c r="Q114" i="4" l="1"/>
  <c r="P124" i="4"/>
  <c r="O220" i="4" l="1"/>
  <c r="P269" i="4"/>
  <c r="P252" i="4"/>
  <c r="P235" i="4"/>
  <c r="P220" i="4"/>
  <c r="P192" i="4"/>
  <c r="P137" i="4"/>
  <c r="P131" i="4"/>
  <c r="O124" i="4"/>
  <c r="O271" i="4"/>
  <c r="N271" i="4"/>
  <c r="M271" i="4"/>
  <c r="L271" i="4"/>
  <c r="O269" i="4"/>
  <c r="N269" i="4"/>
  <c r="M269" i="4"/>
  <c r="L269" i="4"/>
  <c r="O252" i="4"/>
  <c r="N252" i="4"/>
  <c r="M252" i="4"/>
  <c r="L252" i="4"/>
  <c r="O235" i="4"/>
  <c r="N235" i="4"/>
  <c r="M235" i="4"/>
  <c r="L235" i="4"/>
  <c r="N220" i="4"/>
  <c r="M220" i="4"/>
  <c r="L220" i="4"/>
  <c r="O192" i="4"/>
  <c r="N192" i="4"/>
  <c r="M192" i="4"/>
  <c r="L192" i="4"/>
  <c r="O137" i="4"/>
  <c r="N137" i="4"/>
  <c r="M137" i="4"/>
  <c r="L137" i="4"/>
  <c r="O131" i="4"/>
  <c r="N131" i="4"/>
  <c r="M131" i="4"/>
  <c r="L131" i="4"/>
  <c r="N124" i="4"/>
  <c r="M124" i="4"/>
  <c r="L124" i="4"/>
  <c r="L272" i="4" l="1"/>
  <c r="P272" i="4"/>
  <c r="M272" i="4"/>
  <c r="O272" i="4"/>
  <c r="N272" i="4"/>
  <c r="Q270" i="4"/>
  <c r="Q268" i="4"/>
  <c r="Q267" i="4"/>
  <c r="Q266" i="4"/>
  <c r="Q265" i="4"/>
  <c r="Q264" i="4"/>
  <c r="Q263" i="4"/>
  <c r="Q262" i="4"/>
  <c r="Q261" i="4"/>
  <c r="Q260" i="4"/>
  <c r="Q259" i="4"/>
  <c r="Q258" i="4"/>
  <c r="Q257" i="4"/>
  <c r="Q256" i="4"/>
  <c r="Q255" i="4"/>
  <c r="Q254" i="4"/>
  <c r="Q253" i="4"/>
  <c r="Q251" i="4"/>
  <c r="Q250" i="4"/>
  <c r="Q249" i="4"/>
  <c r="Q248" i="4"/>
  <c r="Q247" i="4"/>
  <c r="Q245" i="4"/>
  <c r="Q244" i="4"/>
  <c r="Q243" i="4"/>
  <c r="Q242" i="4"/>
  <c r="Q241" i="4"/>
  <c r="Q240" i="4"/>
  <c r="Q239" i="4"/>
  <c r="Q238" i="4"/>
  <c r="Q237" i="4"/>
  <c r="Q236" i="4"/>
  <c r="Q234" i="4"/>
  <c r="Q233" i="4"/>
  <c r="Q232" i="4"/>
  <c r="Q231" i="4"/>
  <c r="Q230" i="4"/>
  <c r="Q229" i="4"/>
  <c r="Q228" i="4"/>
  <c r="Q227" i="4"/>
  <c r="Q226" i="4"/>
  <c r="Q225" i="4"/>
  <c r="Q224" i="4"/>
  <c r="Q223" i="4"/>
  <c r="Q222" i="4"/>
  <c r="Q221" i="4"/>
  <c r="Q219" i="4"/>
  <c r="Q218" i="4"/>
  <c r="Q217" i="4"/>
  <c r="Q216" i="4"/>
  <c r="Q214" i="4"/>
  <c r="Q213" i="4"/>
  <c r="Q212" i="4"/>
  <c r="Q211" i="4"/>
  <c r="Q210" i="4"/>
  <c r="Q209" i="4"/>
  <c r="Q208" i="4"/>
  <c r="Q207" i="4"/>
  <c r="Q206" i="4"/>
  <c r="Q205" i="4"/>
  <c r="Q204" i="4"/>
  <c r="Q203" i="4"/>
  <c r="Q202" i="4"/>
  <c r="Q201" i="4"/>
  <c r="Q200" i="4"/>
  <c r="Q199" i="4"/>
  <c r="Q198" i="4"/>
  <c r="Q197" i="4"/>
  <c r="Q196" i="4"/>
  <c r="Q195" i="4"/>
  <c r="Q194" i="4"/>
  <c r="Q193" i="4"/>
  <c r="Q191" i="4"/>
  <c r="Q190" i="4"/>
  <c r="Q189" i="4"/>
  <c r="Q188" i="4"/>
  <c r="Q187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Q174" i="4"/>
  <c r="Q173" i="4"/>
  <c r="Q172" i="4"/>
  <c r="Q171" i="4"/>
  <c r="Q170" i="4"/>
  <c r="Q169" i="4"/>
  <c r="Q168" i="4"/>
  <c r="Q167" i="4"/>
  <c r="Q166" i="4"/>
  <c r="Q165" i="4"/>
  <c r="Q164" i="4"/>
  <c r="Q163" i="4"/>
  <c r="Q162" i="4"/>
  <c r="Q161" i="4"/>
  <c r="Q160" i="4"/>
  <c r="Q159" i="4"/>
  <c r="Q158" i="4"/>
  <c r="Q157" i="4"/>
  <c r="Q156" i="4"/>
  <c r="Q155" i="4"/>
  <c r="Q154" i="4"/>
  <c r="Q153" i="4"/>
  <c r="Q152" i="4"/>
  <c r="Q151" i="4"/>
  <c r="Q150" i="4"/>
  <c r="Q149" i="4"/>
  <c r="Q148" i="4"/>
  <c r="Q147" i="4"/>
  <c r="Q146" i="4"/>
  <c r="Q145" i="4"/>
  <c r="Q144" i="4"/>
  <c r="Q143" i="4"/>
  <c r="Q142" i="4"/>
  <c r="Q141" i="4"/>
  <c r="Q140" i="4"/>
  <c r="Q139" i="4"/>
  <c r="Q138" i="4"/>
  <c r="Q136" i="4"/>
  <c r="Q135" i="4"/>
  <c r="Q134" i="4"/>
  <c r="Q133" i="4"/>
  <c r="Q132" i="4"/>
  <c r="Q130" i="4"/>
  <c r="Q129" i="4"/>
  <c r="Q128" i="4"/>
  <c r="Q127" i="4"/>
  <c r="Q126" i="4"/>
  <c r="Q125" i="4"/>
  <c r="Q123" i="4"/>
  <c r="Q122" i="4"/>
  <c r="Q121" i="4"/>
  <c r="Q120" i="4"/>
  <c r="Q119" i="4"/>
  <c r="Q118" i="4"/>
  <c r="Q117" i="4"/>
  <c r="Q116" i="4"/>
  <c r="Q115" i="4"/>
  <c r="Q131" i="4" l="1"/>
  <c r="Q124" i="4"/>
  <c r="Q272" i="4"/>
  <c r="Q137" i="4"/>
  <c r="Q220" i="4"/>
  <c r="Q271" i="4"/>
  <c r="Q192" i="4"/>
  <c r="Q269" i="4"/>
  <c r="Q252" i="4"/>
  <c r="Q235" i="4"/>
  <c r="Q509" i="4"/>
  <c r="L510" i="4"/>
  <c r="M510" i="4"/>
  <c r="N510" i="4"/>
  <c r="O510" i="4"/>
  <c r="P510" i="4"/>
  <c r="Q510" i="4" l="1"/>
  <c r="M514" i="4" l="1"/>
  <c r="N514" i="4"/>
  <c r="O514" i="4"/>
  <c r="P514" i="4"/>
  <c r="L514" i="4"/>
  <c r="Q513" i="4"/>
  <c r="Q511" i="4"/>
  <c r="M512" i="4"/>
  <c r="M515" i="4" s="1"/>
  <c r="N512" i="4"/>
  <c r="N515" i="4" s="1"/>
  <c r="O512" i="4"/>
  <c r="O515" i="4" s="1"/>
  <c r="P512" i="4"/>
  <c r="P515" i="4" s="1"/>
  <c r="L512" i="4"/>
  <c r="L515" i="4" l="1"/>
  <c r="Q512" i="4"/>
  <c r="Q514" i="4"/>
  <c r="Q687" i="4"/>
  <c r="Q686" i="4"/>
  <c r="Q685" i="4"/>
  <c r="Q684" i="4"/>
  <c r="Q515" i="4" l="1"/>
  <c r="P773" i="4"/>
  <c r="O773" i="4"/>
  <c r="N773" i="4"/>
  <c r="M773" i="4"/>
  <c r="L773" i="4"/>
  <c r="Q772" i="4"/>
  <c r="P771" i="4"/>
  <c r="O771" i="4"/>
  <c r="N771" i="4"/>
  <c r="M771" i="4"/>
  <c r="L771" i="4"/>
  <c r="Q770" i="4"/>
  <c r="Q769" i="4"/>
  <c r="Q768" i="4"/>
  <c r="Q767" i="4"/>
  <c r="Q766" i="4"/>
  <c r="Q765" i="4"/>
  <c r="Q764" i="4"/>
  <c r="Q763" i="4"/>
  <c r="Q762" i="4"/>
  <c r="Q761" i="4"/>
  <c r="Q760" i="4"/>
  <c r="Q759" i="4"/>
  <c r="P758" i="4"/>
  <c r="O758" i="4"/>
  <c r="N758" i="4"/>
  <c r="M758" i="4"/>
  <c r="L758" i="4"/>
  <c r="Q757" i="4"/>
  <c r="Q756" i="4"/>
  <c r="Q755" i="4"/>
  <c r="Q754" i="4"/>
  <c r="Q753" i="4"/>
  <c r="Q752" i="4"/>
  <c r="Q751" i="4"/>
  <c r="Q750" i="4"/>
  <c r="Q749" i="4"/>
  <c r="Q748" i="4"/>
  <c r="Q747" i="4"/>
  <c r="Q746" i="4"/>
  <c r="P745" i="4"/>
  <c r="O745" i="4"/>
  <c r="N745" i="4"/>
  <c r="M745" i="4"/>
  <c r="L745" i="4"/>
  <c r="Q744" i="4"/>
  <c r="Q743" i="4"/>
  <c r="Q742" i="4"/>
  <c r="Q741" i="4"/>
  <c r="Q740" i="4"/>
  <c r="Q739" i="4"/>
  <c r="Q738" i="4"/>
  <c r="Q737" i="4"/>
  <c r="Q736" i="4"/>
  <c r="Q735" i="4"/>
  <c r="Q734" i="4"/>
  <c r="P733" i="4"/>
  <c r="O733" i="4"/>
  <c r="N733" i="4"/>
  <c r="M733" i="4"/>
  <c r="L733" i="4"/>
  <c r="Q732" i="4"/>
  <c r="Q731" i="4"/>
  <c r="Q730" i="4"/>
  <c r="Q729" i="4"/>
  <c r="Q728" i="4"/>
  <c r="Q727" i="4"/>
  <c r="Q726" i="4"/>
  <c r="Q725" i="4"/>
  <c r="Q724" i="4"/>
  <c r="Q723" i="4"/>
  <c r="Q722" i="4"/>
  <c r="Q721" i="4"/>
  <c r="Q720" i="4"/>
  <c r="P719" i="4"/>
  <c r="O719" i="4"/>
  <c r="N719" i="4"/>
  <c r="M719" i="4"/>
  <c r="L719" i="4"/>
  <c r="Q718" i="4"/>
  <c r="Q717" i="4"/>
  <c r="Q716" i="4"/>
  <c r="Q715" i="4"/>
  <c r="Q714" i="4"/>
  <c r="Q713" i="4"/>
  <c r="Q712" i="4"/>
  <c r="Q711" i="4"/>
  <c r="Q710" i="4"/>
  <c r="P709" i="4"/>
  <c r="O709" i="4"/>
  <c r="N709" i="4"/>
  <c r="M709" i="4"/>
  <c r="L709" i="4"/>
  <c r="Q708" i="4"/>
  <c r="Q707" i="4"/>
  <c r="Q706" i="4"/>
  <c r="Q705" i="4"/>
  <c r="P704" i="4"/>
  <c r="O704" i="4"/>
  <c r="N704" i="4"/>
  <c r="M704" i="4"/>
  <c r="L704" i="4"/>
  <c r="Q703" i="4"/>
  <c r="Q702" i="4"/>
  <c r="Q701" i="4"/>
  <c r="Q700" i="4"/>
  <c r="P699" i="4"/>
  <c r="O699" i="4"/>
  <c r="N699" i="4"/>
  <c r="M699" i="4"/>
  <c r="L699" i="4"/>
  <c r="Q698" i="4"/>
  <c r="Q697" i="4"/>
  <c r="Q696" i="4"/>
  <c r="Q695" i="4"/>
  <c r="Q694" i="4"/>
  <c r="Q693" i="4"/>
  <c r="Q692" i="4"/>
  <c r="Q691" i="4"/>
  <c r="Q690" i="4"/>
  <c r="Q689" i="4"/>
  <c r="Q688" i="4"/>
  <c r="Q683" i="4"/>
  <c r="Q682" i="4"/>
  <c r="P681" i="4"/>
  <c r="O681" i="4"/>
  <c r="N681" i="4"/>
  <c r="M681" i="4"/>
  <c r="L681" i="4"/>
  <c r="Q680" i="4"/>
  <c r="Q679" i="4"/>
  <c r="Q678" i="4"/>
  <c r="Q677" i="4"/>
  <c r="Q676" i="4"/>
  <c r="Q675" i="4"/>
  <c r="Q674" i="4"/>
  <c r="Q673" i="4"/>
  <c r="Q672" i="4"/>
  <c r="Q671" i="4"/>
  <c r="Q670" i="4"/>
  <c r="Q669" i="4"/>
  <c r="Q668" i="4"/>
  <c r="Q667" i="4"/>
  <c r="Q666" i="4"/>
  <c r="Q665" i="4"/>
  <c r="Q664" i="4"/>
  <c r="Q663" i="4"/>
  <c r="P662" i="4"/>
  <c r="O662" i="4"/>
  <c r="N662" i="4"/>
  <c r="M662" i="4"/>
  <c r="L662" i="4"/>
  <c r="Q661" i="4"/>
  <c r="Q660" i="4"/>
  <c r="Q659" i="4"/>
  <c r="Q658" i="4"/>
  <c r="Q657" i="4"/>
  <c r="Q656" i="4"/>
  <c r="P568" i="4"/>
  <c r="O568" i="4"/>
  <c r="N568" i="4"/>
  <c r="Q568" i="4" s="1"/>
  <c r="P566" i="4"/>
  <c r="O566" i="4"/>
  <c r="N566" i="4"/>
  <c r="M566" i="4"/>
  <c r="L566" i="4"/>
  <c r="M562" i="4"/>
  <c r="M569" i="4" s="1"/>
  <c r="L562" i="4"/>
  <c r="P524" i="4"/>
  <c r="O524" i="4"/>
  <c r="N524" i="4"/>
  <c r="Q523" i="4"/>
  <c r="N569" i="4" l="1"/>
  <c r="O569" i="4"/>
  <c r="Q562" i="4"/>
  <c r="L569" i="4"/>
  <c r="Q566" i="4"/>
  <c r="P569" i="4"/>
  <c r="Q733" i="4"/>
  <c r="L774" i="4"/>
  <c r="Q771" i="4"/>
  <c r="Q681" i="4"/>
  <c r="Q709" i="4"/>
  <c r="Q745" i="4"/>
  <c r="Q704" i="4"/>
  <c r="Q719" i="4"/>
  <c r="Q662" i="4"/>
  <c r="Q699" i="4"/>
  <c r="Q758" i="4"/>
  <c r="N774" i="4"/>
  <c r="P774" i="4"/>
  <c r="M774" i="4"/>
  <c r="O774" i="4"/>
  <c r="Q773" i="4"/>
  <c r="Q524" i="4"/>
  <c r="O574" i="4"/>
  <c r="Q571" i="4"/>
  <c r="Q570" i="4"/>
  <c r="Q572" i="4"/>
  <c r="Q573" i="4"/>
  <c r="P574" i="4"/>
  <c r="L574" i="4"/>
  <c r="N574" i="4"/>
  <c r="M574" i="4"/>
  <c r="Q569" i="4" l="1"/>
  <c r="Q774" i="4"/>
  <c r="Q574" i="4"/>
  <c r="M293" i="4"/>
  <c r="L293" i="4"/>
  <c r="Q293" i="4" l="1"/>
  <c r="L654" i="4"/>
  <c r="L650" i="4"/>
  <c r="L644" i="4"/>
  <c r="L637" i="4"/>
  <c r="L632" i="4"/>
  <c r="L625" i="4"/>
  <c r="M620" i="4"/>
  <c r="N620" i="4"/>
  <c r="O620" i="4"/>
  <c r="P620" i="4"/>
  <c r="L620" i="4"/>
  <c r="M615" i="4"/>
  <c r="N615" i="4"/>
  <c r="O615" i="4"/>
  <c r="P615" i="4"/>
  <c r="L615" i="4"/>
  <c r="M609" i="4"/>
  <c r="N609" i="4"/>
  <c r="O609" i="4"/>
  <c r="P609" i="4"/>
  <c r="L609" i="4"/>
  <c r="M604" i="4"/>
  <c r="N604" i="4"/>
  <c r="O604" i="4"/>
  <c r="P604" i="4"/>
  <c r="L604" i="4"/>
  <c r="M598" i="4"/>
  <c r="N598" i="4"/>
  <c r="O598" i="4"/>
  <c r="P598" i="4"/>
  <c r="L598" i="4"/>
  <c r="M591" i="4"/>
  <c r="N591" i="4"/>
  <c r="O591" i="4"/>
  <c r="P591" i="4"/>
  <c r="L591" i="4"/>
  <c r="M584" i="4"/>
  <c r="N584" i="4"/>
  <c r="O584" i="4"/>
  <c r="P584" i="4"/>
  <c r="L584" i="4"/>
  <c r="Q575" i="4"/>
  <c r="L579" i="4"/>
  <c r="M507" i="4"/>
  <c r="Q507" i="4" s="1"/>
  <c r="L507" i="4"/>
  <c r="L489" i="4"/>
  <c r="Q483" i="4"/>
  <c r="N486" i="4"/>
  <c r="O486" i="4"/>
  <c r="P486" i="4"/>
  <c r="L486" i="4"/>
  <c r="L481" i="4"/>
  <c r="Q481" i="4" s="1"/>
  <c r="M453" i="4"/>
  <c r="N453" i="4"/>
  <c r="O453" i="4"/>
  <c r="P453" i="4"/>
  <c r="L453" i="4"/>
  <c r="M436" i="4"/>
  <c r="N436" i="4"/>
  <c r="O436" i="4"/>
  <c r="P436" i="4"/>
  <c r="L436" i="4"/>
  <c r="M422" i="4"/>
  <c r="N422" i="4"/>
  <c r="L422" i="4"/>
  <c r="M408" i="4"/>
  <c r="N408" i="4"/>
  <c r="O408" i="4"/>
  <c r="L408" i="4"/>
  <c r="Q408" i="4" s="1"/>
  <c r="M390" i="4"/>
  <c r="L390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M382" i="4"/>
  <c r="N382" i="4"/>
  <c r="O382" i="4"/>
  <c r="P382" i="4"/>
  <c r="L382" i="4"/>
  <c r="M363" i="4"/>
  <c r="L363" i="4"/>
  <c r="Q326" i="4"/>
  <c r="Q327" i="4"/>
  <c r="Q325" i="4"/>
  <c r="M328" i="4"/>
  <c r="N328" i="4"/>
  <c r="O328" i="4"/>
  <c r="P328" i="4"/>
  <c r="L328" i="4"/>
  <c r="P324" i="4"/>
  <c r="M324" i="4"/>
  <c r="N324" i="4"/>
  <c r="O324" i="4"/>
  <c r="L324" i="4"/>
  <c r="M320" i="4"/>
  <c r="N320" i="4"/>
  <c r="O320" i="4"/>
  <c r="P320" i="4"/>
  <c r="L320" i="4"/>
  <c r="Q273" i="4"/>
  <c r="Q274" i="4" s="1"/>
  <c r="Q453" i="4" l="1"/>
  <c r="Q390" i="4"/>
  <c r="Q436" i="4"/>
  <c r="Q422" i="4"/>
  <c r="M482" i="4"/>
  <c r="P482" i="4"/>
  <c r="O482" i="4"/>
  <c r="N482" i="4"/>
  <c r="Q363" i="4"/>
  <c r="Q324" i="4"/>
  <c r="Q320" i="4"/>
  <c r="Q591" i="4"/>
  <c r="Q620" i="4"/>
  <c r="L655" i="4"/>
  <c r="L490" i="4"/>
  <c r="Q382" i="4"/>
  <c r="Q609" i="4"/>
  <c r="Q598" i="4"/>
  <c r="Q584" i="4"/>
  <c r="Q328" i="4"/>
  <c r="Q604" i="4"/>
  <c r="Q615" i="4"/>
  <c r="L482" i="4"/>
  <c r="Q486" i="4"/>
  <c r="L508" i="4"/>
  <c r="P489" i="4"/>
  <c r="P490" i="4" s="1"/>
  <c r="O489" i="4"/>
  <c r="O490" i="4" s="1"/>
  <c r="N489" i="4"/>
  <c r="N490" i="4" s="1"/>
  <c r="Q488" i="4"/>
  <c r="Q487" i="4"/>
  <c r="Q485" i="4"/>
  <c r="Q484" i="4"/>
  <c r="Q482" i="4" l="1"/>
  <c r="Q489" i="4"/>
  <c r="Q490" i="4" s="1"/>
  <c r="P654" i="4" l="1"/>
  <c r="O654" i="4"/>
  <c r="N654" i="4"/>
  <c r="M654" i="4"/>
  <c r="Q653" i="4"/>
  <c r="Q652" i="4"/>
  <c r="Q651" i="4"/>
  <c r="P650" i="4"/>
  <c r="O650" i="4"/>
  <c r="N650" i="4"/>
  <c r="M650" i="4"/>
  <c r="Q649" i="4"/>
  <c r="Q648" i="4"/>
  <c r="Q647" i="4"/>
  <c r="Q646" i="4"/>
  <c r="Q645" i="4"/>
  <c r="P644" i="4"/>
  <c r="O644" i="4"/>
  <c r="N644" i="4"/>
  <c r="M644" i="4"/>
  <c r="Q643" i="4"/>
  <c r="Q642" i="4"/>
  <c r="Q641" i="4"/>
  <c r="Q640" i="4"/>
  <c r="Q639" i="4"/>
  <c r="Q638" i="4"/>
  <c r="P637" i="4"/>
  <c r="O637" i="4"/>
  <c r="N637" i="4"/>
  <c r="M637" i="4"/>
  <c r="Q636" i="4"/>
  <c r="Q635" i="4"/>
  <c r="Q634" i="4"/>
  <c r="Q633" i="4"/>
  <c r="P632" i="4"/>
  <c r="O632" i="4"/>
  <c r="N632" i="4"/>
  <c r="M632" i="4"/>
  <c r="Q631" i="4"/>
  <c r="Q630" i="4"/>
  <c r="Q629" i="4"/>
  <c r="Q628" i="4"/>
  <c r="Q627" i="4"/>
  <c r="Q626" i="4"/>
  <c r="P625" i="4"/>
  <c r="O625" i="4"/>
  <c r="N625" i="4"/>
  <c r="M625" i="4"/>
  <c r="Q624" i="4"/>
  <c r="Q623" i="4"/>
  <c r="Q622" i="4"/>
  <c r="Q621" i="4"/>
  <c r="Q619" i="4"/>
  <c r="Q618" i="4"/>
  <c r="Q617" i="4"/>
  <c r="Q616" i="4"/>
  <c r="Q614" i="4"/>
  <c r="Q613" i="4"/>
  <c r="Q612" i="4"/>
  <c r="Q611" i="4"/>
  <c r="Q610" i="4"/>
  <c r="Q606" i="4"/>
  <c r="Q605" i="4"/>
  <c r="Q603" i="4"/>
  <c r="Q602" i="4"/>
  <c r="Q601" i="4"/>
  <c r="Q600" i="4"/>
  <c r="Q599" i="4"/>
  <c r="Q597" i="4"/>
  <c r="Q596" i="4"/>
  <c r="Q595" i="4"/>
  <c r="Q594" i="4"/>
  <c r="Q593" i="4"/>
  <c r="Q592" i="4"/>
  <c r="Q590" i="4"/>
  <c r="Q589" i="4"/>
  <c r="Q588" i="4"/>
  <c r="Q587" i="4"/>
  <c r="Q586" i="4"/>
  <c r="Q585" i="4"/>
  <c r="Q583" i="4"/>
  <c r="Q582" i="4"/>
  <c r="Q581" i="4"/>
  <c r="Q580" i="4"/>
  <c r="P579" i="4"/>
  <c r="O579" i="4"/>
  <c r="N579" i="4"/>
  <c r="M579" i="4"/>
  <c r="Q578" i="4"/>
  <c r="Q577" i="4"/>
  <c r="Q576" i="4"/>
  <c r="Q521" i="4"/>
  <c r="P521" i="4"/>
  <c r="O521" i="4"/>
  <c r="N521" i="4"/>
  <c r="M521" i="4"/>
  <c r="L521" i="4"/>
  <c r="Q519" i="4"/>
  <c r="P519" i="4"/>
  <c r="O519" i="4"/>
  <c r="N519" i="4"/>
  <c r="M519" i="4"/>
  <c r="L519" i="4"/>
  <c r="P517" i="4"/>
  <c r="O517" i="4"/>
  <c r="N517" i="4"/>
  <c r="M517" i="4"/>
  <c r="L517" i="4"/>
  <c r="Q516" i="4"/>
  <c r="Q517" i="4" s="1"/>
  <c r="Q492" i="4"/>
  <c r="Q491" i="4"/>
  <c r="Q495" i="4" s="1"/>
  <c r="Q500" i="4" s="1"/>
  <c r="M308" i="4"/>
  <c r="L308" i="4"/>
  <c r="Q307" i="4"/>
  <c r="Q308" i="4" s="1"/>
  <c r="Q312" i="4" s="1"/>
  <c r="M274" i="4"/>
  <c r="L274" i="4"/>
  <c r="L312" i="4" l="1"/>
  <c r="M655" i="4"/>
  <c r="N655" i="4"/>
  <c r="O655" i="4"/>
  <c r="P655" i="4"/>
  <c r="M312" i="4"/>
  <c r="Q650" i="4"/>
  <c r="Q508" i="4"/>
  <c r="Q579" i="4"/>
  <c r="Q625" i="4"/>
  <c r="Q632" i="4"/>
  <c r="Q637" i="4"/>
  <c r="Q644" i="4"/>
  <c r="Q654" i="4"/>
  <c r="Q522" i="4"/>
  <c r="M522" i="4"/>
  <c r="L522" i="4"/>
  <c r="N522" i="4"/>
  <c r="O522" i="4"/>
  <c r="P522" i="4"/>
  <c r="M508" i="4"/>
  <c r="M775" i="4" l="1"/>
  <c r="P775" i="4"/>
  <c r="L775" i="4"/>
  <c r="N775" i="4"/>
  <c r="O775" i="4"/>
  <c r="Q655" i="4"/>
  <c r="Q775" i="4" s="1"/>
</calcChain>
</file>

<file path=xl/sharedStrings.xml><?xml version="1.0" encoding="utf-8"?>
<sst xmlns="http://schemas.openxmlformats.org/spreadsheetml/2006/main" count="1567" uniqueCount="311">
  <si>
    <t>Тексерудің түрі</t>
  </si>
  <si>
    <t>Барлығы</t>
  </si>
  <si>
    <t>Аудиторлық іс-шараның қысқаша атауы</t>
  </si>
  <si>
    <t>сыртқы мемлекеттік аудит</t>
  </si>
  <si>
    <t>тиімділік, сәйкестік аудиті</t>
  </si>
  <si>
    <t>дайындық</t>
  </si>
  <si>
    <t>негізгі</t>
  </si>
  <si>
    <t>қорытынды</t>
  </si>
  <si>
    <t>Аудиторлық іс-шара бойынша мерзімдер (тоқсандарға бөліне отырып көрсетіледі)</t>
  </si>
  <si>
    <t>қаржыландыру көзі</t>
  </si>
  <si>
    <t>бюджеттік бағдарлама әкімшісінің коды</t>
  </si>
  <si>
    <t>қаржылық есептілік аудиті</t>
  </si>
  <si>
    <t>Мемлекеттік аудиттің типі</t>
  </si>
  <si>
    <t xml:space="preserve">Барлығы Тексеру комиссиясы бойынша: </t>
  </si>
  <si>
    <t>2022 жыл</t>
  </si>
  <si>
    <t xml:space="preserve"> Мем. аудитпен қамтылатын бюджет қаражатының және активтердің жоспарланған сомалары бойынша болжам, жылдар бөлінісінде (млн. теңге) </t>
  </si>
  <si>
    <t xml:space="preserve"> р/с № </t>
  </si>
  <si>
    <t xml:space="preserve">Мемлекеттік аудит объектісі </t>
  </si>
  <si>
    <t>2023 жыл</t>
  </si>
  <si>
    <t>ЖБ</t>
  </si>
  <si>
    <t>2024 жыл</t>
  </si>
  <si>
    <t>5. "Талас ауданы әкімдігінің сәулет, қала құрылысы және құрылыс бөлімі"  КММ</t>
  </si>
  <si>
    <t xml:space="preserve"> 1. "Талас ауданы әкімінің аппараты" КММ</t>
  </si>
  <si>
    <t>2. "Талас ауданы әкімдігінің қаржы бөлімі" КММ</t>
  </si>
  <si>
    <t>3. "Талас ауданы әкімдігінің экономика және бюджеттік жоспарлау бөлімі" КММ</t>
  </si>
  <si>
    <t>4. "Талас ауданы әкімдігінің тұрғын үй-коммуналдық шаруашылық, жолаушылар көлігі және автомобиль жолдары бөлімі" КММ</t>
  </si>
  <si>
    <t>7. "Талас ауданы Берікқара ауылдық округі әкімінің аппараты" КММ</t>
  </si>
  <si>
    <t>8. "Талас ауданы Ойық ауылдық округі әкімінің аппараты" КММ</t>
  </si>
  <si>
    <t>9."Қазақстан Республикасы Қаржы министрлігінің Мемлекеттік кірістер комитеті Жамбыл облысы бойынша Мемлекеттік кірістер департаментінің Талас ауданы бойынша Мемлекеттік кірістер басқармасы" РММ</t>
  </si>
  <si>
    <t>Жергілікті атқарушы орган қызметінің Талас ауданының дамуына әсер ету тиімділігіне аудит</t>
  </si>
  <si>
    <t>002-015</t>
  </si>
  <si>
    <t>013-015</t>
  </si>
  <si>
    <t>014-015</t>
  </si>
  <si>
    <t>015-015</t>
  </si>
  <si>
    <t>018-015</t>
  </si>
  <si>
    <t>РБ</t>
  </si>
  <si>
    <t>1. "Жамбыл облысы әкімдігінің білім басқармасы" КММ</t>
  </si>
  <si>
    <t>Техникалық және кәсіптік білім беру ұйымдарында мамандар даярлау бойынша  бюджет қаражатын жоспарлау және пайдалану тиімділігіне аудит</t>
  </si>
  <si>
    <t>2025 жылғы   4-тоқсан</t>
  </si>
  <si>
    <t>2. "Жамбыл облысы әкімдігінің білім басқармасының Жамбыл политехникалық жоғары  колледжі" МКҚК</t>
  </si>
  <si>
    <t>3. "Жамбыл облысы әкімдігінің білім басқармасының Абай атындағы Жамбыл гуманитарлық жоғары  колледжі" МКҚК</t>
  </si>
  <si>
    <t>4. "Жамбыл облысы әкімдігінің білім басқармасының  Жамбыл инновациалық жоғары колледжі" МКҚК</t>
  </si>
  <si>
    <t xml:space="preserve">5. "Жамбыл облысы әкімдігінің білім басқармасының Қордай ауылшаруашылық колледжі" МКҚК </t>
  </si>
  <si>
    <t xml:space="preserve">6. "Жамбыл облысы әкімдігі білім басқармасының Құлан агротехникалык жоғары колледжі" КМҚК </t>
  </si>
  <si>
    <t xml:space="preserve">7. "Жамбыл облысы әкімдігі білім басқармасының  Қаратау құрылыс-техникалық  колледжі"   КМҚК </t>
  </si>
  <si>
    <t>8. "Жамбыл облысы әкімдігінің білім басқармасының  Жаңатас көпсалалы  колледжі" МКҚК</t>
  </si>
  <si>
    <t>9. "Жамбыл облысы әкімдігінің білім басқармасының  Тараз сервис және технология колледжі" КМҚК</t>
  </si>
  <si>
    <t xml:space="preserve">10. "Жамбыл облысы әкімдігінің білім басқармасының  №3 Байзақ колледжі"  КМҚК </t>
  </si>
  <si>
    <t>11. "Жамбыл облысы әкімдігі білім басқармасының №7 Бетқайнар колледжі"  КМҚК</t>
  </si>
  <si>
    <t>12. "Жамбыл облысы әкімдігі білім басқармасының №9 Меркі колледжі" КМҚК</t>
  </si>
  <si>
    <t>13. "Жамбыл облысы әкімдігі білім басқармасының №10 Шу колледжі"  КМҚК</t>
  </si>
  <si>
    <t>14. "Жамбыл облысы әкімдігі білім басқармасының №11 Сарысу колледжі"   КМҚК</t>
  </si>
  <si>
    <t>15. "Жамбыл облысы әкімдігінің білім басқармасының Жамбыл индустриалды-технологиялық колледжі"   МКҚК</t>
  </si>
  <si>
    <t>16. "Жамбыл облысы әкімдігінің білім басқармасының Тараз теміржол көлік және коммуникация колледжі"   КМҚК</t>
  </si>
  <si>
    <t>17. "Жамбыл облысы әкімдігі білім басқармасының №16 Жуалы колледжі"  КМҚК</t>
  </si>
  <si>
    <t>18. "Жамбыл облысы әкімдігінің білім басқармасының № 17 Жамбыл колледжі"  КМҚК</t>
  </si>
  <si>
    <t>001-011</t>
  </si>
  <si>
    <t>001-015</t>
  </si>
  <si>
    <t>001-042</t>
  </si>
  <si>
    <t>001-055</t>
  </si>
  <si>
    <t>ҰҚ</t>
  </si>
  <si>
    <t>003-015</t>
  </si>
  <si>
    <t>005-015</t>
  </si>
  <si>
    <t>006-015</t>
  </si>
  <si>
    <t>006-028</t>
  </si>
  <si>
    <t>007-015</t>
  </si>
  <si>
    <t>107-000</t>
  </si>
  <si>
    <t>106-000</t>
  </si>
  <si>
    <t>028-015</t>
  </si>
  <si>
    <t>010-015</t>
  </si>
  <si>
    <t>004-015</t>
  </si>
  <si>
    <t>099-015</t>
  </si>
  <si>
    <t>011-028</t>
  </si>
  <si>
    <t>012-015</t>
  </si>
  <si>
    <t>016-015</t>
  </si>
  <si>
    <t>021-015</t>
  </si>
  <si>
    <t>023-015</t>
  </si>
  <si>
    <t>033-015</t>
  </si>
  <si>
    <t>037-015</t>
  </si>
  <si>
    <t>045-015</t>
  </si>
  <si>
    <t>058-011</t>
  </si>
  <si>
    <t>058-015</t>
  </si>
  <si>
    <t>058-032</t>
  </si>
  <si>
    <t>058-028</t>
  </si>
  <si>
    <t>064-011</t>
  </si>
  <si>
    <t>064-015</t>
  </si>
  <si>
    <t>064-032</t>
  </si>
  <si>
    <t>065-015</t>
  </si>
  <si>
    <t>001-028</t>
  </si>
  <si>
    <t>003-028</t>
  </si>
  <si>
    <t>015-028</t>
  </si>
  <si>
    <t>019-028</t>
  </si>
  <si>
    <t>036-028</t>
  </si>
  <si>
    <t>045-028</t>
  </si>
  <si>
    <t>062-028</t>
  </si>
  <si>
    <t>064-028</t>
  </si>
  <si>
    <t>067-015</t>
  </si>
  <si>
    <t>067-028</t>
  </si>
  <si>
    <t>011-015</t>
  </si>
  <si>
    <t>026-015</t>
  </si>
  <si>
    <t>033-028</t>
  </si>
  <si>
    <t>055-028</t>
  </si>
  <si>
    <t>081-013</t>
  </si>
  <si>
    <t>098-015</t>
  </si>
  <si>
    <t>001-052</t>
  </si>
  <si>
    <t>004-028</t>
  </si>
  <si>
    <t>004-032</t>
  </si>
  <si>
    <t>008-015</t>
  </si>
  <si>
    <t>079-015</t>
  </si>
  <si>
    <t>079-032</t>
  </si>
  <si>
    <t>004-011</t>
  </si>
  <si>
    <t>010-028</t>
  </si>
  <si>
    <t>094-015</t>
  </si>
  <si>
    <t>098-011</t>
  </si>
  <si>
    <t>098-032</t>
  </si>
  <si>
    <t>098-034</t>
  </si>
  <si>
    <t>022-015</t>
  </si>
  <si>
    <t>001-029</t>
  </si>
  <si>
    <t>008-028</t>
  </si>
  <si>
    <t>008-029</t>
  </si>
  <si>
    <t>011-029</t>
  </si>
  <si>
    <t>045-029</t>
  </si>
  <si>
    <t>009-015</t>
  </si>
  <si>
    <t>013-029</t>
  </si>
  <si>
    <t>022-029</t>
  </si>
  <si>
    <t>057-028</t>
  </si>
  <si>
    <t>006-011</t>
  </si>
  <si>
    <t>006-045</t>
  </si>
  <si>
    <t>006-055</t>
  </si>
  <si>
    <t>003-011</t>
  </si>
  <si>
    <t>003-055</t>
  </si>
  <si>
    <t>Аудиторлық іс-шара бойынша жиыны:</t>
  </si>
  <si>
    <t>003-042</t>
  </si>
  <si>
    <t>011-048</t>
  </si>
  <si>
    <t>023-053</t>
  </si>
  <si>
    <t>028-048</t>
  </si>
  <si>
    <t>029-015</t>
  </si>
  <si>
    <t>029-028</t>
  </si>
  <si>
    <t>029-032</t>
  </si>
  <si>
    <t>045-053</t>
  </si>
  <si>
    <t>051-015</t>
  </si>
  <si>
    <t>051-028</t>
  </si>
  <si>
    <t>051-055</t>
  </si>
  <si>
    <t>058-048</t>
  </si>
  <si>
    <t>062-015</t>
  </si>
  <si>
    <t>062-032</t>
  </si>
  <si>
    <t>062-055</t>
  </si>
  <si>
    <t>067-042</t>
  </si>
  <si>
    <t>085-011</t>
  </si>
  <si>
    <t>085-028</t>
  </si>
  <si>
    <t>085-032</t>
  </si>
  <si>
    <t>005-028</t>
  </si>
  <si>
    <t>015-052</t>
  </si>
  <si>
    <t>036-032</t>
  </si>
  <si>
    <t>040-015</t>
  </si>
  <si>
    <t>022-042</t>
  </si>
  <si>
    <t>014-029</t>
  </si>
  <si>
    <t>022-028</t>
  </si>
  <si>
    <t>036-015</t>
  </si>
  <si>
    <t>024-011</t>
  </si>
  <si>
    <t>024-015</t>
  </si>
  <si>
    <t>024-045</t>
  </si>
  <si>
    <t>024-055</t>
  </si>
  <si>
    <t>067-011</t>
  </si>
  <si>
    <t>067-045</t>
  </si>
  <si>
    <t>бюджеттік бағдарлама нөмірі</t>
  </si>
  <si>
    <t>2026 жылғы   1-тоқсан</t>
  </si>
  <si>
    <t>5."Қазақстан Республикасы Қаржы министрлігінің Мемлекеттік кірістер комитеті Жамбыл облысы бойынша Мемлекеттік кірістер департаментінің Тараз қаласы бойынша Мемлекеттік кірістер басқармасы" РММ</t>
  </si>
  <si>
    <t>1. "Жамбыл облысы Сарысу ауданы әкімінің аппараты" КММ</t>
  </si>
  <si>
    <t>2026 жылғы  2-тоқсан</t>
  </si>
  <si>
    <t>2026 жылғы  3-тоқсан</t>
  </si>
  <si>
    <t>019-011</t>
  </si>
  <si>
    <t>019-015</t>
  </si>
  <si>
    <t>019-032</t>
  </si>
  <si>
    <t>055-011</t>
  </si>
  <si>
    <t>077-015</t>
  </si>
  <si>
    <t>077-028</t>
  </si>
  <si>
    <t>077-011</t>
  </si>
  <si>
    <t>077-032</t>
  </si>
  <si>
    <t>082-011</t>
  </si>
  <si>
    <t>082-015</t>
  </si>
  <si>
    <t>203-015</t>
  </si>
  <si>
    <t>1. Жамбыл облысы бойынша Төтенше жағдай департаменті</t>
  </si>
  <si>
    <t>Табиғи және техногендік сипаттағы  төтенше жағдайлар, азаматтық қорғаныс саласындағы уәкілетті аумақтық органның қызметіне бөлінген қаражаттың пайдаланылуына аудит</t>
  </si>
  <si>
    <t>1. «Жамбыл облысы Жамбыл ауданы әкімдігінің қаржы бөлімі»  КММ</t>
  </si>
  <si>
    <t>Жамбыл облысы бойынша «Ауылда денсаулық сақтауды жаңғырту» ұлттық жобасының іске асырылуын аралық бағалау</t>
  </si>
  <si>
    <t>2026 жылғы      2-тоқсан</t>
  </si>
  <si>
    <t>2026 жылғы      3-4 тоқсан</t>
  </si>
  <si>
    <t>038-015</t>
  </si>
  <si>
    <t>038-032</t>
  </si>
  <si>
    <t>055-015</t>
  </si>
  <si>
    <t>010-011</t>
  </si>
  <si>
    <t>010-032</t>
  </si>
  <si>
    <t>029-011</t>
  </si>
  <si>
    <t xml:space="preserve">1. «Жамбыл облысы әкімдігінің жолаушылар көлігі және автомобиль жолдары басқармасы» КММ-сі </t>
  </si>
  <si>
    <t xml:space="preserve">«Жамбыл облысы әкімдігінің жолаушылар көлігі және автомобиль жолдары басқармасы» КММ-не бөлінген бюджет қаражатының пайдаланылуына тиімділік аудиті </t>
  </si>
  <si>
    <t>096-015</t>
  </si>
  <si>
    <t>003-045</t>
  </si>
  <si>
    <t>055-045</t>
  </si>
  <si>
    <t>2025 жыл</t>
  </si>
  <si>
    <t>2026 жыл (жоба)</t>
  </si>
  <si>
    <t>002-011</t>
  </si>
  <si>
    <t>1."Жамбыл облысы Меркі ауданы әкімінің аппараты" КММ</t>
  </si>
  <si>
    <t>2. "Жамбыл облысы әкімдігінің құрылыс басқармасы" КММ</t>
  </si>
  <si>
    <t>8. "Жамбыл облысы Меркі ауданы Ақтоған ауылдық округі әкімінің аппараты" КММ</t>
  </si>
  <si>
    <t>2026 жылғы 1-тоқсан</t>
  </si>
  <si>
    <t>2026 жылғы 3-тоқсан</t>
  </si>
  <si>
    <t>2026 жылғы       2-3 тоқсан</t>
  </si>
  <si>
    <t>3. "Жамбыл облысы Жамбыл ауданы әкімдігінің сәулет, қала құрылысы және құрылыс  бөлімі" КММ</t>
  </si>
  <si>
    <t>2. "Жамбыл облысы Жамбыл ауданы әкімдігінің тұрғын үй-коммуналдық шаруашылық, жолаушылар көлігі және автомобиль жолдары бөлімі" КММ</t>
  </si>
  <si>
    <t>2026 жылғы 3-4 тоқсан</t>
  </si>
  <si>
    <t>2026 жылғы 4-тоқсан</t>
  </si>
  <si>
    <t>2. "Меркі ауданы әкімдігінің тұрғын үй-коммуналдық шаруашылық, жолаушылар көлігі және автомобиль жолдары бөлімі" КММ</t>
  </si>
  <si>
    <t>3. "Меркі ауданы әкімдігінің сәулет, қала құрылысы және құрылыс бөлімі" КММІ</t>
  </si>
  <si>
    <t>4. "Меркі ауданы әкімдігінің қаржы бөлімі" КММ</t>
  </si>
  <si>
    <t>5. "Меркі ауданы әкімдігінің экономика және бюджеттік жоспарлау бөлімі" КММ</t>
  </si>
  <si>
    <t>6. "Жамбыл облысы әкімдігінің білім басқармасы Меркі ауданының білім бөлімі" КММ</t>
  </si>
  <si>
    <t>7. Жамбыл облысы Меркі ауданы Мерке ауылдық округі әкімінің аппараты</t>
  </si>
  <si>
    <t>9."Жамбыл облысы Меркі ауданы Жамбыл ауылдық округі әкімінің аппараты" КММ</t>
  </si>
  <si>
    <t>009-029</t>
  </si>
  <si>
    <t>10."Жамбыл облысы Меркі ауданы Сарымолдаев ауылдық округі әкімінің аппараты" КММ</t>
  </si>
  <si>
    <t>11. "Қазақстан Республикасы қаржы министрлігінің мемлекеттік кірістер комитеті Жамбыл Облысы бойынша мемлекеттік кірістер департаментінің Меркі ауданы бойынша мемлекеттік кірістер басқармасы" РММ</t>
  </si>
  <si>
    <t>2026 жылғы   1-2 тоқсан</t>
  </si>
  <si>
    <t>2026 жылғы   3-4 тоқсан</t>
  </si>
  <si>
    <t>2026 жылғы  4-тоқсан</t>
  </si>
  <si>
    <t>2026 жылғы 4-тоқсан, 2027 жылғы 1-тоқсан</t>
  </si>
  <si>
    <t>2027 жылғы 1-тоқсан</t>
  </si>
  <si>
    <t>022-011</t>
  </si>
  <si>
    <t>079-011</t>
  </si>
  <si>
    <t>079-028</t>
  </si>
  <si>
    <t>2. «Жамбыл облысы Тараз қаласы әкімдігінің тұрғын жай-коммуналдық шаруашылық, жолаушы көлігі және автомобиль жолдары бөлімі» КММ</t>
  </si>
  <si>
    <t>003-034</t>
  </si>
  <si>
    <t>1.  "Жамбыл облысы әкімдігінің білім басқармасы" КММ</t>
  </si>
  <si>
    <t>2.  "Жамбыл облысы әкімдігінің білім басқармасының №1 "Өркен" арнайы мектеп-интернаты" КММ</t>
  </si>
  <si>
    <t>3. Жамбыл облысы әкімдігінің білім басқармасының "№2 "Болашақ" арнайы мектеп –интернаты "КММ</t>
  </si>
  <si>
    <t xml:space="preserve">4. Жамбыл облысы әкімдігінің білім басқармасының №3 "Мейірім" арнайы мектеп-интернаты КММ </t>
  </si>
  <si>
    <t xml:space="preserve">5. Жамбыл облысы әкімдігінің білім басқармасының "Балалар мен жасөспірімдердің арнаулы мектебі" КММ </t>
  </si>
  <si>
    <t xml:space="preserve">6. Жамбыл облысы әкімдігінің білім басқармасының "Нұрғиса Тлендиев атындағы көп балалы және аз қамсыздандырылған отбасы балаларына арналған мектеп-интернаты" КММ </t>
  </si>
  <si>
    <t>7. Жамбыл облысы әкімдігінің білім басқармасының  №4 «Үміт» мектеп- интернаты КММ</t>
  </si>
  <si>
    <t>8. Жамбыл облысы әкімдігі білім басқармасының "Көп балалы және аз қамтамасыз етілген отбасылардың балаларына арналған мектеп-интернаты" КММ</t>
  </si>
  <si>
    <t xml:space="preserve">9. Жамбыл облысы әкімдігінің білім басқармасының "Абай атындағы мамандандырылған дарынды балаларға арналған қазақ тілі мен әдебиетін тереңдете оқытатын мектеп - гимназиясы" КММ </t>
  </si>
  <si>
    <t>10.  "Жамбыл облысы әкімдігінің білім басқармасының "Дарынды балаларға арналған мамандандырылған "Дарын" лицей-интернаты" КММ</t>
  </si>
  <si>
    <t>11.Жамбыл облысы  әкімділігінің білім басқармасының "дарынды балаларға арналған мамандандырылған лицейі" КММ</t>
  </si>
  <si>
    <t>12. «Жамбыл облысы әкімдігінің білім басқармасының дарынды балаларға арналған мамандандырылған ІТ лицей-интернаты» КММ</t>
  </si>
  <si>
    <t>13. Жамбыл облысы әкімдігінің білім басқармасының "Айша бибі атындағы дарынды қыз балаларға арналған мамандандырылған "БІЛІМ-ИННОВАЦИЯ" лицей-интернаты" КММ</t>
  </si>
  <si>
    <t>14. Жамбыл облысы әкімдігінің білім басқармасының Дарынды ер балаларға арналған мамандандырылған  "БІЛІМ ИННОВАЦИЯ" лицей интернаты  КММ</t>
  </si>
  <si>
    <t>15. Жамбыл облысы әкімдігінің білім басқармасы Тараз қаласының білім бөлімінің оқушылар сарайы коммуналдық мемлекеттік мекемесі</t>
  </si>
  <si>
    <t>2026 жылғы  4 тоқсан, 2027 жылғы  1 тоқсан</t>
  </si>
  <si>
    <t>Сарысу ауданында мемлекеттік ресурстардың пайдаланылу тиімділігіне мемлекеттік аудит</t>
  </si>
  <si>
    <t xml:space="preserve"> Жергілікті бюджеттің шоғырландырылған қаржылық есептілігіне мемлекеттік аудит (Жамбыл ауданы)  </t>
  </si>
  <si>
    <t>Мойынқұм ауданында мемлекеттік ресурстардың пайдаланылу тиімділігіне мемлекеттік аудит</t>
  </si>
  <si>
    <t>Меркі ауданында мемлекеттік ресурстардың пайдаланылу тиімділігіне мемлекеттік аудит</t>
  </si>
  <si>
    <t>сәйкестік аудиті</t>
  </si>
  <si>
    <t>3. "Жамбыл облысы әкімдігінің денсаулық сақтау басқармасы Байзақ аудандық орталық ауруханасы" ШЖҚ МКК</t>
  </si>
  <si>
    <t>Жамбыл облысы әкімдігінің білім басқармасында жекелеген бюджеттік бағдарламалар бойынша бюджет қаражатын жоспарлау және пайдалану тиімділігіне мемлекеттік аудит</t>
  </si>
  <si>
    <t>Мемлекеттік кәсіпорындардың таза кірісінің бөлігін белгіленген нормативке сәйкес бюджетке толық және уақтылы аударылуына мемлекеттік аудит</t>
  </si>
  <si>
    <t>1."Жамбыл облысы әкімдігінің денсаулық сақтау басқармасы қалалық көп бейінді ауруханасы және консультативтік-диагностикалық орталығы" ШЖҚ МКК</t>
  </si>
  <si>
    <t>2."Жамбыл облысы әкімдігінің денсаулық сақтау басқармасының Т.Рысқұлов аудандық орталық ауруханасы" ШЖҚ МКК</t>
  </si>
  <si>
    <t>2025 жылғы      4 тоқсан және 2026 жылдың 1 тоқсаны</t>
  </si>
  <si>
    <t>085-015</t>
  </si>
  <si>
    <t>113-015</t>
  </si>
  <si>
    <t>113-028</t>
  </si>
  <si>
    <t>6.  "Талас ауданы Қаратау қалалық әкімінің аппараты" КММ</t>
  </si>
  <si>
    <t xml:space="preserve"> Мемлекеттік аудит объектілерінің 2026 жылға арналған тізбесі</t>
  </si>
  <si>
    <t>1."Жамбыл облысы құрылысы басқармасы"  КММ</t>
  </si>
  <si>
    <t>022-032</t>
  </si>
  <si>
    <t>028-011</t>
  </si>
  <si>
    <t>028-028</t>
  </si>
  <si>
    <t xml:space="preserve">Тараз қаласында мемлекеттік ресурстардың пайдаланылу тиімділігіне және жергілікті бюджетке
түсетін түсімдердің толықтығы мен уақтылығына мемлекеттік аудит
</t>
  </si>
  <si>
    <t>1."Тараз қаласы әкімдігінің экономика және бюджеттік жоспарлау бөлімі" КММ</t>
  </si>
  <si>
    <t>3."Тараз қаласы әкімдігінің құрылысы бөлімі"  КММ</t>
  </si>
  <si>
    <t xml:space="preserve">4."Тараз қаласы әкімдігінің тұрғын үй қатынастары бөлімі" КММ </t>
  </si>
  <si>
    <t>2026 жылғы 2-3-тоқсан</t>
  </si>
  <si>
    <t>6.«Тараз қаласы әкімдігінің сәулет және қала құрылысы бөлімі» КММ</t>
  </si>
  <si>
    <t>007-028</t>
  </si>
  <si>
    <t>2. "Сарысу ауданы әкімдігінің қаржы бөлімі" КММ</t>
  </si>
  <si>
    <t>3. "Сарысу ауданы әкімдігінің экономика және бюджеттік жоспарлау бөлімі" КММ</t>
  </si>
  <si>
    <t>5."Сарысу ауданы әкімдігінің сәулет, қала құрылысы және құрылыс бөлімі"  КММ</t>
  </si>
  <si>
    <t>7. "Сарысу ауданы Жаңатас қаласы әкімінің аппараты" КММ</t>
  </si>
  <si>
    <t>8. "Сарысу ауданы Байқадам ауылдық округі әкімінің аппараты" КММ</t>
  </si>
  <si>
    <t>2026 жылғы  2-3-тоқсан</t>
  </si>
  <si>
    <t>037-028</t>
  </si>
  <si>
    <t>013-028</t>
  </si>
  <si>
    <t>6. "Жамбыл облысы әкімдігінің білім басқармасы Сарысу ауданының білім бөлімі" КММ</t>
  </si>
  <si>
    <t>4. "Сарысу ауданы әкімдігінің тұрғын үй-коммуналдық шаруашылық, жолаушылар көлігі және автомобиль жолдары бөлімі" КММ</t>
  </si>
  <si>
    <t>9. "Сарысу ауданы Түркістан ауылдық округі әкімінің аппараты" КММ</t>
  </si>
  <si>
    <t>10."Сарысу ауданы Жаңарық ауылдық округі әкімінің аппараты" КММ</t>
  </si>
  <si>
    <t>11."Сарысу ауданы Тоғызкент ауылдық округі әкімінің аппараты" КММ</t>
  </si>
  <si>
    <t>12. "Сарысу ауданы Жайылма ауылдық округі әкімінің аппараты" КММ</t>
  </si>
  <si>
    <t>2026 жылғы      2-3-тоқсан</t>
  </si>
  <si>
    <t>2026 жылғы       3-тоқсан</t>
  </si>
  <si>
    <t>2026 жылғы     3-4-тоқсан</t>
  </si>
  <si>
    <t>2026 жылғы 4-тоқсан және 2027 жылдың 1-тоқсаны</t>
  </si>
  <si>
    <t>2. "Жамбыл облысы әкімдігінің денсаулық сақтау басқармасы" КММ</t>
  </si>
  <si>
    <t>3. «Жамбыл облысы әкімдігінің денсаулық сақтау басқармасы Меркі аудандық орталық ауруханасы» ШЖҚМКК</t>
  </si>
  <si>
    <t>қатар тексеру</t>
  </si>
  <si>
    <t>үстеме</t>
  </si>
  <si>
    <t>2026 жылғы      3-тоқсан</t>
  </si>
  <si>
    <t>2026 жылғы      4-тоқсан</t>
  </si>
  <si>
    <t>139-000</t>
  </si>
  <si>
    <t>АМҚ</t>
  </si>
  <si>
    <t>033-011</t>
  </si>
  <si>
    <t>1."Мойынқұм ауданы әкімдігінің экономика және бюджеттік жоспарлау бөлімі" КММ</t>
  </si>
  <si>
    <t>3."Мойынқұм ауданы әкімдігінің сәулет, қала құрылысы және құрылыс бөлімі" КММ</t>
  </si>
  <si>
    <t xml:space="preserve">4."Мойынқұм ауданы Мойынқұм ауылдық округі әкімінің аппараты" КММ </t>
  </si>
  <si>
    <t>5."Жамбыл облысы әкімдігінің білім басқармасы Мойынқұм ауданының білім бөлімі" КММ</t>
  </si>
  <si>
    <t>2026 жылғы     3-4 тоқсан</t>
  </si>
  <si>
    <t>2026 жылғы  3-4 тоқсаны</t>
  </si>
  <si>
    <t>2. "Мойынқұм ауданы әкімдігінің тұрғын үй-коммуналдық шаруашылық, жолаушылар көлігі және автомобиль жолдары бөлімі" КММ</t>
  </si>
  <si>
    <t>6. "Қазақстан Республикасы Қаржы министрлігінің Мемлекеттік кірістер комитеті Жамбыл облысы бойынша Мемлекеттік кірістер департаментінің Мойынқұм ауданы бойынша Мемлекеттік кірістер басқармасы" РММ</t>
  </si>
  <si>
    <t>Жамбыл облысы бойынша тексеру комиссиясы төрағасының 2026 жылғы 28-қыркүйектегі 62-Б бұйрығымен бекітілген 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</si>
</sst>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#,##0.0"/>
    <numFmt numFmtId="166" formatCode="_-* #,##0.0_р_._-;\-* #,##0.0_р_._-;_-* &quot;-&quot;??_р_._-;_-@_-"/>
    <numFmt numFmtId="167" formatCode="_-* #,##0_р_._-;\-* #,##0_р_._-;_-* &quot;-&quot;??_р_._-;_-@_-"/>
    <numFmt numFmtId="168" formatCode="_-* #,##0.0000_р_._-;\-* #,##0.0000_р_._-;_-* &quot;-&quot;??_р_._-;_-@_-"/>
    <numFmt numFmtId="169" formatCode="0.0"/>
    <numFmt numFmtId="170" formatCode="#,##0.0_ ;\-#,##0.0\ "/>
    <numFmt numFmtId="171" formatCode="_-* #,##0.000_р_._-;\-* #,##0.000_р_._-;_-* &quot;-&quot;??_р_._-;_-@_-"/>
    <numFmt numFmtId="172" formatCode="_-* #,##0.0_-;\-* #,##0.0_-;_-* &quot;-&quot;??_-;_-@_-"/>
    <numFmt numFmtId="173" formatCode="#,##0.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</cellStyleXfs>
  <cellXfs count="367">
    <xf numFmtId="0" fontId="0" fillId="0" borderId="0" xfId="0"/>
    <xf numFmtId="0" fontId="5" fillId="2" borderId="0" xfId="0" applyFont="1" applyFill="1" applyAlignment="1">
      <alignment horizontal="left"/>
    </xf>
    <xf numFmtId="49" fontId="13" fillId="2" borderId="1" xfId="0" applyNumberFormat="1" applyFont="1" applyFill="1" applyBorder="1" applyAlignment="1">
      <alignment horizontal="center" vertical="center"/>
    </xf>
    <xf numFmtId="170" fontId="13" fillId="2" borderId="1" xfId="1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0" fontId="2" fillId="2" borderId="1" xfId="1" applyNumberFormat="1" applyFont="1" applyFill="1" applyBorder="1" applyAlignment="1">
      <alignment horizontal="center" vertical="center"/>
    </xf>
    <xf numFmtId="166" fontId="4" fillId="2" borderId="1" xfId="1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168" fontId="5" fillId="2" borderId="0" xfId="1" applyNumberFormat="1" applyFont="1" applyFill="1" applyAlignment="1">
      <alignment horizontal="center"/>
    </xf>
    <xf numFmtId="0" fontId="5" fillId="2" borderId="0" xfId="0" applyFont="1" applyFill="1"/>
    <xf numFmtId="165" fontId="2" fillId="2" borderId="0" xfId="1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168" fontId="10" fillId="2" borderId="0" xfId="1" applyNumberFormat="1" applyFont="1" applyFill="1" applyAlignment="1">
      <alignment horizontal="center"/>
    </xf>
    <xf numFmtId="0" fontId="2" fillId="2" borderId="0" xfId="0" applyFont="1" applyFill="1"/>
    <xf numFmtId="166" fontId="14" fillId="2" borderId="1" xfId="1" applyNumberFormat="1" applyFont="1" applyFill="1" applyBorder="1" applyAlignment="1">
      <alignment horizontal="center" vertical="center" wrapText="1" shrinkToFit="1"/>
    </xf>
    <xf numFmtId="170" fontId="14" fillId="2" borderId="1" xfId="1" applyNumberFormat="1" applyFont="1" applyFill="1" applyBorder="1" applyAlignment="1">
      <alignment horizontal="center" vertical="center" wrapText="1" shrinkToFit="1"/>
    </xf>
    <xf numFmtId="0" fontId="5" fillId="0" borderId="0" xfId="0" applyFont="1"/>
    <xf numFmtId="0" fontId="11" fillId="0" borderId="0" xfId="0" applyFont="1"/>
    <xf numFmtId="168" fontId="5" fillId="2" borderId="0" xfId="1" applyNumberFormat="1" applyFont="1" applyFill="1" applyAlignment="1">
      <alignment horizontal="center" vertical="center"/>
    </xf>
    <xf numFmtId="168" fontId="10" fillId="2" borderId="0" xfId="1" applyNumberFormat="1" applyFont="1" applyFill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/>
    </xf>
    <xf numFmtId="168" fontId="3" fillId="2" borderId="0" xfId="1" applyNumberFormat="1" applyFont="1" applyFill="1" applyAlignment="1">
      <alignment horizontal="center" vertical="center"/>
    </xf>
    <xf numFmtId="165" fontId="14" fillId="0" borderId="1" xfId="45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70" fontId="4" fillId="0" borderId="1" xfId="1" applyNumberFormat="1" applyFont="1" applyFill="1" applyBorder="1" applyAlignment="1">
      <alignment horizontal="center" vertical="center" wrapText="1" shrinkToFit="1"/>
    </xf>
    <xf numFmtId="49" fontId="13" fillId="0" borderId="1" xfId="2" applyNumberFormat="1" applyFont="1" applyBorder="1" applyAlignment="1">
      <alignment horizontal="center" vertical="center"/>
    </xf>
    <xf numFmtId="165" fontId="13" fillId="0" borderId="1" xfId="45" applyNumberFormat="1" applyFont="1" applyFill="1" applyBorder="1" applyAlignment="1">
      <alignment horizontal="center" vertical="center"/>
    </xf>
    <xf numFmtId="165" fontId="14" fillId="0" borderId="2" xfId="45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69" fontId="4" fillId="0" borderId="1" xfId="45" applyNumberFormat="1" applyFont="1" applyFill="1" applyBorder="1" applyAlignment="1">
      <alignment horizontal="center" vertical="center" wrapText="1" shrinkToFi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45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 wrapText="1" shrinkToFit="1"/>
    </xf>
    <xf numFmtId="170" fontId="14" fillId="2" borderId="1" xfId="1" applyNumberFormat="1" applyFont="1" applyFill="1" applyBorder="1" applyAlignment="1">
      <alignment horizontal="center" vertical="center"/>
    </xf>
    <xf numFmtId="166" fontId="14" fillId="0" borderId="1" xfId="1" applyNumberFormat="1" applyFont="1" applyBorder="1" applyAlignment="1">
      <alignment horizontal="center" vertical="center" wrapText="1" shrinkToFit="1"/>
    </xf>
    <xf numFmtId="166" fontId="14" fillId="0" borderId="1" xfId="45" applyNumberFormat="1" applyFont="1" applyBorder="1" applyAlignment="1">
      <alignment horizontal="center" vertical="center" wrapText="1" shrinkToFit="1"/>
    </xf>
    <xf numFmtId="49" fontId="13" fillId="0" borderId="1" xfId="45" applyNumberFormat="1" applyFont="1" applyBorder="1" applyAlignment="1">
      <alignment horizontal="center" vertical="center" wrapText="1" shrinkToFit="1"/>
    </xf>
    <xf numFmtId="166" fontId="4" fillId="0" borderId="1" xfId="45" applyNumberFormat="1" applyFont="1" applyBorder="1" applyAlignment="1">
      <alignment wrapText="1" shrinkToFit="1"/>
    </xf>
    <xf numFmtId="166" fontId="4" fillId="0" borderId="2" xfId="45" applyNumberFormat="1" applyFont="1" applyBorder="1" applyAlignment="1">
      <alignment horizontal="center" vertical="center" wrapText="1" shrinkToFit="1"/>
    </xf>
    <xf numFmtId="166" fontId="4" fillId="0" borderId="1" xfId="45" applyNumberFormat="1" applyFont="1" applyBorder="1" applyAlignment="1">
      <alignment horizontal="center" wrapText="1" shrinkToFit="1"/>
    </xf>
    <xf numFmtId="49" fontId="2" fillId="0" borderId="1" xfId="45" applyNumberFormat="1" applyFont="1" applyBorder="1" applyAlignment="1">
      <alignment horizontal="center" wrapText="1" shrinkToFit="1"/>
    </xf>
    <xf numFmtId="0" fontId="5" fillId="0" borderId="0" xfId="0" applyFont="1" applyFill="1"/>
    <xf numFmtId="165" fontId="13" fillId="0" borderId="1" xfId="45" applyNumberFormat="1" applyFont="1" applyBorder="1" applyAlignment="1">
      <alignment horizontal="center" vertical="center"/>
    </xf>
    <xf numFmtId="165" fontId="14" fillId="0" borderId="2" xfId="45" applyNumberFormat="1" applyFont="1" applyBorder="1" applyAlignment="1">
      <alignment horizontal="center" vertical="center"/>
    </xf>
    <xf numFmtId="165" fontId="14" fillId="0" borderId="1" xfId="45" applyNumberFormat="1" applyFont="1" applyBorder="1" applyAlignment="1">
      <alignment horizontal="center" vertical="center"/>
    </xf>
    <xf numFmtId="165" fontId="14" fillId="0" borderId="1" xfId="45" applyNumberFormat="1" applyFont="1" applyBorder="1" applyAlignment="1">
      <alignment horizontal="center" vertical="center" wrapText="1" shrinkToFit="1"/>
    </xf>
    <xf numFmtId="165" fontId="13" fillId="0" borderId="1" xfId="45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171" fontId="14" fillId="3" borderId="1" xfId="45" applyNumberFormat="1" applyFont="1" applyFill="1" applyBorder="1" applyAlignment="1">
      <alignment horizontal="center" vertical="center" wrapText="1" shrinkToFit="1"/>
    </xf>
    <xf numFmtId="170" fontId="14" fillId="3" borderId="1" xfId="45" applyNumberFormat="1" applyFont="1" applyFill="1" applyBorder="1" applyAlignment="1">
      <alignment horizontal="center" vertical="center" wrapText="1" shrinkToFit="1"/>
    </xf>
    <xf numFmtId="170" fontId="4" fillId="3" borderId="1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/>
    </xf>
    <xf numFmtId="0" fontId="4" fillId="3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 wrapText="1" shrinkToFit="1"/>
    </xf>
    <xf numFmtId="165" fontId="4" fillId="4" borderId="1" xfId="1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165" fontId="1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8" fontId="3" fillId="2" borderId="0" xfId="1" applyNumberFormat="1" applyFont="1" applyFill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8" fontId="9" fillId="2" borderId="0" xfId="1" applyNumberFormat="1" applyFont="1" applyFill="1" applyAlignment="1">
      <alignment horizontal="center" vertical="center"/>
    </xf>
    <xf numFmtId="168" fontId="11" fillId="2" borderId="0" xfId="1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5" fontId="4" fillId="0" borderId="1" xfId="45" applyNumberFormat="1" applyFont="1" applyBorder="1" applyAlignment="1">
      <alignment horizontal="center" vertical="center" shrinkToFit="1"/>
    </xf>
    <xf numFmtId="168" fontId="4" fillId="4" borderId="1" xfId="0" applyNumberFormat="1" applyFont="1" applyFill="1" applyBorder="1" applyAlignment="1">
      <alignment vertical="center"/>
    </xf>
    <xf numFmtId="49" fontId="13" fillId="2" borderId="1" xfId="45" applyNumberFormat="1" applyFont="1" applyFill="1" applyBorder="1" applyAlignment="1">
      <alignment horizontal="center" vertical="center" wrapText="1" shrinkToFit="1"/>
    </xf>
    <xf numFmtId="49" fontId="13" fillId="2" borderId="1" xfId="2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wrapText="1" shrinkToFit="1"/>
    </xf>
    <xf numFmtId="165" fontId="14" fillId="3" borderId="1" xfId="45" applyNumberFormat="1" applyFont="1" applyFill="1" applyBorder="1" applyAlignment="1">
      <alignment horizontal="center" vertical="center" wrapText="1" shrinkToFit="1"/>
    </xf>
    <xf numFmtId="165" fontId="13" fillId="2" borderId="1" xfId="45" applyNumberFormat="1" applyFont="1" applyFill="1" applyBorder="1" applyAlignment="1">
      <alignment horizontal="center" vertical="center"/>
    </xf>
    <xf numFmtId="165" fontId="14" fillId="2" borderId="2" xfId="45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wrapText="1" shrinkToFi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3" borderId="1" xfId="45" applyNumberFormat="1" applyFont="1" applyFill="1" applyBorder="1" applyAlignment="1">
      <alignment horizontal="center" vertical="center" wrapText="1" shrinkToFit="1"/>
    </xf>
    <xf numFmtId="165" fontId="14" fillId="0" borderId="1" xfId="45" applyNumberFormat="1" applyFont="1" applyFill="1" applyBorder="1" applyAlignment="1">
      <alignment horizontal="center" vertical="center" wrapText="1" shrinkToFit="1"/>
    </xf>
    <xf numFmtId="165" fontId="4" fillId="0" borderId="1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wrapText="1"/>
    </xf>
    <xf numFmtId="49" fontId="14" fillId="0" borderId="1" xfId="2" applyNumberFormat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165" fontId="2" fillId="0" borderId="1" xfId="45" applyNumberFormat="1" applyFont="1" applyFill="1" applyBorder="1" applyAlignment="1">
      <alignment horizontal="center" vertical="center" wrapText="1" shrinkToFit="1"/>
    </xf>
    <xf numFmtId="49" fontId="2" fillId="0" borderId="1" xfId="45" applyNumberFormat="1" applyFont="1" applyFill="1" applyBorder="1" applyAlignment="1">
      <alignment horizontal="center" vertical="center" wrapText="1" shrinkToFit="1"/>
    </xf>
    <xf numFmtId="16" fontId="5" fillId="2" borderId="0" xfId="0" applyNumberFormat="1" applyFont="1" applyFill="1"/>
    <xf numFmtId="49" fontId="13" fillId="0" borderId="2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13" fillId="0" borderId="2" xfId="2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5" fontId="13" fillId="0" borderId="1" xfId="2" applyNumberFormat="1" applyFont="1" applyBorder="1" applyAlignment="1">
      <alignment horizontal="center" vertical="center"/>
    </xf>
    <xf numFmtId="165" fontId="13" fillId="0" borderId="2" xfId="2" applyNumberFormat="1" applyFont="1" applyBorder="1" applyAlignment="1">
      <alignment vertical="center"/>
    </xf>
    <xf numFmtId="165" fontId="13" fillId="2" borderId="1" xfId="2" applyNumberFormat="1" applyFont="1" applyFill="1" applyBorder="1" applyAlignment="1">
      <alignment horizontal="center" vertical="center"/>
    </xf>
    <xf numFmtId="165" fontId="13" fillId="2" borderId="1" xfId="45" applyNumberFormat="1" applyFont="1" applyFill="1" applyBorder="1" applyAlignment="1">
      <alignment horizontal="center" vertical="center" wrapText="1" shrinkToFit="1"/>
    </xf>
    <xf numFmtId="165" fontId="13" fillId="2" borderId="2" xfId="45" applyNumberFormat="1" applyFont="1" applyFill="1" applyBorder="1" applyAlignment="1">
      <alignment horizontal="center" vertical="center" wrapText="1" shrinkToFit="1"/>
    </xf>
    <xf numFmtId="165" fontId="14" fillId="2" borderId="2" xfId="45" applyNumberFormat="1" applyFont="1" applyFill="1" applyBorder="1" applyAlignment="1">
      <alignment horizontal="center" vertical="center" wrapText="1" shrinkToFit="1"/>
    </xf>
    <xf numFmtId="165" fontId="13" fillId="0" borderId="1" xfId="2" applyNumberFormat="1" applyFont="1" applyBorder="1" applyAlignment="1">
      <alignment horizontal="center" vertical="top" wrapText="1"/>
    </xf>
    <xf numFmtId="0" fontId="5" fillId="5" borderId="0" xfId="0" applyFont="1" applyFill="1"/>
    <xf numFmtId="0" fontId="5" fillId="3" borderId="0" xfId="0" applyFont="1" applyFill="1"/>
    <xf numFmtId="166" fontId="2" fillId="0" borderId="2" xfId="45" applyNumberFormat="1" applyFont="1" applyBorder="1" applyAlignment="1">
      <alignment horizontal="center" vertical="center" wrapText="1" shrinkToFit="1"/>
    </xf>
    <xf numFmtId="169" fontId="2" fillId="0" borderId="1" xfId="45" applyNumberFormat="1" applyFont="1" applyFill="1" applyBorder="1" applyAlignment="1">
      <alignment horizontal="center" vertical="center" wrapText="1" shrinkToFit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/>
    </xf>
    <xf numFmtId="165" fontId="13" fillId="0" borderId="1" xfId="45" applyNumberFormat="1" applyFont="1" applyFill="1" applyBorder="1" applyAlignment="1">
      <alignment horizontal="center" vertical="center" wrapText="1" shrinkToFit="1"/>
    </xf>
    <xf numFmtId="0" fontId="5" fillId="6" borderId="0" xfId="0" applyFont="1" applyFill="1"/>
    <xf numFmtId="165" fontId="15" fillId="0" borderId="1" xfId="2" applyNumberFormat="1" applyFont="1" applyBorder="1" applyAlignment="1">
      <alignment horizontal="center" vertical="top" wrapText="1"/>
    </xf>
    <xf numFmtId="49" fontId="13" fillId="2" borderId="2" xfId="2" applyNumberFormat="1" applyFont="1" applyFill="1" applyBorder="1" applyAlignment="1">
      <alignment horizontal="center" vertical="center"/>
    </xf>
    <xf numFmtId="165" fontId="13" fillId="2" borderId="2" xfId="2" applyNumberFormat="1" applyFont="1" applyFill="1" applyBorder="1" applyAlignment="1">
      <alignment horizontal="center" vertical="center"/>
    </xf>
    <xf numFmtId="165" fontId="13" fillId="2" borderId="2" xfId="45" applyNumberFormat="1" applyFont="1" applyFill="1" applyBorder="1" applyAlignment="1">
      <alignment horizontal="center" vertical="center"/>
    </xf>
    <xf numFmtId="166" fontId="14" fillId="2" borderId="1" xfId="45" applyNumberFormat="1" applyFont="1" applyFill="1" applyBorder="1" applyAlignment="1">
      <alignment horizontal="center" vertical="center" wrapText="1" shrinkToFit="1"/>
    </xf>
    <xf numFmtId="165" fontId="14" fillId="2" borderId="1" xfId="45" applyNumberFormat="1" applyFont="1" applyFill="1" applyBorder="1" applyAlignment="1">
      <alignment horizontal="center" vertical="center" wrapText="1" shrinkToFit="1"/>
    </xf>
    <xf numFmtId="165" fontId="2" fillId="2" borderId="1" xfId="2" applyNumberFormat="1" applyFont="1" applyFill="1" applyBorder="1" applyAlignment="1">
      <alignment horizontal="center" vertical="center"/>
    </xf>
    <xf numFmtId="165" fontId="4" fillId="2" borderId="1" xfId="45" applyNumberFormat="1" applyFont="1" applyFill="1" applyBorder="1" applyAlignment="1">
      <alignment horizontal="center" vertical="center" wrapText="1" shrinkToFit="1"/>
    </xf>
    <xf numFmtId="165" fontId="13" fillId="2" borderId="2" xfId="2" applyNumberFormat="1" applyFont="1" applyFill="1" applyBorder="1" applyAlignment="1">
      <alignment vertical="center"/>
    </xf>
    <xf numFmtId="165" fontId="14" fillId="2" borderId="2" xfId="45" applyNumberFormat="1" applyFont="1" applyFill="1" applyBorder="1" applyAlignment="1">
      <alignment vertical="center"/>
    </xf>
    <xf numFmtId="165" fontId="13" fillId="2" borderId="0" xfId="0" applyNumberFormat="1" applyFont="1" applyFill="1" applyAlignment="1">
      <alignment horizontal="center"/>
    </xf>
    <xf numFmtId="165" fontId="13" fillId="2" borderId="0" xfId="0" applyNumberFormat="1" applyFont="1" applyFill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1" fillId="3" borderId="0" xfId="0" applyFont="1" applyFill="1"/>
    <xf numFmtId="0" fontId="5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right" vertical="center" wrapText="1"/>
    </xf>
    <xf numFmtId="170" fontId="2" fillId="0" borderId="1" xfId="1" applyNumberFormat="1" applyFont="1" applyFill="1" applyBorder="1" applyAlignment="1">
      <alignment horizontal="center" vertical="center" wrapText="1" shrinkToFit="1"/>
    </xf>
    <xf numFmtId="0" fontId="13" fillId="0" borderId="1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13" fillId="0" borderId="2" xfId="2" applyNumberFormat="1" applyFont="1" applyFill="1" applyBorder="1" applyAlignment="1">
      <alignment horizontal="center" vertical="center"/>
    </xf>
    <xf numFmtId="165" fontId="13" fillId="0" borderId="1" xfId="2" applyNumberFormat="1" applyFont="1" applyFill="1" applyBorder="1" applyAlignment="1">
      <alignment horizontal="center" vertical="center"/>
    </xf>
    <xf numFmtId="4" fontId="14" fillId="0" borderId="1" xfId="45" applyNumberFormat="1" applyFont="1" applyFill="1" applyBorder="1" applyAlignment="1">
      <alignment horizontal="center" vertical="center" wrapText="1" shrinkToFit="1"/>
    </xf>
    <xf numFmtId="4" fontId="4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168" fontId="14" fillId="0" borderId="1" xfId="1" applyNumberFormat="1" applyFont="1" applyBorder="1" applyAlignment="1">
      <alignment horizontal="center" vertical="center" wrapText="1" shrinkToFit="1"/>
    </xf>
    <xf numFmtId="49" fontId="13" fillId="0" borderId="11" xfId="0" applyNumberFormat="1" applyFont="1" applyBorder="1" applyAlignment="1">
      <alignment horizontal="center" vertical="center"/>
    </xf>
    <xf numFmtId="49" fontId="13" fillId="0" borderId="5" xfId="1" applyNumberFormat="1" applyFont="1" applyBorder="1" applyAlignment="1">
      <alignment horizontal="center" vertical="center" wrapText="1" shrinkToFit="1"/>
    </xf>
    <xf numFmtId="168" fontId="14" fillId="0" borderId="5" xfId="1" applyNumberFormat="1" applyFont="1" applyBorder="1" applyAlignment="1">
      <alignment horizontal="center" vertical="center" wrapText="1" shrinkToFit="1"/>
    </xf>
    <xf numFmtId="168" fontId="13" fillId="0" borderId="12" xfId="1" applyNumberFormat="1" applyFont="1" applyBorder="1" applyAlignment="1">
      <alignment horizontal="center" vertical="center" wrapText="1" shrinkToFit="1"/>
    </xf>
    <xf numFmtId="168" fontId="14" fillId="3" borderId="5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49" fontId="13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 shrinkToFit="1"/>
    </xf>
    <xf numFmtId="165" fontId="4" fillId="0" borderId="1" xfId="45" applyNumberFormat="1" applyFont="1" applyFill="1" applyBorder="1" applyAlignment="1">
      <alignment horizontal="center" vertical="center" wrapText="1" shrinkToFit="1"/>
    </xf>
    <xf numFmtId="165" fontId="4" fillId="3" borderId="1" xfId="1" applyNumberFormat="1" applyFont="1" applyFill="1" applyBorder="1" applyAlignment="1">
      <alignment horizontal="center" vertical="center" wrapText="1" shrinkToFit="1"/>
    </xf>
    <xf numFmtId="172" fontId="10" fillId="2" borderId="1" xfId="1" applyNumberFormat="1" applyFont="1" applyFill="1" applyBorder="1" applyAlignment="1">
      <alignment horizontal="center" vertical="center" wrapText="1" shrinkToFit="1"/>
    </xf>
    <xf numFmtId="169" fontId="10" fillId="2" borderId="1" xfId="1" applyNumberFormat="1" applyFont="1" applyFill="1" applyBorder="1" applyAlignment="1">
      <alignment horizontal="center" vertical="center" wrapText="1" shrinkToFit="1"/>
    </xf>
    <xf numFmtId="2" fontId="19" fillId="2" borderId="1" xfId="1" applyNumberFormat="1" applyFont="1" applyFill="1" applyBorder="1" applyAlignment="1">
      <alignment horizontal="center" vertical="center" wrapText="1" shrinkToFit="1"/>
    </xf>
    <xf numFmtId="165" fontId="9" fillId="2" borderId="1" xfId="45" applyNumberFormat="1" applyFont="1" applyFill="1" applyBorder="1" applyAlignment="1">
      <alignment horizontal="center" vertical="center" shrinkToFit="1"/>
    </xf>
    <xf numFmtId="172" fontId="9" fillId="2" borderId="1" xfId="1" applyNumberFormat="1" applyFont="1" applyFill="1" applyBorder="1" applyAlignment="1">
      <alignment horizontal="center" vertical="center" wrapText="1" shrinkToFit="1"/>
    </xf>
    <xf numFmtId="172" fontId="10" fillId="2" borderId="1" xfId="1" applyNumberFormat="1" applyFont="1" applyFill="1" applyBorder="1" applyAlignment="1">
      <alignment horizontal="center" wrapText="1" shrinkToFit="1"/>
    </xf>
    <xf numFmtId="169" fontId="10" fillId="2" borderId="1" xfId="1" applyNumberFormat="1" applyFont="1" applyFill="1" applyBorder="1" applyAlignment="1">
      <alignment horizontal="center" wrapText="1" shrinkToFit="1"/>
    </xf>
    <xf numFmtId="172" fontId="10" fillId="0" borderId="1" xfId="1" applyNumberFormat="1" applyFont="1" applyFill="1" applyBorder="1" applyAlignment="1">
      <alignment horizontal="center" vertical="center" wrapText="1" shrinkToFit="1"/>
    </xf>
    <xf numFmtId="169" fontId="10" fillId="0" borderId="1" xfId="1" applyNumberFormat="1" applyFont="1" applyFill="1" applyBorder="1" applyAlignment="1">
      <alignment horizontal="center" vertical="center" wrapText="1" shrinkToFit="1"/>
    </xf>
    <xf numFmtId="2" fontId="10" fillId="0" borderId="1" xfId="1" applyNumberFormat="1" applyFont="1" applyFill="1" applyBorder="1" applyAlignment="1">
      <alignment horizontal="center" vertical="center" wrapText="1" shrinkToFit="1"/>
    </xf>
    <xf numFmtId="165" fontId="9" fillId="0" borderId="1" xfId="45" applyNumberFormat="1" applyFont="1" applyFill="1" applyBorder="1" applyAlignment="1">
      <alignment horizontal="center" vertical="center" shrinkToFit="1"/>
    </xf>
    <xf numFmtId="2" fontId="10" fillId="2" borderId="1" xfId="1" applyNumberFormat="1" applyFont="1" applyFill="1" applyBorder="1" applyAlignment="1">
      <alignment horizontal="center" wrapText="1" shrinkToFit="1"/>
    </xf>
    <xf numFmtId="0" fontId="2" fillId="2" borderId="1" xfId="0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66" fontId="4" fillId="0" borderId="1" xfId="45" applyNumberFormat="1" applyFont="1" applyBorder="1" applyAlignment="1">
      <alignment horizontal="center" vertical="center" wrapText="1" shrinkToFit="1"/>
    </xf>
    <xf numFmtId="0" fontId="5" fillId="2" borderId="1" xfId="0" applyFont="1" applyFill="1" applyBorder="1"/>
    <xf numFmtId="165" fontId="2" fillId="0" borderId="1" xfId="2" applyNumberFormat="1" applyFont="1" applyBorder="1" applyAlignment="1">
      <alignment horizontal="center" vertical="center"/>
    </xf>
    <xf numFmtId="165" fontId="2" fillId="0" borderId="2" xfId="45" applyNumberFormat="1" applyFont="1" applyFill="1" applyBorder="1" applyAlignment="1">
      <alignment horizontal="center" vertical="center" wrapText="1" shrinkToFit="1"/>
    </xf>
    <xf numFmtId="165" fontId="2" fillId="0" borderId="2" xfId="45" applyNumberFormat="1" applyFont="1" applyFill="1" applyBorder="1" applyAlignment="1">
      <alignment horizontal="center" vertical="center"/>
    </xf>
    <xf numFmtId="165" fontId="4" fillId="0" borderId="2" xfId="45" applyNumberFormat="1" applyFont="1" applyFill="1" applyBorder="1" applyAlignment="1">
      <alignment horizontal="center" vertical="center"/>
    </xf>
    <xf numFmtId="165" fontId="13" fillId="0" borderId="2" xfId="45" applyNumberFormat="1" applyFont="1" applyBorder="1" applyAlignment="1">
      <alignment horizontal="center" vertical="center" wrapText="1" shrinkToFit="1"/>
    </xf>
    <xf numFmtId="165" fontId="13" fillId="0" borderId="2" xfId="45" applyNumberFormat="1" applyFont="1" applyBorder="1" applyAlignment="1">
      <alignment horizontal="center" vertical="center"/>
    </xf>
    <xf numFmtId="165" fontId="14" fillId="2" borderId="1" xfId="45" applyNumberFormat="1" applyFont="1" applyFill="1" applyBorder="1" applyAlignment="1">
      <alignment horizontal="center" vertical="center"/>
    </xf>
    <xf numFmtId="165" fontId="14" fillId="0" borderId="2" xfId="45" applyNumberFormat="1" applyFont="1" applyBorder="1" applyAlignment="1">
      <alignment horizontal="center" vertical="center" wrapText="1" shrinkToFi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69" fontId="4" fillId="0" borderId="2" xfId="45" applyNumberFormat="1" applyFont="1" applyFill="1" applyBorder="1" applyAlignment="1">
      <alignment horizontal="center" vertical="center" wrapText="1" shrinkToFit="1"/>
    </xf>
    <xf numFmtId="169" fontId="2" fillId="0" borderId="2" xfId="45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173" fontId="14" fillId="0" borderId="1" xfId="45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167" fontId="13" fillId="0" borderId="1" xfId="1" applyNumberFormat="1" applyFont="1" applyFill="1" applyBorder="1" applyAlignment="1">
      <alignment horizontal="center" vertical="center" wrapText="1" shrinkToFit="1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0" borderId="2" xfId="2" applyNumberFormat="1" applyFont="1" applyBorder="1" applyAlignment="1">
      <alignment horizontal="center" vertical="top" wrapText="1"/>
    </xf>
    <xf numFmtId="165" fontId="2" fillId="0" borderId="4" xfId="2" applyNumberFormat="1" applyFont="1" applyBorder="1" applyAlignment="1">
      <alignment horizontal="center" vertical="top" wrapText="1"/>
    </xf>
    <xf numFmtId="165" fontId="13" fillId="0" borderId="2" xfId="45" applyNumberFormat="1" applyFont="1" applyFill="1" applyBorder="1" applyAlignment="1">
      <alignment horizontal="left" vertical="center" wrapText="1" shrinkToFit="1"/>
    </xf>
    <xf numFmtId="165" fontId="13" fillId="0" borderId="4" xfId="45" applyNumberFormat="1" applyFont="1" applyFill="1" applyBorder="1" applyAlignment="1">
      <alignment horizontal="left" vertical="center" wrapText="1" shrinkToFit="1"/>
    </xf>
    <xf numFmtId="165" fontId="13" fillId="0" borderId="3" xfId="45" applyNumberFormat="1" applyFont="1" applyFill="1" applyBorder="1" applyAlignment="1">
      <alignment horizontal="left" vertical="center" wrapText="1" shrinkToFit="1"/>
    </xf>
    <xf numFmtId="165" fontId="13" fillId="0" borderId="2" xfId="0" applyNumberFormat="1" applyFont="1" applyBorder="1" applyAlignment="1">
      <alignment horizontal="left" vertical="center" wrapText="1"/>
    </xf>
    <xf numFmtId="165" fontId="13" fillId="0" borderId="3" xfId="0" applyNumberFormat="1" applyFont="1" applyBorder="1" applyAlignment="1">
      <alignment horizontal="left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left" wrapText="1"/>
    </xf>
    <xf numFmtId="165" fontId="13" fillId="0" borderId="3" xfId="0" applyNumberFormat="1" applyFont="1" applyBorder="1" applyAlignment="1">
      <alignment horizontal="left" wrapText="1"/>
    </xf>
    <xf numFmtId="0" fontId="13" fillId="0" borderId="1" xfId="2" applyFont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right" vertical="center" wrapText="1"/>
    </xf>
    <xf numFmtId="0" fontId="0" fillId="0" borderId="7" xfId="0" applyBorder="1"/>
    <xf numFmtId="0" fontId="0" fillId="0" borderId="5" xfId="0" applyBorder="1"/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13" fillId="0" borderId="2" xfId="2" applyFont="1" applyBorder="1" applyAlignment="1">
      <alignment horizontal="center" vertical="top"/>
    </xf>
    <xf numFmtId="0" fontId="13" fillId="0" borderId="4" xfId="2" applyFont="1" applyBorder="1" applyAlignment="1">
      <alignment horizontal="center" vertical="top"/>
    </xf>
    <xf numFmtId="0" fontId="13" fillId="0" borderId="3" xfId="2" applyFont="1" applyBorder="1" applyAlignment="1">
      <alignment horizontal="center" vertical="top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5" fontId="2" fillId="0" borderId="3" xfId="2" applyNumberFormat="1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 wrapText="1"/>
    </xf>
    <xf numFmtId="165" fontId="0" fillId="0" borderId="4" xfId="0" applyNumberFormat="1" applyBorder="1"/>
    <xf numFmtId="165" fontId="0" fillId="0" borderId="3" xfId="0" applyNumberFormat="1" applyBorder="1"/>
    <xf numFmtId="0" fontId="13" fillId="0" borderId="2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6" fontId="13" fillId="2" borderId="2" xfId="45" applyNumberFormat="1" applyFont="1" applyFill="1" applyBorder="1" applyAlignment="1">
      <alignment horizontal="left" vertical="center" wrapText="1" shrinkToFit="1"/>
    </xf>
    <xf numFmtId="166" fontId="13" fillId="2" borderId="4" xfId="45" applyNumberFormat="1" applyFont="1" applyFill="1" applyBorder="1" applyAlignment="1">
      <alignment horizontal="left" vertical="center" wrapText="1" shrinkToFit="1"/>
    </xf>
    <xf numFmtId="166" fontId="13" fillId="2" borderId="3" xfId="45" applyNumberFormat="1" applyFont="1" applyFill="1" applyBorder="1" applyAlignment="1">
      <alignment horizontal="left" vertical="center" wrapText="1" shrinkToFit="1"/>
    </xf>
    <xf numFmtId="0" fontId="2" fillId="2" borderId="2" xfId="2" applyFont="1" applyFill="1" applyBorder="1" applyAlignment="1">
      <alignment horizontal="center" vertical="top" wrapText="1"/>
    </xf>
    <xf numFmtId="0" fontId="2" fillId="2" borderId="4" xfId="2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center" wrapText="1"/>
    </xf>
    <xf numFmtId="166" fontId="13" fillId="0" borderId="0" xfId="1" applyNumberFormat="1" applyFont="1" applyFill="1" applyBorder="1" applyAlignment="1">
      <alignment horizontal="left" vertical="center" wrapText="1" shrinkToFit="1"/>
    </xf>
    <xf numFmtId="167" fontId="13" fillId="0" borderId="1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horizontal="left" wrapText="1"/>
    </xf>
    <xf numFmtId="168" fontId="2" fillId="0" borderId="2" xfId="1" applyNumberFormat="1" applyFont="1" applyFill="1" applyBorder="1" applyAlignment="1">
      <alignment horizontal="center" vertical="top" wrapText="1" shrinkToFit="1"/>
    </xf>
    <xf numFmtId="168" fontId="2" fillId="0" borderId="4" xfId="1" applyNumberFormat="1" applyFont="1" applyFill="1" applyBorder="1" applyAlignment="1">
      <alignment horizontal="center" vertical="top" wrapText="1" shrinkToFit="1"/>
    </xf>
    <xf numFmtId="168" fontId="2" fillId="0" borderId="3" xfId="1" applyNumberFormat="1" applyFont="1" applyFill="1" applyBorder="1" applyAlignment="1">
      <alignment horizontal="center" vertical="top" wrapText="1" shrinkToFit="1"/>
    </xf>
    <xf numFmtId="166" fontId="13" fillId="0" borderId="1" xfId="1" applyNumberFormat="1" applyFont="1" applyFill="1" applyBorder="1" applyAlignment="1">
      <alignment horizontal="left" vertical="center" wrapText="1" shrinkToFit="1"/>
    </xf>
    <xf numFmtId="167" fontId="13" fillId="0" borderId="3" xfId="1" applyNumberFormat="1" applyFont="1" applyFill="1" applyBorder="1" applyAlignment="1">
      <alignment horizontal="center" vertical="center" wrapText="1" shrinkToFit="1"/>
    </xf>
    <xf numFmtId="166" fontId="13" fillId="0" borderId="2" xfId="1" applyNumberFormat="1" applyFont="1" applyFill="1" applyBorder="1" applyAlignment="1">
      <alignment horizontal="left" vertical="center" wrapText="1" shrinkToFit="1"/>
    </xf>
    <xf numFmtId="166" fontId="13" fillId="0" borderId="3" xfId="1" applyNumberFormat="1" applyFont="1" applyFill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horizontal="center" vertical="top" wrapText="1" shrinkToFit="1"/>
    </xf>
    <xf numFmtId="166" fontId="13" fillId="0" borderId="2" xfId="45" applyNumberFormat="1" applyFont="1" applyBorder="1" applyAlignment="1">
      <alignment horizontal="left" vertical="center" wrapText="1" shrinkToFit="1"/>
    </xf>
    <xf numFmtId="166" fontId="13" fillId="0" borderId="3" xfId="45" applyNumberFormat="1" applyFont="1" applyBorder="1" applyAlignment="1">
      <alignment horizontal="left" vertical="center" wrapText="1" shrinkToFit="1"/>
    </xf>
    <xf numFmtId="0" fontId="14" fillId="3" borderId="6" xfId="0" applyFont="1" applyFill="1" applyBorder="1" applyAlignment="1">
      <alignment horizontal="right" vertical="center" wrapText="1"/>
    </xf>
    <xf numFmtId="0" fontId="14" fillId="3" borderId="7" xfId="0" applyFont="1" applyFill="1" applyBorder="1" applyAlignment="1">
      <alignment horizontal="right" vertical="center" wrapText="1"/>
    </xf>
    <xf numFmtId="0" fontId="14" fillId="3" borderId="5" xfId="0" applyFont="1" applyFill="1" applyBorder="1" applyAlignment="1">
      <alignment horizontal="right" vertical="center" wrapText="1"/>
    </xf>
    <xf numFmtId="165" fontId="14" fillId="3" borderId="6" xfId="2" applyNumberFormat="1" applyFont="1" applyFill="1" applyBorder="1" applyAlignment="1">
      <alignment horizontal="right" vertical="center" wrapText="1"/>
    </xf>
    <xf numFmtId="165" fontId="0" fillId="0" borderId="7" xfId="0" applyNumberFormat="1" applyBorder="1"/>
    <xf numFmtId="165" fontId="0" fillId="0" borderId="5" xfId="0" applyNumberFormat="1" applyBorder="1"/>
    <xf numFmtId="0" fontId="13" fillId="0" borderId="8" xfId="2" applyFont="1" applyBorder="1" applyAlignment="1">
      <alignment horizontal="center" vertical="top"/>
    </xf>
    <xf numFmtId="0" fontId="13" fillId="0" borderId="10" xfId="2" applyFont="1" applyBorder="1" applyAlignment="1">
      <alignment horizontal="center" vertical="top"/>
    </xf>
    <xf numFmtId="0" fontId="0" fillId="0" borderId="4" xfId="0" applyBorder="1"/>
    <xf numFmtId="165" fontId="13" fillId="0" borderId="2" xfId="45" applyNumberFormat="1" applyFont="1" applyBorder="1" applyAlignment="1">
      <alignment horizontal="left" vertical="top" wrapText="1" shrinkToFit="1"/>
    </xf>
    <xf numFmtId="165" fontId="13" fillId="0" borderId="4" xfId="45" applyNumberFormat="1" applyFont="1" applyBorder="1" applyAlignment="1">
      <alignment horizontal="left" vertical="top" wrapText="1" shrinkToFit="1"/>
    </xf>
    <xf numFmtId="165" fontId="13" fillId="0" borderId="3" xfId="45" applyNumberFormat="1" applyFont="1" applyBorder="1" applyAlignment="1">
      <alignment horizontal="left" vertical="top" wrapText="1" shrinkToFit="1"/>
    </xf>
    <xf numFmtId="168" fontId="4" fillId="4" borderId="6" xfId="0" applyNumberFormat="1" applyFont="1" applyFill="1" applyBorder="1" applyAlignment="1">
      <alignment horizontal="right" vertical="center"/>
    </xf>
    <xf numFmtId="168" fontId="4" fillId="4" borderId="7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0" fontId="13" fillId="2" borderId="2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0" fontId="14" fillId="3" borderId="7" xfId="2" applyFont="1" applyFill="1" applyBorder="1" applyAlignment="1">
      <alignment horizontal="right" vertical="center" wrapText="1"/>
    </xf>
    <xf numFmtId="0" fontId="14" fillId="3" borderId="5" xfId="2" applyFont="1" applyFill="1" applyBorder="1" applyAlignment="1">
      <alignment horizontal="right" vertical="center" wrapText="1"/>
    </xf>
    <xf numFmtId="0" fontId="13" fillId="2" borderId="2" xfId="2" applyFont="1" applyFill="1" applyBorder="1" applyAlignment="1">
      <alignment horizontal="center" vertical="top"/>
    </xf>
    <xf numFmtId="0" fontId="13" fillId="2" borderId="4" xfId="2" applyFont="1" applyFill="1" applyBorder="1" applyAlignment="1">
      <alignment horizontal="center" vertical="top"/>
    </xf>
    <xf numFmtId="0" fontId="13" fillId="2" borderId="3" xfId="2" applyFont="1" applyFill="1" applyBorder="1" applyAlignment="1">
      <alignment horizontal="center" vertical="top"/>
    </xf>
    <xf numFmtId="0" fontId="16" fillId="2" borderId="0" xfId="0" applyFont="1" applyFill="1" applyAlignment="1">
      <alignment vertical="center" wrapText="1"/>
    </xf>
    <xf numFmtId="168" fontId="3" fillId="2" borderId="0" xfId="1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6" fontId="13" fillId="0" borderId="4" xfId="45" applyNumberFormat="1" applyFont="1" applyBorder="1" applyAlignment="1">
      <alignment horizontal="left" vertical="center" wrapText="1" shrinkToFit="1"/>
    </xf>
    <xf numFmtId="0" fontId="13" fillId="0" borderId="1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66" fontId="2" fillId="2" borderId="2" xfId="45" applyNumberFormat="1" applyFont="1" applyFill="1" applyBorder="1" applyAlignment="1">
      <alignment horizontal="left" vertical="center" wrapText="1" shrinkToFit="1"/>
    </xf>
    <xf numFmtId="166" fontId="2" fillId="2" borderId="4" xfId="45" applyNumberFormat="1" applyFont="1" applyFill="1" applyBorder="1" applyAlignment="1">
      <alignment horizontal="left" vertical="center" wrapText="1" shrinkToFit="1"/>
    </xf>
    <xf numFmtId="166" fontId="2" fillId="2" borderId="3" xfId="45" applyNumberFormat="1" applyFont="1" applyFill="1" applyBorder="1" applyAlignment="1">
      <alignment horizontal="left" vertical="center" wrapText="1" shrinkToFit="1"/>
    </xf>
    <xf numFmtId="167" fontId="2" fillId="0" borderId="1" xfId="45" applyNumberFormat="1" applyFont="1" applyBorder="1" applyAlignment="1">
      <alignment horizontal="center" vertical="center" wrapText="1" shrinkToFit="1"/>
    </xf>
    <xf numFmtId="166" fontId="2" fillId="2" borderId="1" xfId="45" applyNumberFormat="1" applyFont="1" applyFill="1" applyBorder="1" applyAlignment="1">
      <alignment horizontal="left" vertical="center" wrapText="1" shrinkToFit="1"/>
    </xf>
    <xf numFmtId="166" fontId="13" fillId="0" borderId="1" xfId="1" applyNumberFormat="1" applyFont="1" applyBorder="1" applyAlignment="1">
      <alignment horizontal="left" vertical="center" wrapText="1" shrinkToFit="1"/>
    </xf>
    <xf numFmtId="167" fontId="2" fillId="0" borderId="2" xfId="45" applyNumberFormat="1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/>
    <xf numFmtId="165" fontId="13" fillId="0" borderId="2" xfId="0" applyNumberFormat="1" applyFont="1" applyBorder="1" applyAlignment="1">
      <alignment horizontal="left" vertical="top" wrapText="1"/>
    </xf>
    <xf numFmtId="165" fontId="18" fillId="0" borderId="4" xfId="0" applyNumberFormat="1" applyFont="1" applyBorder="1" applyAlignment="1">
      <alignment horizontal="left" vertical="top" wrapText="1"/>
    </xf>
    <xf numFmtId="165" fontId="18" fillId="0" borderId="3" xfId="0" applyNumberFormat="1" applyFont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65" fontId="13" fillId="0" borderId="2" xfId="45" applyNumberFormat="1" applyFont="1" applyBorder="1" applyAlignment="1">
      <alignment horizontal="left" vertical="center" wrapText="1" shrinkToFit="1"/>
    </xf>
    <xf numFmtId="165" fontId="13" fillId="0" borderId="4" xfId="45" applyNumberFormat="1" applyFont="1" applyBorder="1" applyAlignment="1">
      <alignment horizontal="left" vertical="center" wrapText="1" shrinkToFit="1"/>
    </xf>
    <xf numFmtId="165" fontId="13" fillId="0" borderId="3" xfId="45" applyNumberFormat="1" applyFont="1" applyBorder="1" applyAlignment="1">
      <alignment horizontal="left" vertical="center" wrapText="1" shrinkToFit="1"/>
    </xf>
    <xf numFmtId="165" fontId="2" fillId="2" borderId="2" xfId="2" applyNumberFormat="1" applyFont="1" applyFill="1" applyBorder="1" applyAlignment="1">
      <alignment horizontal="center" vertical="top" wrapText="1"/>
    </xf>
    <xf numFmtId="165" fontId="2" fillId="2" borderId="4" xfId="2" applyNumberFormat="1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66" fontId="13" fillId="0" borderId="8" xfId="45" applyNumberFormat="1" applyFont="1" applyBorder="1" applyAlignment="1">
      <alignment horizontal="left" vertical="center" wrapText="1" shrinkToFit="1"/>
    </xf>
    <xf numFmtId="166" fontId="13" fillId="0" borderId="9" xfId="45" applyNumberFormat="1" applyFont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5" fontId="13" fillId="0" borderId="2" xfId="0" applyNumberFormat="1" applyFont="1" applyBorder="1" applyAlignment="1">
      <alignment vertical="center" wrapText="1"/>
    </xf>
    <xf numFmtId="165" fontId="0" fillId="0" borderId="4" xfId="0" applyNumberFormat="1" applyBorder="1" applyAlignment="1">
      <alignment vertical="center" wrapText="1"/>
    </xf>
    <xf numFmtId="165" fontId="0" fillId="0" borderId="3" xfId="0" applyNumberFormat="1" applyBorder="1" applyAlignment="1">
      <alignment vertical="center" wrapText="1"/>
    </xf>
    <xf numFmtId="165" fontId="13" fillId="0" borderId="4" xfId="0" applyNumberFormat="1" applyFont="1" applyBorder="1" applyAlignment="1">
      <alignment vertical="center" wrapText="1"/>
    </xf>
    <xf numFmtId="165" fontId="13" fillId="0" borderId="3" xfId="0" applyNumberFormat="1" applyFont="1" applyBorder="1" applyAlignment="1">
      <alignment vertical="center" wrapText="1"/>
    </xf>
    <xf numFmtId="165" fontId="0" fillId="3" borderId="7" xfId="0" applyNumberFormat="1" applyFill="1" applyBorder="1"/>
    <xf numFmtId="165" fontId="0" fillId="3" borderId="5" xfId="0" applyNumberFormat="1" applyFill="1" applyBorder="1"/>
    <xf numFmtId="0" fontId="5" fillId="2" borderId="1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65" fontId="13" fillId="2" borderId="4" xfId="45" applyNumberFormat="1" applyFont="1" applyFill="1" applyBorder="1" applyAlignment="1">
      <alignment horizontal="left" vertical="center" wrapText="1" shrinkToFit="1"/>
    </xf>
    <xf numFmtId="165" fontId="13" fillId="2" borderId="3" xfId="45" applyNumberFormat="1" applyFont="1" applyFill="1" applyBorder="1" applyAlignment="1">
      <alignment horizontal="left" vertical="center" wrapText="1" shrinkToFit="1"/>
    </xf>
    <xf numFmtId="167" fontId="2" fillId="0" borderId="4" xfId="45" applyNumberFormat="1" applyFont="1" applyBorder="1" applyAlignment="1">
      <alignment horizontal="center" vertical="center" wrapText="1" shrinkToFit="1"/>
    </xf>
    <xf numFmtId="167" fontId="2" fillId="0" borderId="3" xfId="45" applyNumberFormat="1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6" fontId="2" fillId="2" borderId="1" xfId="45" applyNumberFormat="1" applyFont="1" applyFill="1" applyBorder="1" applyAlignment="1">
      <alignment horizontal="center" vertical="center" wrapText="1" shrinkToFit="1"/>
    </xf>
    <xf numFmtId="166" fontId="2" fillId="2" borderId="2" xfId="45" applyNumberFormat="1" applyFont="1" applyFill="1" applyBorder="1" applyAlignment="1">
      <alignment horizontal="center" vertical="center" wrapText="1" shrinkToFit="1"/>
    </xf>
    <xf numFmtId="166" fontId="2" fillId="2" borderId="3" xfId="45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6">
    <cellStyle name="Обычный" xfId="0" builtinId="0"/>
    <cellStyle name="Обычный 10" xfId="35"/>
    <cellStyle name="Обычный 11" xfId="34"/>
    <cellStyle name="Обычный 12" xfId="44"/>
    <cellStyle name="Обычный 14" xfId="3"/>
    <cellStyle name="Обычный 16" xfId="4"/>
    <cellStyle name="Обычный 17" xfId="5"/>
    <cellStyle name="Обычный 18" xfId="6"/>
    <cellStyle name="Обычный 19" xfId="7"/>
    <cellStyle name="Обычный 2" xfId="2"/>
    <cellStyle name="Обычный 20" xfId="8"/>
    <cellStyle name="Обычный 22" xfId="9"/>
    <cellStyle name="Обычный 23" xfId="10"/>
    <cellStyle name="Обычный 25" xfId="11"/>
    <cellStyle name="Обычный 27" xfId="12"/>
    <cellStyle name="Обычный 28" xfId="36"/>
    <cellStyle name="Обычный 29" xfId="37"/>
    <cellStyle name="Обычный 3" xfId="42"/>
    <cellStyle name="Обычный 30" xfId="38"/>
    <cellStyle name="Обычный 31" xfId="39"/>
    <cellStyle name="Обычный 34" xfId="40"/>
    <cellStyle name="Обычный 35" xfId="16"/>
    <cellStyle name="Обычный 36" xfId="17"/>
    <cellStyle name="Обычный 37" xfId="18"/>
    <cellStyle name="Обычный 38" xfId="19"/>
    <cellStyle name="Обычный 39" xfId="20"/>
    <cellStyle name="Обычный 4" xfId="43"/>
    <cellStyle name="Обычный 40" xfId="21"/>
    <cellStyle name="Обычный 41" xfId="22"/>
    <cellStyle name="Обычный 42" xfId="23"/>
    <cellStyle name="Обычный 43" xfId="24"/>
    <cellStyle name="Обычный 44" xfId="25"/>
    <cellStyle name="Обычный 45" xfId="26"/>
    <cellStyle name="Обычный 46" xfId="27"/>
    <cellStyle name="Обычный 47" xfId="28"/>
    <cellStyle name="Обычный 48" xfId="29"/>
    <cellStyle name="Обычный 49" xfId="30"/>
    <cellStyle name="Обычный 5" xfId="41"/>
    <cellStyle name="Обычный 50" xfId="31"/>
    <cellStyle name="Обычный 51" xfId="32"/>
    <cellStyle name="Обычный 6" xfId="13"/>
    <cellStyle name="Обычный 7" xfId="14"/>
    <cellStyle name="Обычный 8" xfId="15"/>
    <cellStyle name="Обычный 9" xfId="33"/>
    <cellStyle name="Финансовый" xfId="1" builtinId="3"/>
    <cellStyle name="Финансовый 2" xfId="45"/>
  </cellStyles>
  <dxfs count="0"/>
  <tableStyles count="0" defaultTableStyle="TableStyleMedium2" defaultPivotStyle="PivotStyleLight16"/>
  <colors>
    <mruColors>
      <color rgb="FFFFFF00"/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5"/>
  <sheetViews>
    <sheetView tabSelected="1" view="pageBreakPreview" zoomScaleNormal="110" zoomScaleSheetLayoutView="100" workbookViewId="0">
      <pane ySplit="8" topLeftCell="A520" activePane="bottomLeft" state="frozen"/>
      <selection pane="bottomLeft" activeCell="H1" sqref="H1"/>
    </sheetView>
  </sheetViews>
  <sheetFormatPr defaultColWidth="9.140625" defaultRowHeight="15" x14ac:dyDescent="0.25"/>
  <cols>
    <col min="1" max="1" width="5.42578125" style="64" customWidth="1"/>
    <col min="2" max="2" width="37.85546875" style="1" customWidth="1"/>
    <col min="3" max="3" width="9.42578125" style="8" customWidth="1"/>
    <col min="4" max="4" width="11.42578125" style="8" customWidth="1"/>
    <col min="5" max="5" width="24.5703125" style="8" customWidth="1"/>
    <col min="6" max="6" width="10.42578125" style="8" customWidth="1"/>
    <col min="7" max="7" width="10.85546875" style="8" customWidth="1"/>
    <col min="8" max="8" width="10.42578125" style="8" customWidth="1"/>
    <col min="9" max="9" width="9.28515625" style="7" customWidth="1"/>
    <col min="10" max="10" width="9.5703125" style="14" customWidth="1"/>
    <col min="11" max="11" width="10" style="9" customWidth="1"/>
    <col min="12" max="12" width="12" style="9" customWidth="1"/>
    <col min="13" max="13" width="12.85546875" style="22" customWidth="1"/>
    <col min="14" max="15" width="13.5703125" style="22" customWidth="1"/>
    <col min="16" max="16" width="12.85546875" style="10" customWidth="1"/>
    <col min="17" max="17" width="13" style="74" bestFit="1" customWidth="1"/>
    <col min="18" max="16384" width="9.140625" style="11"/>
  </cols>
  <sheetData>
    <row r="1" spans="1:17" ht="50.25" customHeight="1" x14ac:dyDescent="0.25">
      <c r="A1" s="62"/>
      <c r="B1" s="12"/>
      <c r="M1" s="25"/>
      <c r="N1" s="298" t="s">
        <v>310</v>
      </c>
      <c r="O1" s="298"/>
      <c r="P1" s="298"/>
      <c r="Q1" s="298"/>
    </row>
    <row r="2" spans="1:17" ht="15.75" customHeight="1" x14ac:dyDescent="0.25">
      <c r="A2" s="62"/>
      <c r="B2" s="8"/>
      <c r="M2" s="299"/>
      <c r="N2" s="299"/>
      <c r="O2" s="299"/>
      <c r="P2" s="299"/>
      <c r="Q2" s="299"/>
    </row>
    <row r="3" spans="1:17" ht="11.25" customHeight="1" x14ac:dyDescent="0.25">
      <c r="A3" s="62"/>
      <c r="B3" s="8"/>
      <c r="M3" s="71"/>
      <c r="N3" s="71"/>
      <c r="O3" s="71"/>
      <c r="P3" s="71"/>
      <c r="Q3" s="71"/>
    </row>
    <row r="4" spans="1:17" ht="15.75" customHeight="1" x14ac:dyDescent="0.25">
      <c r="A4" s="300" t="s">
        <v>263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</row>
    <row r="5" spans="1:17" ht="5.25" customHeight="1" x14ac:dyDescent="0.25">
      <c r="A5" s="62"/>
      <c r="B5" s="8"/>
      <c r="C5" s="13"/>
      <c r="D5" s="13"/>
      <c r="E5" s="13"/>
      <c r="F5" s="13"/>
      <c r="G5" s="13"/>
      <c r="H5" s="13"/>
      <c r="I5" s="14"/>
      <c r="K5" s="15"/>
      <c r="L5" s="15"/>
      <c r="M5" s="23"/>
      <c r="N5" s="23"/>
      <c r="O5" s="23"/>
      <c r="P5" s="16"/>
      <c r="Q5" s="73"/>
    </row>
    <row r="6" spans="1:17" s="17" customFormat="1" ht="33" customHeight="1" x14ac:dyDescent="0.2">
      <c r="A6" s="301" t="s">
        <v>16</v>
      </c>
      <c r="B6" s="302" t="s">
        <v>17</v>
      </c>
      <c r="C6" s="318" t="s">
        <v>12</v>
      </c>
      <c r="D6" s="318" t="s">
        <v>0</v>
      </c>
      <c r="E6" s="318" t="s">
        <v>2</v>
      </c>
      <c r="F6" s="318" t="s">
        <v>8</v>
      </c>
      <c r="G6" s="318"/>
      <c r="H6" s="318"/>
      <c r="I6" s="318" t="s">
        <v>15</v>
      </c>
      <c r="J6" s="318"/>
      <c r="K6" s="318"/>
      <c r="L6" s="318"/>
      <c r="M6" s="318"/>
      <c r="N6" s="318"/>
      <c r="O6" s="318"/>
      <c r="P6" s="318"/>
      <c r="Q6" s="318"/>
    </row>
    <row r="7" spans="1:17" s="17" customFormat="1" ht="66" customHeight="1" x14ac:dyDescent="0.2">
      <c r="A7" s="301"/>
      <c r="B7" s="303"/>
      <c r="C7" s="318"/>
      <c r="D7" s="318"/>
      <c r="E7" s="318"/>
      <c r="F7" s="27" t="s">
        <v>5</v>
      </c>
      <c r="G7" s="27" t="s">
        <v>6</v>
      </c>
      <c r="H7" s="27" t="s">
        <v>7</v>
      </c>
      <c r="I7" s="27" t="s">
        <v>9</v>
      </c>
      <c r="J7" s="28" t="s">
        <v>10</v>
      </c>
      <c r="K7" s="29" t="s">
        <v>165</v>
      </c>
      <c r="L7" s="30" t="s">
        <v>14</v>
      </c>
      <c r="M7" s="30" t="s">
        <v>18</v>
      </c>
      <c r="N7" s="30" t="s">
        <v>20</v>
      </c>
      <c r="O7" s="30" t="s">
        <v>199</v>
      </c>
      <c r="P7" s="30" t="s">
        <v>200</v>
      </c>
      <c r="Q7" s="31" t="s">
        <v>1</v>
      </c>
    </row>
    <row r="8" spans="1:17" s="17" customFormat="1" ht="12" x14ac:dyDescent="0.2">
      <c r="A8" s="63">
        <v>1</v>
      </c>
      <c r="B8" s="27">
        <v>2</v>
      </c>
      <c r="C8" s="27">
        <v>3</v>
      </c>
      <c r="D8" s="27">
        <v>4</v>
      </c>
      <c r="E8" s="27">
        <v>5</v>
      </c>
      <c r="F8" s="27">
        <v>6</v>
      </c>
      <c r="G8" s="27">
        <v>7</v>
      </c>
      <c r="H8" s="27">
        <v>8</v>
      </c>
      <c r="I8" s="27">
        <v>9</v>
      </c>
      <c r="J8" s="27">
        <v>10</v>
      </c>
      <c r="K8" s="27">
        <v>11</v>
      </c>
      <c r="L8" s="57">
        <v>12</v>
      </c>
      <c r="M8" s="57">
        <v>13</v>
      </c>
      <c r="N8" s="57">
        <v>14</v>
      </c>
      <c r="O8" s="32">
        <v>15</v>
      </c>
      <c r="P8" s="57">
        <v>16</v>
      </c>
      <c r="Q8" s="70">
        <v>17</v>
      </c>
    </row>
    <row r="9" spans="1:17" x14ac:dyDescent="0.25">
      <c r="A9" s="357">
        <v>1</v>
      </c>
      <c r="B9" s="358" t="s">
        <v>36</v>
      </c>
      <c r="C9" s="357" t="s">
        <v>4</v>
      </c>
      <c r="D9" s="357" t="s">
        <v>3</v>
      </c>
      <c r="E9" s="357" t="s">
        <v>37</v>
      </c>
      <c r="F9" s="357" t="s">
        <v>38</v>
      </c>
      <c r="G9" s="357" t="s">
        <v>38</v>
      </c>
      <c r="H9" s="357" t="s">
        <v>166</v>
      </c>
      <c r="I9" s="160"/>
      <c r="J9" s="360">
        <v>261</v>
      </c>
      <c r="K9" s="58"/>
      <c r="L9" s="84"/>
      <c r="M9" s="84"/>
      <c r="N9" s="84"/>
      <c r="O9" s="84"/>
      <c r="P9" s="84"/>
      <c r="Q9" s="85"/>
    </row>
    <row r="10" spans="1:17" x14ac:dyDescent="0.25">
      <c r="A10" s="357"/>
      <c r="B10" s="359"/>
      <c r="C10" s="357"/>
      <c r="D10" s="357"/>
      <c r="E10" s="357"/>
      <c r="F10" s="357"/>
      <c r="G10" s="357"/>
      <c r="H10" s="357"/>
      <c r="I10" s="160"/>
      <c r="J10" s="360"/>
      <c r="K10" s="18" t="s">
        <v>1</v>
      </c>
      <c r="L10" s="76">
        <f t="shared" ref="L10:Q10" si="0">L9</f>
        <v>0</v>
      </c>
      <c r="M10" s="76">
        <f t="shared" si="0"/>
        <v>0</v>
      </c>
      <c r="N10" s="76">
        <f t="shared" si="0"/>
        <v>0</v>
      </c>
      <c r="O10" s="76">
        <f t="shared" si="0"/>
        <v>0</v>
      </c>
      <c r="P10" s="76">
        <f t="shared" si="0"/>
        <v>0</v>
      </c>
      <c r="Q10" s="76">
        <f t="shared" si="0"/>
        <v>0</v>
      </c>
    </row>
    <row r="11" spans="1:17" x14ac:dyDescent="0.25">
      <c r="A11" s="357"/>
      <c r="B11" s="315" t="s">
        <v>39</v>
      </c>
      <c r="C11" s="357"/>
      <c r="D11" s="357"/>
      <c r="E11" s="357"/>
      <c r="F11" s="357"/>
      <c r="G11" s="357"/>
      <c r="H11" s="357"/>
      <c r="I11" s="160" t="s">
        <v>35</v>
      </c>
      <c r="J11" s="360"/>
      <c r="K11" s="2" t="s">
        <v>159</v>
      </c>
      <c r="L11" s="164">
        <v>327.60000000000002</v>
      </c>
      <c r="M11" s="164"/>
      <c r="N11" s="164">
        <v>179</v>
      </c>
      <c r="O11" s="165">
        <v>284</v>
      </c>
      <c r="P11" s="165"/>
      <c r="Q11" s="69">
        <f t="shared" ref="Q11:Q42" si="1">SUM(L11:P11)</f>
        <v>790.6</v>
      </c>
    </row>
    <row r="12" spans="1:17" x14ac:dyDescent="0.25">
      <c r="A12" s="357"/>
      <c r="B12" s="315"/>
      <c r="C12" s="357"/>
      <c r="D12" s="357"/>
      <c r="E12" s="357"/>
      <c r="F12" s="357"/>
      <c r="G12" s="357"/>
      <c r="H12" s="357"/>
      <c r="I12" s="160" t="s">
        <v>19</v>
      </c>
      <c r="J12" s="360"/>
      <c r="K12" s="2" t="s">
        <v>160</v>
      </c>
      <c r="L12" s="164"/>
      <c r="M12" s="164">
        <v>1241</v>
      </c>
      <c r="N12" s="164">
        <v>1361.6</v>
      </c>
      <c r="O12" s="164">
        <v>1433.7</v>
      </c>
      <c r="P12" s="164"/>
      <c r="Q12" s="69">
        <f t="shared" si="1"/>
        <v>4036.3</v>
      </c>
    </row>
    <row r="13" spans="1:17" x14ac:dyDescent="0.25">
      <c r="A13" s="357"/>
      <c r="B13" s="315"/>
      <c r="C13" s="357"/>
      <c r="D13" s="357"/>
      <c r="E13" s="357"/>
      <c r="F13" s="357"/>
      <c r="G13" s="357"/>
      <c r="H13" s="357"/>
      <c r="I13" s="160" t="s">
        <v>35</v>
      </c>
      <c r="J13" s="360"/>
      <c r="K13" s="2" t="s">
        <v>161</v>
      </c>
      <c r="L13" s="164">
        <v>668.7</v>
      </c>
      <c r="M13" s="164">
        <v>18.7</v>
      </c>
      <c r="N13" s="164"/>
      <c r="O13" s="166"/>
      <c r="P13" s="166"/>
      <c r="Q13" s="69">
        <f t="shared" si="1"/>
        <v>687.40000000000009</v>
      </c>
    </row>
    <row r="14" spans="1:17" x14ac:dyDescent="0.25">
      <c r="A14" s="357"/>
      <c r="B14" s="315"/>
      <c r="C14" s="357"/>
      <c r="D14" s="357"/>
      <c r="E14" s="357"/>
      <c r="F14" s="357"/>
      <c r="G14" s="357"/>
      <c r="H14" s="357"/>
      <c r="I14" s="160" t="s">
        <v>60</v>
      </c>
      <c r="J14" s="360"/>
      <c r="K14" s="2" t="s">
        <v>162</v>
      </c>
      <c r="L14" s="164">
        <v>13.3</v>
      </c>
      <c r="M14" s="164"/>
      <c r="N14" s="164"/>
      <c r="O14" s="166"/>
      <c r="P14" s="166"/>
      <c r="Q14" s="69">
        <f t="shared" si="1"/>
        <v>13.3</v>
      </c>
    </row>
    <row r="15" spans="1:17" x14ac:dyDescent="0.25">
      <c r="A15" s="357"/>
      <c r="B15" s="315"/>
      <c r="C15" s="357"/>
      <c r="D15" s="357"/>
      <c r="E15" s="357"/>
      <c r="F15" s="357"/>
      <c r="G15" s="357"/>
      <c r="H15" s="357"/>
      <c r="I15" s="160"/>
      <c r="J15" s="360"/>
      <c r="K15" s="44" t="s">
        <v>1</v>
      </c>
      <c r="L15" s="167">
        <f t="shared" ref="L15:P15" si="2">SUM(L11:L14)</f>
        <v>1009.6</v>
      </c>
      <c r="M15" s="167">
        <f t="shared" si="2"/>
        <v>1259.7</v>
      </c>
      <c r="N15" s="167">
        <f t="shared" si="2"/>
        <v>1540.6</v>
      </c>
      <c r="O15" s="167">
        <f t="shared" si="2"/>
        <v>1717.7</v>
      </c>
      <c r="P15" s="167">
        <f t="shared" si="2"/>
        <v>0</v>
      </c>
      <c r="Q15" s="69">
        <f t="shared" si="1"/>
        <v>5527.6</v>
      </c>
    </row>
    <row r="16" spans="1:17" x14ac:dyDescent="0.25">
      <c r="A16" s="357"/>
      <c r="B16" s="315" t="s">
        <v>40</v>
      </c>
      <c r="C16" s="357"/>
      <c r="D16" s="357"/>
      <c r="E16" s="357"/>
      <c r="F16" s="357"/>
      <c r="G16" s="357"/>
      <c r="H16" s="357"/>
      <c r="I16" s="160" t="s">
        <v>35</v>
      </c>
      <c r="J16" s="360"/>
      <c r="K16" s="2" t="s">
        <v>159</v>
      </c>
      <c r="L16" s="164"/>
      <c r="M16" s="164"/>
      <c r="N16" s="164">
        <v>20.9</v>
      </c>
      <c r="O16" s="165">
        <v>22.7</v>
      </c>
      <c r="P16" s="165"/>
      <c r="Q16" s="69">
        <f t="shared" si="1"/>
        <v>43.599999999999994</v>
      </c>
    </row>
    <row r="17" spans="1:17" x14ac:dyDescent="0.25">
      <c r="A17" s="357"/>
      <c r="B17" s="315"/>
      <c r="C17" s="357"/>
      <c r="D17" s="357"/>
      <c r="E17" s="357"/>
      <c r="F17" s="357"/>
      <c r="G17" s="357"/>
      <c r="H17" s="357"/>
      <c r="I17" s="160" t="s">
        <v>19</v>
      </c>
      <c r="J17" s="360"/>
      <c r="K17" s="2" t="s">
        <v>160</v>
      </c>
      <c r="L17" s="164"/>
      <c r="M17" s="164">
        <v>147.19999999999999</v>
      </c>
      <c r="N17" s="164">
        <v>696.9</v>
      </c>
      <c r="O17" s="165">
        <v>848.4</v>
      </c>
      <c r="P17" s="165"/>
      <c r="Q17" s="69">
        <f t="shared" si="1"/>
        <v>1692.5</v>
      </c>
    </row>
    <row r="18" spans="1:17" x14ac:dyDescent="0.25">
      <c r="A18" s="357"/>
      <c r="B18" s="315"/>
      <c r="C18" s="357"/>
      <c r="D18" s="357"/>
      <c r="E18" s="357"/>
      <c r="F18" s="357"/>
      <c r="G18" s="357"/>
      <c r="H18" s="357"/>
      <c r="I18" s="160" t="s">
        <v>35</v>
      </c>
      <c r="J18" s="360"/>
      <c r="K18" s="2" t="s">
        <v>161</v>
      </c>
      <c r="L18" s="164"/>
      <c r="M18" s="164">
        <v>5.6</v>
      </c>
      <c r="N18" s="164"/>
      <c r="O18" s="165"/>
      <c r="P18" s="165"/>
      <c r="Q18" s="69">
        <f t="shared" si="1"/>
        <v>5.6</v>
      </c>
    </row>
    <row r="19" spans="1:17" x14ac:dyDescent="0.25">
      <c r="A19" s="357"/>
      <c r="B19" s="315"/>
      <c r="C19" s="357"/>
      <c r="D19" s="357"/>
      <c r="E19" s="357"/>
      <c r="F19" s="357"/>
      <c r="G19" s="357"/>
      <c r="H19" s="357"/>
      <c r="I19" s="160" t="s">
        <v>60</v>
      </c>
      <c r="J19" s="360"/>
      <c r="K19" s="2" t="s">
        <v>162</v>
      </c>
      <c r="L19" s="164"/>
      <c r="M19" s="164"/>
      <c r="N19" s="164"/>
      <c r="O19" s="165"/>
      <c r="P19" s="165"/>
      <c r="Q19" s="69">
        <f t="shared" si="1"/>
        <v>0</v>
      </c>
    </row>
    <row r="20" spans="1:17" x14ac:dyDescent="0.25">
      <c r="A20" s="357"/>
      <c r="B20" s="315"/>
      <c r="C20" s="357"/>
      <c r="D20" s="357"/>
      <c r="E20" s="357"/>
      <c r="F20" s="357"/>
      <c r="G20" s="357"/>
      <c r="H20" s="357"/>
      <c r="I20" s="160"/>
      <c r="J20" s="360"/>
      <c r="K20" s="44" t="s">
        <v>1</v>
      </c>
      <c r="L20" s="167">
        <f t="shared" ref="L20:P20" si="3">SUM(L16:L19)</f>
        <v>0</v>
      </c>
      <c r="M20" s="167">
        <f t="shared" si="3"/>
        <v>152.79999999999998</v>
      </c>
      <c r="N20" s="167">
        <f t="shared" si="3"/>
        <v>717.8</v>
      </c>
      <c r="O20" s="167">
        <f t="shared" si="3"/>
        <v>871.1</v>
      </c>
      <c r="P20" s="167">
        <f t="shared" si="3"/>
        <v>0</v>
      </c>
      <c r="Q20" s="69">
        <f t="shared" si="1"/>
        <v>1741.6999999999998</v>
      </c>
    </row>
    <row r="21" spans="1:17" x14ac:dyDescent="0.25">
      <c r="A21" s="357"/>
      <c r="B21" s="315" t="s">
        <v>41</v>
      </c>
      <c r="C21" s="357"/>
      <c r="D21" s="357"/>
      <c r="E21" s="357"/>
      <c r="F21" s="357"/>
      <c r="G21" s="357"/>
      <c r="H21" s="357"/>
      <c r="I21" s="160" t="s">
        <v>35</v>
      </c>
      <c r="J21" s="360"/>
      <c r="K21" s="2" t="s">
        <v>159</v>
      </c>
      <c r="L21" s="164">
        <v>39.799999999999997</v>
      </c>
      <c r="M21" s="164"/>
      <c r="N21" s="164">
        <v>9.9</v>
      </c>
      <c r="O21" s="165">
        <v>17.399999999999999</v>
      </c>
      <c r="P21" s="165"/>
      <c r="Q21" s="69">
        <f t="shared" si="1"/>
        <v>67.099999999999994</v>
      </c>
    </row>
    <row r="22" spans="1:17" x14ac:dyDescent="0.25">
      <c r="A22" s="357"/>
      <c r="B22" s="315"/>
      <c r="C22" s="357"/>
      <c r="D22" s="357"/>
      <c r="E22" s="357"/>
      <c r="F22" s="357"/>
      <c r="G22" s="357"/>
      <c r="H22" s="357"/>
      <c r="I22" s="160" t="s">
        <v>19</v>
      </c>
      <c r="J22" s="360"/>
      <c r="K22" s="2" t="s">
        <v>160</v>
      </c>
      <c r="L22" s="164"/>
      <c r="M22" s="164">
        <v>107.6</v>
      </c>
      <c r="N22" s="164">
        <v>108.3</v>
      </c>
      <c r="O22" s="165">
        <v>76</v>
      </c>
      <c r="P22" s="165"/>
      <c r="Q22" s="69">
        <f t="shared" si="1"/>
        <v>291.89999999999998</v>
      </c>
    </row>
    <row r="23" spans="1:17" x14ac:dyDescent="0.25">
      <c r="A23" s="357"/>
      <c r="B23" s="315"/>
      <c r="C23" s="357"/>
      <c r="D23" s="357"/>
      <c r="E23" s="357"/>
      <c r="F23" s="357"/>
      <c r="G23" s="357"/>
      <c r="H23" s="357"/>
      <c r="I23" s="160" t="s">
        <v>35</v>
      </c>
      <c r="J23" s="360"/>
      <c r="K23" s="2" t="s">
        <v>161</v>
      </c>
      <c r="L23" s="164">
        <v>48.5</v>
      </c>
      <c r="M23" s="164">
        <v>2.8</v>
      </c>
      <c r="N23" s="164"/>
      <c r="O23" s="165"/>
      <c r="P23" s="165"/>
      <c r="Q23" s="69">
        <f t="shared" si="1"/>
        <v>51.3</v>
      </c>
    </row>
    <row r="24" spans="1:17" x14ac:dyDescent="0.25">
      <c r="A24" s="357"/>
      <c r="B24" s="315"/>
      <c r="C24" s="357"/>
      <c r="D24" s="357"/>
      <c r="E24" s="357"/>
      <c r="F24" s="357"/>
      <c r="G24" s="357"/>
      <c r="H24" s="357"/>
      <c r="I24" s="160" t="s">
        <v>60</v>
      </c>
      <c r="J24" s="360"/>
      <c r="K24" s="2" t="s">
        <v>162</v>
      </c>
      <c r="L24" s="164">
        <v>1.7</v>
      </c>
      <c r="M24" s="164"/>
      <c r="N24" s="164"/>
      <c r="O24" s="165"/>
      <c r="P24" s="165"/>
      <c r="Q24" s="69">
        <f t="shared" si="1"/>
        <v>1.7</v>
      </c>
    </row>
    <row r="25" spans="1:17" x14ac:dyDescent="0.25">
      <c r="A25" s="357"/>
      <c r="B25" s="315"/>
      <c r="C25" s="357"/>
      <c r="D25" s="357"/>
      <c r="E25" s="357"/>
      <c r="F25" s="357"/>
      <c r="G25" s="357"/>
      <c r="H25" s="357"/>
      <c r="I25" s="160" t="s">
        <v>19</v>
      </c>
      <c r="J25" s="360"/>
      <c r="K25" s="37" t="s">
        <v>96</v>
      </c>
      <c r="L25" s="164"/>
      <c r="M25" s="164"/>
      <c r="N25" s="164">
        <v>105.9</v>
      </c>
      <c r="O25" s="165"/>
      <c r="P25" s="165"/>
      <c r="Q25" s="69">
        <f t="shared" si="1"/>
        <v>105.9</v>
      </c>
    </row>
    <row r="26" spans="1:17" x14ac:dyDescent="0.25">
      <c r="A26" s="357"/>
      <c r="B26" s="315"/>
      <c r="C26" s="357"/>
      <c r="D26" s="357"/>
      <c r="E26" s="357"/>
      <c r="F26" s="357"/>
      <c r="G26" s="357"/>
      <c r="H26" s="357"/>
      <c r="I26" s="160"/>
      <c r="J26" s="360"/>
      <c r="K26" s="44" t="s">
        <v>1</v>
      </c>
      <c r="L26" s="168">
        <f t="shared" ref="L26:P26" si="4">SUM(L21:L25)</f>
        <v>90</v>
      </c>
      <c r="M26" s="168">
        <f t="shared" si="4"/>
        <v>110.39999999999999</v>
      </c>
      <c r="N26" s="168">
        <f t="shared" si="4"/>
        <v>224.10000000000002</v>
      </c>
      <c r="O26" s="168">
        <f t="shared" si="4"/>
        <v>93.4</v>
      </c>
      <c r="P26" s="168">
        <f t="shared" si="4"/>
        <v>0</v>
      </c>
      <c r="Q26" s="69">
        <f t="shared" si="1"/>
        <v>517.9</v>
      </c>
    </row>
    <row r="27" spans="1:17" x14ac:dyDescent="0.25">
      <c r="A27" s="357"/>
      <c r="B27" s="315" t="s">
        <v>42</v>
      </c>
      <c r="C27" s="357"/>
      <c r="D27" s="357"/>
      <c r="E27" s="357"/>
      <c r="F27" s="357"/>
      <c r="G27" s="357"/>
      <c r="H27" s="357"/>
      <c r="I27" s="160" t="s">
        <v>35</v>
      </c>
      <c r="J27" s="360"/>
      <c r="K27" s="2" t="s">
        <v>159</v>
      </c>
      <c r="L27" s="169">
        <v>70</v>
      </c>
      <c r="M27" s="169"/>
      <c r="N27" s="169">
        <v>62.1</v>
      </c>
      <c r="O27" s="170">
        <v>96.5</v>
      </c>
      <c r="P27" s="170"/>
      <c r="Q27" s="69">
        <f t="shared" si="1"/>
        <v>228.6</v>
      </c>
    </row>
    <row r="28" spans="1:17" x14ac:dyDescent="0.25">
      <c r="A28" s="357"/>
      <c r="B28" s="315"/>
      <c r="C28" s="357"/>
      <c r="D28" s="357"/>
      <c r="E28" s="357"/>
      <c r="F28" s="357"/>
      <c r="G28" s="357"/>
      <c r="H28" s="357"/>
      <c r="I28" s="160" t="s">
        <v>19</v>
      </c>
      <c r="J28" s="360"/>
      <c r="K28" s="2" t="s">
        <v>160</v>
      </c>
      <c r="L28" s="169"/>
      <c r="M28" s="169">
        <v>429.541</v>
      </c>
      <c r="N28" s="169">
        <v>501.9</v>
      </c>
      <c r="O28" s="170">
        <v>429.1</v>
      </c>
      <c r="P28" s="170"/>
      <c r="Q28" s="69">
        <f t="shared" si="1"/>
        <v>1360.5410000000002</v>
      </c>
    </row>
    <row r="29" spans="1:17" x14ac:dyDescent="0.25">
      <c r="A29" s="357"/>
      <c r="B29" s="315"/>
      <c r="C29" s="357"/>
      <c r="D29" s="357"/>
      <c r="E29" s="357"/>
      <c r="F29" s="357"/>
      <c r="G29" s="357"/>
      <c r="H29" s="357"/>
      <c r="I29" s="160" t="s">
        <v>35</v>
      </c>
      <c r="J29" s="360"/>
      <c r="K29" s="2" t="s">
        <v>161</v>
      </c>
      <c r="L29" s="169">
        <v>90.3</v>
      </c>
      <c r="M29" s="169">
        <v>15.41</v>
      </c>
      <c r="N29" s="169"/>
      <c r="O29" s="170"/>
      <c r="P29" s="170"/>
      <c r="Q29" s="69">
        <f t="shared" si="1"/>
        <v>105.71</v>
      </c>
    </row>
    <row r="30" spans="1:17" x14ac:dyDescent="0.25">
      <c r="A30" s="357"/>
      <c r="B30" s="315"/>
      <c r="C30" s="357"/>
      <c r="D30" s="357"/>
      <c r="E30" s="357"/>
      <c r="F30" s="357"/>
      <c r="G30" s="357"/>
      <c r="H30" s="357"/>
      <c r="I30" s="160" t="s">
        <v>60</v>
      </c>
      <c r="J30" s="360"/>
      <c r="K30" s="2" t="s">
        <v>162</v>
      </c>
      <c r="L30" s="169">
        <v>4.8</v>
      </c>
      <c r="M30" s="169"/>
      <c r="N30" s="169"/>
      <c r="O30" s="170"/>
      <c r="P30" s="170"/>
      <c r="Q30" s="69">
        <f t="shared" si="1"/>
        <v>4.8</v>
      </c>
    </row>
    <row r="31" spans="1:17" x14ac:dyDescent="0.25">
      <c r="A31" s="357"/>
      <c r="B31" s="315"/>
      <c r="C31" s="357"/>
      <c r="D31" s="357"/>
      <c r="E31" s="357"/>
      <c r="F31" s="357"/>
      <c r="G31" s="357"/>
      <c r="H31" s="357"/>
      <c r="I31" s="160"/>
      <c r="J31" s="360"/>
      <c r="K31" s="44" t="s">
        <v>1</v>
      </c>
      <c r="L31" s="167">
        <f t="shared" ref="L31:P31" si="5">SUM(L27:L30)</f>
        <v>165.10000000000002</v>
      </c>
      <c r="M31" s="167">
        <f t="shared" si="5"/>
        <v>444.95100000000002</v>
      </c>
      <c r="N31" s="167">
        <f t="shared" si="5"/>
        <v>564</v>
      </c>
      <c r="O31" s="167">
        <f t="shared" si="5"/>
        <v>525.6</v>
      </c>
      <c r="P31" s="167">
        <f t="shared" si="5"/>
        <v>0</v>
      </c>
      <c r="Q31" s="69">
        <f t="shared" si="1"/>
        <v>1699.6509999999998</v>
      </c>
    </row>
    <row r="32" spans="1:17" x14ac:dyDescent="0.25">
      <c r="A32" s="357"/>
      <c r="B32" s="315" t="s">
        <v>43</v>
      </c>
      <c r="C32" s="357"/>
      <c r="D32" s="357"/>
      <c r="E32" s="357"/>
      <c r="F32" s="357"/>
      <c r="G32" s="357"/>
      <c r="H32" s="357"/>
      <c r="I32" s="160" t="s">
        <v>35</v>
      </c>
      <c r="J32" s="360"/>
      <c r="K32" s="2" t="s">
        <v>159</v>
      </c>
      <c r="L32" s="171">
        <v>84.2</v>
      </c>
      <c r="M32" s="171"/>
      <c r="N32" s="171">
        <v>34.5</v>
      </c>
      <c r="O32" s="172">
        <v>90.6</v>
      </c>
      <c r="P32" s="172"/>
      <c r="Q32" s="69">
        <f t="shared" si="1"/>
        <v>209.3</v>
      </c>
    </row>
    <row r="33" spans="1:17" x14ac:dyDescent="0.25">
      <c r="A33" s="357"/>
      <c r="B33" s="315"/>
      <c r="C33" s="357"/>
      <c r="D33" s="357"/>
      <c r="E33" s="357"/>
      <c r="F33" s="357"/>
      <c r="G33" s="357"/>
      <c r="H33" s="357"/>
      <c r="I33" s="160" t="s">
        <v>19</v>
      </c>
      <c r="J33" s="360"/>
      <c r="K33" s="2" t="s">
        <v>160</v>
      </c>
      <c r="L33" s="171"/>
      <c r="M33" s="171">
        <v>384.5</v>
      </c>
      <c r="N33" s="171">
        <v>465.2</v>
      </c>
      <c r="O33" s="172">
        <v>393.7</v>
      </c>
      <c r="P33" s="172"/>
      <c r="Q33" s="69">
        <f t="shared" si="1"/>
        <v>1243.4000000000001</v>
      </c>
    </row>
    <row r="34" spans="1:17" x14ac:dyDescent="0.25">
      <c r="A34" s="357"/>
      <c r="B34" s="315"/>
      <c r="C34" s="357"/>
      <c r="D34" s="357"/>
      <c r="E34" s="357"/>
      <c r="F34" s="357"/>
      <c r="G34" s="357"/>
      <c r="H34" s="357"/>
      <c r="I34" s="160" t="s">
        <v>35</v>
      </c>
      <c r="J34" s="360"/>
      <c r="K34" s="2" t="s">
        <v>161</v>
      </c>
      <c r="L34" s="171">
        <v>148.1</v>
      </c>
      <c r="M34" s="171">
        <v>11.5</v>
      </c>
      <c r="N34" s="171"/>
      <c r="O34" s="173"/>
      <c r="P34" s="173"/>
      <c r="Q34" s="69">
        <f t="shared" si="1"/>
        <v>159.6</v>
      </c>
    </row>
    <row r="35" spans="1:17" x14ac:dyDescent="0.25">
      <c r="A35" s="357"/>
      <c r="B35" s="315"/>
      <c r="C35" s="357"/>
      <c r="D35" s="357"/>
      <c r="E35" s="357"/>
      <c r="F35" s="357"/>
      <c r="G35" s="357"/>
      <c r="H35" s="357"/>
      <c r="I35" s="160" t="s">
        <v>60</v>
      </c>
      <c r="J35" s="360"/>
      <c r="K35" s="2" t="s">
        <v>162</v>
      </c>
      <c r="L35" s="171">
        <v>9.5</v>
      </c>
      <c r="M35" s="171"/>
      <c r="N35" s="171"/>
      <c r="O35" s="173"/>
      <c r="P35" s="173"/>
      <c r="Q35" s="69">
        <f t="shared" si="1"/>
        <v>9.5</v>
      </c>
    </row>
    <row r="36" spans="1:17" x14ac:dyDescent="0.25">
      <c r="A36" s="357"/>
      <c r="B36" s="315"/>
      <c r="C36" s="357"/>
      <c r="D36" s="357"/>
      <c r="E36" s="357"/>
      <c r="F36" s="357"/>
      <c r="G36" s="357"/>
      <c r="H36" s="357"/>
      <c r="I36" s="160" t="s">
        <v>35</v>
      </c>
      <c r="J36" s="360"/>
      <c r="K36" s="37" t="s">
        <v>163</v>
      </c>
      <c r="L36" s="171"/>
      <c r="M36" s="171"/>
      <c r="N36" s="171"/>
      <c r="O36" s="173"/>
      <c r="P36" s="173"/>
      <c r="Q36" s="69">
        <f t="shared" si="1"/>
        <v>0</v>
      </c>
    </row>
    <row r="37" spans="1:17" x14ac:dyDescent="0.25">
      <c r="A37" s="357"/>
      <c r="B37" s="315"/>
      <c r="C37" s="357"/>
      <c r="D37" s="357"/>
      <c r="E37" s="357"/>
      <c r="F37" s="357"/>
      <c r="G37" s="357"/>
      <c r="H37" s="357"/>
      <c r="I37" s="160" t="s">
        <v>35</v>
      </c>
      <c r="J37" s="360"/>
      <c r="K37" s="37" t="s">
        <v>164</v>
      </c>
      <c r="L37" s="171"/>
      <c r="M37" s="171"/>
      <c r="N37" s="171"/>
      <c r="O37" s="173"/>
      <c r="P37" s="173"/>
      <c r="Q37" s="69">
        <f t="shared" si="1"/>
        <v>0</v>
      </c>
    </row>
    <row r="38" spans="1:17" x14ac:dyDescent="0.25">
      <c r="A38" s="357"/>
      <c r="B38" s="315"/>
      <c r="C38" s="357"/>
      <c r="D38" s="357"/>
      <c r="E38" s="357"/>
      <c r="F38" s="357"/>
      <c r="G38" s="357"/>
      <c r="H38" s="357"/>
      <c r="I38" s="160"/>
      <c r="J38" s="360"/>
      <c r="K38" s="44" t="s">
        <v>1</v>
      </c>
      <c r="L38" s="174">
        <f t="shared" ref="L38:P38" si="6">SUM(L32:L37)</f>
        <v>241.8</v>
      </c>
      <c r="M38" s="174">
        <f t="shared" si="6"/>
        <v>396</v>
      </c>
      <c r="N38" s="174">
        <f t="shared" si="6"/>
        <v>499.7</v>
      </c>
      <c r="O38" s="174">
        <f t="shared" si="6"/>
        <v>484.29999999999995</v>
      </c>
      <c r="P38" s="174">
        <f t="shared" si="6"/>
        <v>0</v>
      </c>
      <c r="Q38" s="69">
        <f t="shared" si="1"/>
        <v>1621.8</v>
      </c>
    </row>
    <row r="39" spans="1:17" x14ac:dyDescent="0.25">
      <c r="A39" s="357"/>
      <c r="B39" s="315" t="s">
        <v>44</v>
      </c>
      <c r="C39" s="357"/>
      <c r="D39" s="357"/>
      <c r="E39" s="357"/>
      <c r="F39" s="357"/>
      <c r="G39" s="357"/>
      <c r="H39" s="357"/>
      <c r="I39" s="160" t="s">
        <v>35</v>
      </c>
      <c r="J39" s="360"/>
      <c r="K39" s="2" t="s">
        <v>159</v>
      </c>
      <c r="L39" s="169">
        <v>69.400000000000006</v>
      </c>
      <c r="M39" s="169"/>
      <c r="N39" s="169">
        <v>50</v>
      </c>
      <c r="O39" s="170">
        <v>14.1</v>
      </c>
      <c r="P39" s="170"/>
      <c r="Q39" s="69">
        <f t="shared" si="1"/>
        <v>133.5</v>
      </c>
    </row>
    <row r="40" spans="1:17" x14ac:dyDescent="0.25">
      <c r="A40" s="357"/>
      <c r="B40" s="315"/>
      <c r="C40" s="357"/>
      <c r="D40" s="357"/>
      <c r="E40" s="357"/>
      <c r="F40" s="357"/>
      <c r="G40" s="357"/>
      <c r="H40" s="357"/>
      <c r="I40" s="160" t="s">
        <v>19</v>
      </c>
      <c r="J40" s="360"/>
      <c r="K40" s="2" t="s">
        <v>160</v>
      </c>
      <c r="L40" s="169"/>
      <c r="M40" s="169">
        <v>308.3</v>
      </c>
      <c r="N40" s="169">
        <v>243.6</v>
      </c>
      <c r="O40" s="170">
        <v>330.2</v>
      </c>
      <c r="P40" s="170"/>
      <c r="Q40" s="69">
        <f t="shared" si="1"/>
        <v>882.09999999999991</v>
      </c>
    </row>
    <row r="41" spans="1:17" x14ac:dyDescent="0.25">
      <c r="A41" s="357"/>
      <c r="B41" s="315"/>
      <c r="C41" s="357"/>
      <c r="D41" s="357"/>
      <c r="E41" s="357"/>
      <c r="F41" s="357"/>
      <c r="G41" s="357"/>
      <c r="H41" s="357"/>
      <c r="I41" s="160" t="s">
        <v>35</v>
      </c>
      <c r="J41" s="360"/>
      <c r="K41" s="2" t="s">
        <v>161</v>
      </c>
      <c r="L41" s="169">
        <v>189.4</v>
      </c>
      <c r="M41" s="169">
        <v>41.8</v>
      </c>
      <c r="N41" s="169"/>
      <c r="O41" s="170"/>
      <c r="P41" s="170"/>
      <c r="Q41" s="69">
        <f t="shared" si="1"/>
        <v>231.2</v>
      </c>
    </row>
    <row r="42" spans="1:17" x14ac:dyDescent="0.25">
      <c r="A42" s="357"/>
      <c r="B42" s="315"/>
      <c r="C42" s="357"/>
      <c r="D42" s="357"/>
      <c r="E42" s="357"/>
      <c r="F42" s="357"/>
      <c r="G42" s="357"/>
      <c r="H42" s="357"/>
      <c r="I42" s="160" t="s">
        <v>60</v>
      </c>
      <c r="J42" s="360"/>
      <c r="K42" s="2" t="s">
        <v>162</v>
      </c>
      <c r="L42" s="169">
        <v>5.0999999999999996</v>
      </c>
      <c r="M42" s="169"/>
      <c r="N42" s="169"/>
      <c r="O42" s="170"/>
      <c r="P42" s="170"/>
      <c r="Q42" s="69">
        <f t="shared" si="1"/>
        <v>5.0999999999999996</v>
      </c>
    </row>
    <row r="43" spans="1:17" x14ac:dyDescent="0.25">
      <c r="A43" s="357"/>
      <c r="B43" s="315"/>
      <c r="C43" s="357"/>
      <c r="D43" s="357"/>
      <c r="E43" s="357"/>
      <c r="F43" s="357"/>
      <c r="G43" s="357"/>
      <c r="H43" s="357"/>
      <c r="I43" s="160" t="s">
        <v>35</v>
      </c>
      <c r="J43" s="360"/>
      <c r="K43" s="37" t="s">
        <v>163</v>
      </c>
      <c r="L43" s="169"/>
      <c r="M43" s="169"/>
      <c r="N43" s="169"/>
      <c r="O43" s="170"/>
      <c r="P43" s="170"/>
      <c r="Q43" s="69">
        <f t="shared" ref="Q43:Q74" si="7">SUM(L43:P43)</f>
        <v>0</v>
      </c>
    </row>
    <row r="44" spans="1:17" x14ac:dyDescent="0.25">
      <c r="A44" s="357"/>
      <c r="B44" s="315"/>
      <c r="C44" s="357"/>
      <c r="D44" s="357"/>
      <c r="E44" s="357"/>
      <c r="F44" s="357"/>
      <c r="G44" s="357"/>
      <c r="H44" s="357"/>
      <c r="I44" s="160" t="s">
        <v>19</v>
      </c>
      <c r="J44" s="360"/>
      <c r="K44" s="37" t="s">
        <v>96</v>
      </c>
      <c r="L44" s="169"/>
      <c r="M44" s="169"/>
      <c r="N44" s="169"/>
      <c r="O44" s="170"/>
      <c r="P44" s="170"/>
      <c r="Q44" s="69">
        <f t="shared" si="7"/>
        <v>0</v>
      </c>
    </row>
    <row r="45" spans="1:17" x14ac:dyDescent="0.25">
      <c r="A45" s="357"/>
      <c r="B45" s="315"/>
      <c r="C45" s="357"/>
      <c r="D45" s="357"/>
      <c r="E45" s="357"/>
      <c r="F45" s="357"/>
      <c r="G45" s="357"/>
      <c r="H45" s="357"/>
      <c r="I45" s="160" t="s">
        <v>35</v>
      </c>
      <c r="J45" s="360"/>
      <c r="K45" s="37" t="s">
        <v>164</v>
      </c>
      <c r="L45" s="169"/>
      <c r="M45" s="169"/>
      <c r="N45" s="169"/>
      <c r="O45" s="170"/>
      <c r="P45" s="170"/>
      <c r="Q45" s="69">
        <f t="shared" si="7"/>
        <v>0</v>
      </c>
    </row>
    <row r="46" spans="1:17" x14ac:dyDescent="0.25">
      <c r="A46" s="357"/>
      <c r="B46" s="315"/>
      <c r="C46" s="357"/>
      <c r="D46" s="357"/>
      <c r="E46" s="357"/>
      <c r="F46" s="357"/>
      <c r="G46" s="357"/>
      <c r="H46" s="357"/>
      <c r="I46" s="160"/>
      <c r="J46" s="360"/>
      <c r="K46" s="44" t="s">
        <v>1</v>
      </c>
      <c r="L46" s="167">
        <f t="shared" ref="L46:P46" si="8">SUM(L39:L45)</f>
        <v>263.90000000000003</v>
      </c>
      <c r="M46" s="167">
        <f t="shared" si="8"/>
        <v>350.1</v>
      </c>
      <c r="N46" s="167">
        <f t="shared" si="8"/>
        <v>293.60000000000002</v>
      </c>
      <c r="O46" s="167">
        <f t="shared" si="8"/>
        <v>344.3</v>
      </c>
      <c r="P46" s="167">
        <f t="shared" si="8"/>
        <v>0</v>
      </c>
      <c r="Q46" s="69">
        <f t="shared" si="7"/>
        <v>1251.9000000000001</v>
      </c>
    </row>
    <row r="47" spans="1:17" x14ac:dyDescent="0.25">
      <c r="A47" s="357"/>
      <c r="B47" s="315" t="s">
        <v>45</v>
      </c>
      <c r="C47" s="357"/>
      <c r="D47" s="357"/>
      <c r="E47" s="357"/>
      <c r="F47" s="357"/>
      <c r="G47" s="357"/>
      <c r="H47" s="357"/>
      <c r="I47" s="160" t="s">
        <v>35</v>
      </c>
      <c r="J47" s="360"/>
      <c r="K47" s="2" t="s">
        <v>159</v>
      </c>
      <c r="L47" s="169"/>
      <c r="M47" s="169"/>
      <c r="N47" s="169"/>
      <c r="O47" s="170">
        <v>121.9</v>
      </c>
      <c r="P47" s="170"/>
      <c r="Q47" s="69">
        <f t="shared" si="7"/>
        <v>121.9</v>
      </c>
    </row>
    <row r="48" spans="1:17" x14ac:dyDescent="0.25">
      <c r="A48" s="357"/>
      <c r="B48" s="315"/>
      <c r="C48" s="357"/>
      <c r="D48" s="357"/>
      <c r="E48" s="357"/>
      <c r="F48" s="357"/>
      <c r="G48" s="357"/>
      <c r="H48" s="357"/>
      <c r="I48" s="160" t="s">
        <v>19</v>
      </c>
      <c r="J48" s="360"/>
      <c r="K48" s="2" t="s">
        <v>160</v>
      </c>
      <c r="L48" s="169"/>
      <c r="M48" s="169"/>
      <c r="N48" s="169"/>
      <c r="O48" s="170">
        <v>654.1</v>
      </c>
      <c r="P48" s="170"/>
      <c r="Q48" s="69">
        <f t="shared" si="7"/>
        <v>654.1</v>
      </c>
    </row>
    <row r="49" spans="1:17" x14ac:dyDescent="0.25">
      <c r="A49" s="357"/>
      <c r="B49" s="315"/>
      <c r="C49" s="357"/>
      <c r="D49" s="357"/>
      <c r="E49" s="357"/>
      <c r="F49" s="357"/>
      <c r="G49" s="357"/>
      <c r="H49" s="357"/>
      <c r="I49" s="160" t="s">
        <v>35</v>
      </c>
      <c r="J49" s="360"/>
      <c r="K49" s="2" t="s">
        <v>161</v>
      </c>
      <c r="L49" s="169"/>
      <c r="M49" s="169"/>
      <c r="N49" s="169"/>
      <c r="O49" s="175"/>
      <c r="P49" s="175"/>
      <c r="Q49" s="69">
        <f t="shared" si="7"/>
        <v>0</v>
      </c>
    </row>
    <row r="50" spans="1:17" x14ac:dyDescent="0.25">
      <c r="A50" s="357"/>
      <c r="B50" s="315"/>
      <c r="C50" s="357"/>
      <c r="D50" s="357"/>
      <c r="E50" s="357"/>
      <c r="F50" s="357"/>
      <c r="G50" s="357"/>
      <c r="H50" s="357"/>
      <c r="I50" s="160" t="s">
        <v>60</v>
      </c>
      <c r="J50" s="360"/>
      <c r="K50" s="2" t="s">
        <v>162</v>
      </c>
      <c r="L50" s="169"/>
      <c r="M50" s="169"/>
      <c r="N50" s="169"/>
      <c r="O50" s="175"/>
      <c r="P50" s="175"/>
      <c r="Q50" s="69">
        <f t="shared" si="7"/>
        <v>0</v>
      </c>
    </row>
    <row r="51" spans="1:17" x14ac:dyDescent="0.25">
      <c r="A51" s="357"/>
      <c r="B51" s="315"/>
      <c r="C51" s="357"/>
      <c r="D51" s="357"/>
      <c r="E51" s="357"/>
      <c r="F51" s="357"/>
      <c r="G51" s="357"/>
      <c r="H51" s="357"/>
      <c r="I51" s="160" t="s">
        <v>35</v>
      </c>
      <c r="J51" s="360"/>
      <c r="K51" s="37" t="s">
        <v>163</v>
      </c>
      <c r="L51" s="169"/>
      <c r="M51" s="169"/>
      <c r="N51" s="169"/>
      <c r="O51" s="175"/>
      <c r="P51" s="175"/>
      <c r="Q51" s="69">
        <f t="shared" si="7"/>
        <v>0</v>
      </c>
    </row>
    <row r="52" spans="1:17" x14ac:dyDescent="0.25">
      <c r="A52" s="357"/>
      <c r="B52" s="315"/>
      <c r="C52" s="357"/>
      <c r="D52" s="357"/>
      <c r="E52" s="357"/>
      <c r="F52" s="357"/>
      <c r="G52" s="357"/>
      <c r="H52" s="357"/>
      <c r="I52" s="160" t="s">
        <v>35</v>
      </c>
      <c r="J52" s="360"/>
      <c r="K52" s="37" t="s">
        <v>164</v>
      </c>
      <c r="L52" s="169"/>
      <c r="M52" s="169"/>
      <c r="N52" s="169"/>
      <c r="O52" s="175"/>
      <c r="P52" s="175"/>
      <c r="Q52" s="69">
        <f t="shared" si="7"/>
        <v>0</v>
      </c>
    </row>
    <row r="53" spans="1:17" x14ac:dyDescent="0.25">
      <c r="A53" s="357"/>
      <c r="B53" s="315"/>
      <c r="C53" s="357"/>
      <c r="D53" s="357"/>
      <c r="E53" s="357"/>
      <c r="F53" s="357"/>
      <c r="G53" s="357"/>
      <c r="H53" s="357"/>
      <c r="I53" s="160"/>
      <c r="J53" s="360"/>
      <c r="K53" s="44" t="s">
        <v>1</v>
      </c>
      <c r="L53" s="167">
        <f t="shared" ref="L53:P53" si="9">SUM(L47:L52)</f>
        <v>0</v>
      </c>
      <c r="M53" s="167">
        <f t="shared" si="9"/>
        <v>0</v>
      </c>
      <c r="N53" s="167">
        <f t="shared" si="9"/>
        <v>0</v>
      </c>
      <c r="O53" s="167">
        <f t="shared" si="9"/>
        <v>776</v>
      </c>
      <c r="P53" s="167">
        <f t="shared" si="9"/>
        <v>0</v>
      </c>
      <c r="Q53" s="69">
        <f t="shared" si="7"/>
        <v>776</v>
      </c>
    </row>
    <row r="54" spans="1:17" x14ac:dyDescent="0.25">
      <c r="A54" s="357"/>
      <c r="B54" s="315" t="s">
        <v>46</v>
      </c>
      <c r="C54" s="357"/>
      <c r="D54" s="357"/>
      <c r="E54" s="357"/>
      <c r="F54" s="357"/>
      <c r="G54" s="357"/>
      <c r="H54" s="357"/>
      <c r="I54" s="160" t="s">
        <v>35</v>
      </c>
      <c r="J54" s="360"/>
      <c r="K54" s="2" t="s">
        <v>159</v>
      </c>
      <c r="L54" s="171">
        <v>0</v>
      </c>
      <c r="M54" s="171"/>
      <c r="N54" s="171">
        <v>130</v>
      </c>
      <c r="O54" s="172">
        <v>157.4</v>
      </c>
      <c r="P54" s="172"/>
      <c r="Q54" s="69">
        <f t="shared" si="7"/>
        <v>287.39999999999998</v>
      </c>
    </row>
    <row r="55" spans="1:17" x14ac:dyDescent="0.25">
      <c r="A55" s="357"/>
      <c r="B55" s="315"/>
      <c r="C55" s="357"/>
      <c r="D55" s="357"/>
      <c r="E55" s="357"/>
      <c r="F55" s="357"/>
      <c r="G55" s="357"/>
      <c r="H55" s="357"/>
      <c r="I55" s="160" t="s">
        <v>19</v>
      </c>
      <c r="J55" s="360"/>
      <c r="K55" s="2" t="s">
        <v>160</v>
      </c>
      <c r="L55" s="171"/>
      <c r="M55" s="171">
        <v>466.6</v>
      </c>
      <c r="N55" s="171">
        <v>420.5</v>
      </c>
      <c r="O55" s="172">
        <v>380</v>
      </c>
      <c r="P55" s="172"/>
      <c r="Q55" s="69">
        <f t="shared" si="7"/>
        <v>1267.0999999999999</v>
      </c>
    </row>
    <row r="56" spans="1:17" x14ac:dyDescent="0.25">
      <c r="A56" s="357"/>
      <c r="B56" s="315"/>
      <c r="C56" s="357"/>
      <c r="D56" s="357"/>
      <c r="E56" s="357"/>
      <c r="F56" s="357"/>
      <c r="G56" s="357"/>
      <c r="H56" s="357"/>
      <c r="I56" s="160" t="s">
        <v>35</v>
      </c>
      <c r="J56" s="360"/>
      <c r="K56" s="2" t="s">
        <v>161</v>
      </c>
      <c r="L56" s="171">
        <v>0</v>
      </c>
      <c r="M56" s="171">
        <v>24.693000000000001</v>
      </c>
      <c r="N56" s="171"/>
      <c r="O56" s="172"/>
      <c r="P56" s="172"/>
      <c r="Q56" s="69">
        <f t="shared" si="7"/>
        <v>24.693000000000001</v>
      </c>
    </row>
    <row r="57" spans="1:17" x14ac:dyDescent="0.25">
      <c r="A57" s="357"/>
      <c r="B57" s="315"/>
      <c r="C57" s="357"/>
      <c r="D57" s="357"/>
      <c r="E57" s="357"/>
      <c r="F57" s="357"/>
      <c r="G57" s="357"/>
      <c r="H57" s="357"/>
      <c r="I57" s="160" t="s">
        <v>60</v>
      </c>
      <c r="J57" s="360"/>
      <c r="K57" s="2" t="s">
        <v>162</v>
      </c>
      <c r="L57" s="171">
        <v>0</v>
      </c>
      <c r="M57" s="171"/>
      <c r="N57" s="171"/>
      <c r="O57" s="172"/>
      <c r="P57" s="172"/>
      <c r="Q57" s="69">
        <f t="shared" si="7"/>
        <v>0</v>
      </c>
    </row>
    <row r="58" spans="1:17" x14ac:dyDescent="0.25">
      <c r="A58" s="357"/>
      <c r="B58" s="315"/>
      <c r="C58" s="357"/>
      <c r="D58" s="357"/>
      <c r="E58" s="357"/>
      <c r="F58" s="357"/>
      <c r="G58" s="357"/>
      <c r="H58" s="357"/>
      <c r="I58" s="160" t="s">
        <v>35</v>
      </c>
      <c r="J58" s="360"/>
      <c r="K58" s="37" t="s">
        <v>164</v>
      </c>
      <c r="L58" s="171"/>
      <c r="M58" s="171"/>
      <c r="N58" s="171"/>
      <c r="O58" s="172"/>
      <c r="P58" s="172"/>
      <c r="Q58" s="69">
        <f t="shared" si="7"/>
        <v>0</v>
      </c>
    </row>
    <row r="59" spans="1:17" x14ac:dyDescent="0.25">
      <c r="A59" s="357"/>
      <c r="B59" s="315"/>
      <c r="C59" s="357"/>
      <c r="D59" s="357"/>
      <c r="E59" s="357"/>
      <c r="F59" s="357"/>
      <c r="G59" s="357"/>
      <c r="H59" s="357"/>
      <c r="I59" s="160"/>
      <c r="J59" s="360"/>
      <c r="K59" s="44" t="s">
        <v>1</v>
      </c>
      <c r="L59" s="174">
        <f t="shared" ref="L59:P59" si="10">SUM(L54:L58)</f>
        <v>0</v>
      </c>
      <c r="M59" s="174">
        <f t="shared" si="10"/>
        <v>491.29300000000001</v>
      </c>
      <c r="N59" s="174">
        <f t="shared" si="10"/>
        <v>550.5</v>
      </c>
      <c r="O59" s="174">
        <f t="shared" si="10"/>
        <v>537.4</v>
      </c>
      <c r="P59" s="174">
        <f t="shared" si="10"/>
        <v>0</v>
      </c>
      <c r="Q59" s="69">
        <f t="shared" si="7"/>
        <v>1579.1930000000002</v>
      </c>
    </row>
    <row r="60" spans="1:17" x14ac:dyDescent="0.25">
      <c r="A60" s="357"/>
      <c r="B60" s="315" t="s">
        <v>47</v>
      </c>
      <c r="C60" s="357"/>
      <c r="D60" s="357"/>
      <c r="E60" s="357"/>
      <c r="F60" s="357"/>
      <c r="G60" s="357"/>
      <c r="H60" s="357"/>
      <c r="I60" s="160" t="s">
        <v>35</v>
      </c>
      <c r="J60" s="360"/>
      <c r="K60" s="2" t="s">
        <v>159</v>
      </c>
      <c r="L60" s="171">
        <v>0</v>
      </c>
      <c r="M60" s="171"/>
      <c r="N60" s="171">
        <v>77.900000000000006</v>
      </c>
      <c r="O60" s="172">
        <v>86.7</v>
      </c>
      <c r="P60" s="172"/>
      <c r="Q60" s="69">
        <f t="shared" si="7"/>
        <v>164.60000000000002</v>
      </c>
    </row>
    <row r="61" spans="1:17" x14ac:dyDescent="0.25">
      <c r="A61" s="357"/>
      <c r="B61" s="315"/>
      <c r="C61" s="357"/>
      <c r="D61" s="357"/>
      <c r="E61" s="357"/>
      <c r="F61" s="357"/>
      <c r="G61" s="357"/>
      <c r="H61" s="357"/>
      <c r="I61" s="160" t="s">
        <v>19</v>
      </c>
      <c r="J61" s="360"/>
      <c r="K61" s="2" t="s">
        <v>160</v>
      </c>
      <c r="L61" s="171"/>
      <c r="M61" s="171">
        <v>65</v>
      </c>
      <c r="N61" s="171">
        <v>242.1</v>
      </c>
      <c r="O61" s="172">
        <v>264</v>
      </c>
      <c r="P61" s="172"/>
      <c r="Q61" s="69">
        <f t="shared" si="7"/>
        <v>571.1</v>
      </c>
    </row>
    <row r="62" spans="1:17" x14ac:dyDescent="0.25">
      <c r="A62" s="357"/>
      <c r="B62" s="315"/>
      <c r="C62" s="357"/>
      <c r="D62" s="357"/>
      <c r="E62" s="357"/>
      <c r="F62" s="357"/>
      <c r="G62" s="357"/>
      <c r="H62" s="357"/>
      <c r="I62" s="160" t="s">
        <v>35</v>
      </c>
      <c r="J62" s="360"/>
      <c r="K62" s="2" t="s">
        <v>161</v>
      </c>
      <c r="L62" s="171">
        <v>0</v>
      </c>
      <c r="M62" s="171">
        <v>9.8000000000000007</v>
      </c>
      <c r="N62" s="171"/>
      <c r="O62" s="172"/>
      <c r="P62" s="172"/>
      <c r="Q62" s="69">
        <f t="shared" si="7"/>
        <v>9.8000000000000007</v>
      </c>
    </row>
    <row r="63" spans="1:17" x14ac:dyDescent="0.25">
      <c r="A63" s="357"/>
      <c r="B63" s="315"/>
      <c r="C63" s="357"/>
      <c r="D63" s="357"/>
      <c r="E63" s="357"/>
      <c r="F63" s="357"/>
      <c r="G63" s="357"/>
      <c r="H63" s="357"/>
      <c r="I63" s="160" t="s">
        <v>60</v>
      </c>
      <c r="J63" s="360"/>
      <c r="K63" s="2" t="s">
        <v>162</v>
      </c>
      <c r="L63" s="171">
        <v>0</v>
      </c>
      <c r="M63" s="171"/>
      <c r="N63" s="171"/>
      <c r="O63" s="172"/>
      <c r="P63" s="172"/>
      <c r="Q63" s="69">
        <f t="shared" si="7"/>
        <v>0</v>
      </c>
    </row>
    <row r="64" spans="1:17" x14ac:dyDescent="0.25">
      <c r="A64" s="357"/>
      <c r="B64" s="315"/>
      <c r="C64" s="357"/>
      <c r="D64" s="357"/>
      <c r="E64" s="357"/>
      <c r="F64" s="357"/>
      <c r="G64" s="357"/>
      <c r="H64" s="357"/>
      <c r="I64" s="160"/>
      <c r="J64" s="360"/>
      <c r="K64" s="44" t="s">
        <v>1</v>
      </c>
      <c r="L64" s="174">
        <f t="shared" ref="L64:P64" si="11">SUM(L60:L63)</f>
        <v>0</v>
      </c>
      <c r="M64" s="174">
        <f t="shared" si="11"/>
        <v>74.8</v>
      </c>
      <c r="N64" s="174">
        <f t="shared" si="11"/>
        <v>320</v>
      </c>
      <c r="O64" s="174">
        <f t="shared" si="11"/>
        <v>350.7</v>
      </c>
      <c r="P64" s="174">
        <f t="shared" si="11"/>
        <v>0</v>
      </c>
      <c r="Q64" s="69">
        <f t="shared" si="7"/>
        <v>745.5</v>
      </c>
    </row>
    <row r="65" spans="1:17" x14ac:dyDescent="0.25">
      <c r="A65" s="357"/>
      <c r="B65" s="315" t="s">
        <v>48</v>
      </c>
      <c r="C65" s="357"/>
      <c r="D65" s="357"/>
      <c r="E65" s="357"/>
      <c r="F65" s="357"/>
      <c r="G65" s="357"/>
      <c r="H65" s="357"/>
      <c r="I65" s="160" t="s">
        <v>35</v>
      </c>
      <c r="J65" s="360"/>
      <c r="K65" s="2" t="s">
        <v>159</v>
      </c>
      <c r="L65" s="169">
        <v>79.599999999999994</v>
      </c>
      <c r="M65" s="169"/>
      <c r="N65" s="169">
        <v>76.900000000000006</v>
      </c>
      <c r="O65" s="170">
        <v>68.8</v>
      </c>
      <c r="P65" s="170"/>
      <c r="Q65" s="69">
        <f t="shared" si="7"/>
        <v>225.3</v>
      </c>
    </row>
    <row r="66" spans="1:17" x14ac:dyDescent="0.25">
      <c r="A66" s="357"/>
      <c r="B66" s="315"/>
      <c r="C66" s="357"/>
      <c r="D66" s="357"/>
      <c r="E66" s="357"/>
      <c r="F66" s="357"/>
      <c r="G66" s="357"/>
      <c r="H66" s="357"/>
      <c r="I66" s="160" t="s">
        <v>19</v>
      </c>
      <c r="J66" s="360"/>
      <c r="K66" s="2" t="s">
        <v>160</v>
      </c>
      <c r="L66" s="169"/>
      <c r="M66" s="169">
        <v>817.8</v>
      </c>
      <c r="N66" s="169">
        <v>486.7</v>
      </c>
      <c r="O66" s="170">
        <v>855.7</v>
      </c>
      <c r="P66" s="170"/>
      <c r="Q66" s="69">
        <f t="shared" si="7"/>
        <v>2160.1999999999998</v>
      </c>
    </row>
    <row r="67" spans="1:17" x14ac:dyDescent="0.25">
      <c r="A67" s="357"/>
      <c r="B67" s="315"/>
      <c r="C67" s="357"/>
      <c r="D67" s="357"/>
      <c r="E67" s="357"/>
      <c r="F67" s="357"/>
      <c r="G67" s="357"/>
      <c r="H67" s="357"/>
      <c r="I67" s="160" t="s">
        <v>35</v>
      </c>
      <c r="J67" s="360"/>
      <c r="K67" s="2" t="s">
        <v>161</v>
      </c>
      <c r="L67" s="169">
        <v>174</v>
      </c>
      <c r="M67" s="169">
        <v>11.2</v>
      </c>
      <c r="N67" s="169"/>
      <c r="O67" s="170"/>
      <c r="P67" s="170"/>
      <c r="Q67" s="69">
        <f t="shared" si="7"/>
        <v>185.2</v>
      </c>
    </row>
    <row r="68" spans="1:17" x14ac:dyDescent="0.25">
      <c r="A68" s="357"/>
      <c r="B68" s="315"/>
      <c r="C68" s="357"/>
      <c r="D68" s="357"/>
      <c r="E68" s="357"/>
      <c r="F68" s="357"/>
      <c r="G68" s="357"/>
      <c r="H68" s="357"/>
      <c r="I68" s="160" t="s">
        <v>60</v>
      </c>
      <c r="J68" s="360"/>
      <c r="K68" s="2" t="s">
        <v>162</v>
      </c>
      <c r="L68" s="169">
        <v>8.1</v>
      </c>
      <c r="M68" s="169"/>
      <c r="N68" s="169"/>
      <c r="O68" s="175"/>
      <c r="P68" s="175"/>
      <c r="Q68" s="69">
        <f t="shared" si="7"/>
        <v>8.1</v>
      </c>
    </row>
    <row r="69" spans="1:17" x14ac:dyDescent="0.25">
      <c r="A69" s="357"/>
      <c r="B69" s="315"/>
      <c r="C69" s="357"/>
      <c r="D69" s="357"/>
      <c r="E69" s="357"/>
      <c r="F69" s="357"/>
      <c r="G69" s="357"/>
      <c r="H69" s="357"/>
      <c r="I69" s="160" t="s">
        <v>35</v>
      </c>
      <c r="J69" s="360"/>
      <c r="K69" s="37" t="s">
        <v>163</v>
      </c>
      <c r="L69" s="169"/>
      <c r="M69" s="169"/>
      <c r="N69" s="169"/>
      <c r="O69" s="175"/>
      <c r="P69" s="175"/>
      <c r="Q69" s="69">
        <f t="shared" si="7"/>
        <v>0</v>
      </c>
    </row>
    <row r="70" spans="1:17" x14ac:dyDescent="0.25">
      <c r="A70" s="357"/>
      <c r="B70" s="315"/>
      <c r="C70" s="357"/>
      <c r="D70" s="357"/>
      <c r="E70" s="357"/>
      <c r="F70" s="357"/>
      <c r="G70" s="357"/>
      <c r="H70" s="357"/>
      <c r="I70" s="160" t="s">
        <v>19</v>
      </c>
      <c r="J70" s="360"/>
      <c r="K70" s="37" t="s">
        <v>96</v>
      </c>
      <c r="L70" s="169"/>
      <c r="M70" s="169"/>
      <c r="N70" s="169"/>
      <c r="O70" s="175"/>
      <c r="P70" s="175"/>
      <c r="Q70" s="69">
        <f t="shared" si="7"/>
        <v>0</v>
      </c>
    </row>
    <row r="71" spans="1:17" x14ac:dyDescent="0.25">
      <c r="A71" s="357"/>
      <c r="B71" s="315"/>
      <c r="C71" s="357"/>
      <c r="D71" s="357"/>
      <c r="E71" s="357"/>
      <c r="F71" s="357"/>
      <c r="G71" s="357"/>
      <c r="H71" s="357"/>
      <c r="I71" s="160" t="s">
        <v>35</v>
      </c>
      <c r="J71" s="360"/>
      <c r="K71" s="37" t="s">
        <v>164</v>
      </c>
      <c r="L71" s="169"/>
      <c r="M71" s="169"/>
      <c r="N71" s="169"/>
      <c r="O71" s="175"/>
      <c r="P71" s="175"/>
      <c r="Q71" s="69">
        <f t="shared" si="7"/>
        <v>0</v>
      </c>
    </row>
    <row r="72" spans="1:17" x14ac:dyDescent="0.25">
      <c r="A72" s="357"/>
      <c r="B72" s="315"/>
      <c r="C72" s="357"/>
      <c r="D72" s="357"/>
      <c r="E72" s="357"/>
      <c r="F72" s="357"/>
      <c r="G72" s="357"/>
      <c r="H72" s="357"/>
      <c r="I72" s="160"/>
      <c r="J72" s="360"/>
      <c r="K72" s="44" t="s">
        <v>1</v>
      </c>
      <c r="L72" s="167">
        <f t="shared" ref="L72:P72" si="12">SUM(L65:L71)</f>
        <v>261.7</v>
      </c>
      <c r="M72" s="167">
        <f t="shared" si="12"/>
        <v>829</v>
      </c>
      <c r="N72" s="167">
        <f t="shared" si="12"/>
        <v>563.6</v>
      </c>
      <c r="O72" s="167">
        <f t="shared" si="12"/>
        <v>924.5</v>
      </c>
      <c r="P72" s="167">
        <f t="shared" si="12"/>
        <v>0</v>
      </c>
      <c r="Q72" s="69">
        <f t="shared" si="7"/>
        <v>2578.8000000000002</v>
      </c>
    </row>
    <row r="73" spans="1:17" x14ac:dyDescent="0.25">
      <c r="A73" s="357"/>
      <c r="B73" s="315" t="s">
        <v>49</v>
      </c>
      <c r="C73" s="357"/>
      <c r="D73" s="357"/>
      <c r="E73" s="357"/>
      <c r="F73" s="357"/>
      <c r="G73" s="357"/>
      <c r="H73" s="357"/>
      <c r="I73" s="160" t="s">
        <v>35</v>
      </c>
      <c r="J73" s="360"/>
      <c r="K73" s="2" t="s">
        <v>159</v>
      </c>
      <c r="L73" s="169">
        <v>96.9</v>
      </c>
      <c r="M73" s="169"/>
      <c r="N73" s="169">
        <v>147.5</v>
      </c>
      <c r="O73" s="170">
        <v>149.69999999999999</v>
      </c>
      <c r="P73" s="170"/>
      <c r="Q73" s="69">
        <f t="shared" si="7"/>
        <v>394.1</v>
      </c>
    </row>
    <row r="74" spans="1:17" x14ac:dyDescent="0.25">
      <c r="A74" s="357"/>
      <c r="B74" s="315"/>
      <c r="C74" s="357"/>
      <c r="D74" s="357"/>
      <c r="E74" s="357"/>
      <c r="F74" s="357"/>
      <c r="G74" s="357"/>
      <c r="H74" s="357"/>
      <c r="I74" s="160" t="s">
        <v>19</v>
      </c>
      <c r="J74" s="360"/>
      <c r="K74" s="2" t="s">
        <v>160</v>
      </c>
      <c r="L74" s="169"/>
      <c r="M74" s="169">
        <v>531.20000000000005</v>
      </c>
      <c r="N74" s="169">
        <v>533.29999999999995</v>
      </c>
      <c r="O74" s="170">
        <v>684.2</v>
      </c>
      <c r="P74" s="170"/>
      <c r="Q74" s="69">
        <f t="shared" si="7"/>
        <v>1748.7</v>
      </c>
    </row>
    <row r="75" spans="1:17" x14ac:dyDescent="0.25">
      <c r="A75" s="357"/>
      <c r="B75" s="315"/>
      <c r="C75" s="357"/>
      <c r="D75" s="357"/>
      <c r="E75" s="357"/>
      <c r="F75" s="357"/>
      <c r="G75" s="357"/>
      <c r="H75" s="357"/>
      <c r="I75" s="160" t="s">
        <v>35</v>
      </c>
      <c r="J75" s="360"/>
      <c r="K75" s="2" t="s">
        <v>161</v>
      </c>
      <c r="L75" s="169">
        <v>281.10000000000002</v>
      </c>
      <c r="M75" s="169">
        <v>30.3</v>
      </c>
      <c r="N75" s="169"/>
      <c r="O75" s="170"/>
      <c r="P75" s="170"/>
      <c r="Q75" s="69">
        <f t="shared" ref="Q75:Q106" si="13">SUM(L75:P75)</f>
        <v>311.40000000000003</v>
      </c>
    </row>
    <row r="76" spans="1:17" x14ac:dyDescent="0.25">
      <c r="A76" s="357"/>
      <c r="B76" s="315"/>
      <c r="C76" s="357"/>
      <c r="D76" s="357"/>
      <c r="E76" s="357"/>
      <c r="F76" s="357"/>
      <c r="G76" s="357"/>
      <c r="H76" s="357"/>
      <c r="I76" s="160" t="s">
        <v>60</v>
      </c>
      <c r="J76" s="360"/>
      <c r="K76" s="2" t="s">
        <v>162</v>
      </c>
      <c r="L76" s="169">
        <v>2.2999999999999998</v>
      </c>
      <c r="M76" s="169"/>
      <c r="N76" s="169"/>
      <c r="O76" s="170"/>
      <c r="P76" s="170"/>
      <c r="Q76" s="69">
        <f t="shared" si="13"/>
        <v>2.2999999999999998</v>
      </c>
    </row>
    <row r="77" spans="1:17" x14ac:dyDescent="0.25">
      <c r="A77" s="357"/>
      <c r="B77" s="315"/>
      <c r="C77" s="357"/>
      <c r="D77" s="357"/>
      <c r="E77" s="357"/>
      <c r="F77" s="357"/>
      <c r="G77" s="357"/>
      <c r="H77" s="357"/>
      <c r="I77" s="160" t="s">
        <v>35</v>
      </c>
      <c r="J77" s="360"/>
      <c r="K77" s="37" t="s">
        <v>164</v>
      </c>
      <c r="L77" s="169"/>
      <c r="M77" s="169"/>
      <c r="N77" s="169"/>
      <c r="O77" s="170"/>
      <c r="P77" s="170"/>
      <c r="Q77" s="69">
        <f t="shared" si="13"/>
        <v>0</v>
      </c>
    </row>
    <row r="78" spans="1:17" x14ac:dyDescent="0.25">
      <c r="A78" s="357"/>
      <c r="B78" s="315"/>
      <c r="C78" s="357"/>
      <c r="D78" s="357"/>
      <c r="E78" s="357"/>
      <c r="F78" s="357"/>
      <c r="G78" s="357"/>
      <c r="H78" s="357"/>
      <c r="I78" s="160"/>
      <c r="J78" s="360"/>
      <c r="K78" s="44" t="s">
        <v>1</v>
      </c>
      <c r="L78" s="167">
        <f t="shared" ref="L78:P78" si="14">SUM(L73:L77)</f>
        <v>380.3</v>
      </c>
      <c r="M78" s="167">
        <f t="shared" si="14"/>
        <v>561.5</v>
      </c>
      <c r="N78" s="167">
        <f t="shared" si="14"/>
        <v>680.8</v>
      </c>
      <c r="O78" s="167">
        <f t="shared" si="14"/>
        <v>833.90000000000009</v>
      </c>
      <c r="P78" s="167">
        <f t="shared" si="14"/>
        <v>0</v>
      </c>
      <c r="Q78" s="69">
        <f t="shared" si="13"/>
        <v>2456.5</v>
      </c>
    </row>
    <row r="79" spans="1:17" x14ac:dyDescent="0.25">
      <c r="A79" s="357"/>
      <c r="B79" s="315" t="s">
        <v>50</v>
      </c>
      <c r="C79" s="357"/>
      <c r="D79" s="357"/>
      <c r="E79" s="357"/>
      <c r="F79" s="357"/>
      <c r="G79" s="357"/>
      <c r="H79" s="357"/>
      <c r="I79" s="160" t="s">
        <v>35</v>
      </c>
      <c r="J79" s="360"/>
      <c r="K79" s="2" t="s">
        <v>159</v>
      </c>
      <c r="L79" s="169">
        <v>52.9</v>
      </c>
      <c r="M79" s="169"/>
      <c r="N79" s="169">
        <v>84.7</v>
      </c>
      <c r="O79" s="170">
        <v>97.8</v>
      </c>
      <c r="P79" s="170"/>
      <c r="Q79" s="69">
        <f t="shared" si="13"/>
        <v>235.39999999999998</v>
      </c>
    </row>
    <row r="80" spans="1:17" x14ac:dyDescent="0.25">
      <c r="A80" s="357"/>
      <c r="B80" s="315"/>
      <c r="C80" s="357"/>
      <c r="D80" s="357"/>
      <c r="E80" s="357"/>
      <c r="F80" s="357"/>
      <c r="G80" s="357"/>
      <c r="H80" s="357"/>
      <c r="I80" s="160" t="s">
        <v>19</v>
      </c>
      <c r="J80" s="360"/>
      <c r="K80" s="2" t="s">
        <v>160</v>
      </c>
      <c r="L80" s="169"/>
      <c r="M80" s="169">
        <v>357.4</v>
      </c>
      <c r="N80" s="169">
        <v>363.1</v>
      </c>
      <c r="O80" s="170">
        <v>525.29999999999995</v>
      </c>
      <c r="P80" s="170"/>
      <c r="Q80" s="69">
        <f t="shared" si="13"/>
        <v>1245.8</v>
      </c>
    </row>
    <row r="81" spans="1:17" x14ac:dyDescent="0.25">
      <c r="A81" s="357"/>
      <c r="B81" s="315"/>
      <c r="C81" s="357"/>
      <c r="D81" s="357"/>
      <c r="E81" s="357"/>
      <c r="F81" s="357"/>
      <c r="G81" s="357"/>
      <c r="H81" s="357"/>
      <c r="I81" s="160" t="s">
        <v>35</v>
      </c>
      <c r="J81" s="360"/>
      <c r="K81" s="2" t="s">
        <v>161</v>
      </c>
      <c r="L81" s="169">
        <v>245</v>
      </c>
      <c r="M81" s="169">
        <v>7</v>
      </c>
      <c r="N81" s="169"/>
      <c r="O81" s="170"/>
      <c r="P81" s="170"/>
      <c r="Q81" s="69">
        <f t="shared" si="13"/>
        <v>252</v>
      </c>
    </row>
    <row r="82" spans="1:17" x14ac:dyDescent="0.25">
      <c r="A82" s="357"/>
      <c r="B82" s="315"/>
      <c r="C82" s="357"/>
      <c r="D82" s="357"/>
      <c r="E82" s="357"/>
      <c r="F82" s="357"/>
      <c r="G82" s="357"/>
      <c r="H82" s="357"/>
      <c r="I82" s="160" t="s">
        <v>60</v>
      </c>
      <c r="J82" s="360"/>
      <c r="K82" s="2" t="s">
        <v>162</v>
      </c>
      <c r="L82" s="169">
        <v>1.6</v>
      </c>
      <c r="M82" s="169"/>
      <c r="N82" s="169"/>
      <c r="O82" s="170"/>
      <c r="P82" s="170"/>
      <c r="Q82" s="69">
        <f t="shared" si="13"/>
        <v>1.6</v>
      </c>
    </row>
    <row r="83" spans="1:17" x14ac:dyDescent="0.25">
      <c r="A83" s="357"/>
      <c r="B83" s="315"/>
      <c r="C83" s="357"/>
      <c r="D83" s="357"/>
      <c r="E83" s="357"/>
      <c r="F83" s="357"/>
      <c r="G83" s="357"/>
      <c r="H83" s="357"/>
      <c r="I83" s="160" t="s">
        <v>35</v>
      </c>
      <c r="J83" s="360"/>
      <c r="K83" s="37" t="s">
        <v>163</v>
      </c>
      <c r="L83" s="169"/>
      <c r="M83" s="169"/>
      <c r="N83" s="169"/>
      <c r="O83" s="170"/>
      <c r="P83" s="170"/>
      <c r="Q83" s="69">
        <f t="shared" si="13"/>
        <v>0</v>
      </c>
    </row>
    <row r="84" spans="1:17" x14ac:dyDescent="0.25">
      <c r="A84" s="357"/>
      <c r="B84" s="315"/>
      <c r="C84" s="357"/>
      <c r="D84" s="357"/>
      <c r="E84" s="357"/>
      <c r="F84" s="357"/>
      <c r="G84" s="357"/>
      <c r="H84" s="357"/>
      <c r="I84" s="160" t="s">
        <v>35</v>
      </c>
      <c r="J84" s="360"/>
      <c r="K84" s="37" t="s">
        <v>164</v>
      </c>
      <c r="L84" s="169"/>
      <c r="M84" s="169"/>
      <c r="N84" s="169"/>
      <c r="O84" s="170"/>
      <c r="P84" s="170"/>
      <c r="Q84" s="69">
        <f t="shared" si="13"/>
        <v>0</v>
      </c>
    </row>
    <row r="85" spans="1:17" x14ac:dyDescent="0.25">
      <c r="A85" s="357"/>
      <c r="B85" s="315"/>
      <c r="C85" s="357"/>
      <c r="D85" s="357"/>
      <c r="E85" s="357"/>
      <c r="F85" s="357"/>
      <c r="G85" s="357"/>
      <c r="H85" s="357"/>
      <c r="I85" s="160"/>
      <c r="J85" s="360"/>
      <c r="K85" s="44" t="s">
        <v>1</v>
      </c>
      <c r="L85" s="167">
        <f t="shared" ref="L85:P85" si="15">SUM(L79:L84)</f>
        <v>299.5</v>
      </c>
      <c r="M85" s="167">
        <f t="shared" si="15"/>
        <v>364.4</v>
      </c>
      <c r="N85" s="167">
        <f t="shared" si="15"/>
        <v>447.8</v>
      </c>
      <c r="O85" s="167">
        <f t="shared" si="15"/>
        <v>623.09999999999991</v>
      </c>
      <c r="P85" s="167">
        <f t="shared" si="15"/>
        <v>0</v>
      </c>
      <c r="Q85" s="69">
        <f t="shared" si="13"/>
        <v>1734.8</v>
      </c>
    </row>
    <row r="86" spans="1:17" x14ac:dyDescent="0.25">
      <c r="A86" s="357"/>
      <c r="B86" s="315" t="s">
        <v>51</v>
      </c>
      <c r="C86" s="357"/>
      <c r="D86" s="357"/>
      <c r="E86" s="357"/>
      <c r="F86" s="357"/>
      <c r="G86" s="357"/>
      <c r="H86" s="357"/>
      <c r="I86" s="160" t="s">
        <v>35</v>
      </c>
      <c r="J86" s="360"/>
      <c r="K86" s="2" t="s">
        <v>159</v>
      </c>
      <c r="L86" s="171">
        <v>38.6</v>
      </c>
      <c r="M86" s="171"/>
      <c r="N86" s="171">
        <v>28.1</v>
      </c>
      <c r="O86" s="172">
        <v>26.6</v>
      </c>
      <c r="P86" s="172"/>
      <c r="Q86" s="69">
        <f t="shared" si="13"/>
        <v>93.300000000000011</v>
      </c>
    </row>
    <row r="87" spans="1:17" x14ac:dyDescent="0.25">
      <c r="A87" s="357"/>
      <c r="B87" s="315"/>
      <c r="C87" s="357"/>
      <c r="D87" s="357"/>
      <c r="E87" s="357"/>
      <c r="F87" s="357"/>
      <c r="G87" s="357"/>
      <c r="H87" s="357"/>
      <c r="I87" s="160" t="s">
        <v>19</v>
      </c>
      <c r="J87" s="360"/>
      <c r="K87" s="2" t="s">
        <v>160</v>
      </c>
      <c r="L87" s="171"/>
      <c r="M87" s="171">
        <v>179.5</v>
      </c>
      <c r="N87" s="171">
        <v>180.8</v>
      </c>
      <c r="O87" s="172">
        <v>167.6</v>
      </c>
      <c r="P87" s="172"/>
      <c r="Q87" s="69">
        <f t="shared" si="13"/>
        <v>527.9</v>
      </c>
    </row>
    <row r="88" spans="1:17" x14ac:dyDescent="0.25">
      <c r="A88" s="357"/>
      <c r="B88" s="315"/>
      <c r="C88" s="357"/>
      <c r="D88" s="357"/>
      <c r="E88" s="357"/>
      <c r="F88" s="357"/>
      <c r="G88" s="357"/>
      <c r="H88" s="357"/>
      <c r="I88" s="160" t="s">
        <v>35</v>
      </c>
      <c r="J88" s="360"/>
      <c r="K88" s="2" t="s">
        <v>161</v>
      </c>
      <c r="L88" s="171">
        <v>99.6</v>
      </c>
      <c r="M88" s="171">
        <v>6</v>
      </c>
      <c r="N88" s="171"/>
      <c r="O88" s="173"/>
      <c r="P88" s="173"/>
      <c r="Q88" s="69">
        <f t="shared" si="13"/>
        <v>105.6</v>
      </c>
    </row>
    <row r="89" spans="1:17" x14ac:dyDescent="0.25">
      <c r="A89" s="357"/>
      <c r="B89" s="315"/>
      <c r="C89" s="357"/>
      <c r="D89" s="357"/>
      <c r="E89" s="357"/>
      <c r="F89" s="357"/>
      <c r="G89" s="357"/>
      <c r="H89" s="357"/>
      <c r="I89" s="160" t="s">
        <v>60</v>
      </c>
      <c r="J89" s="360"/>
      <c r="K89" s="2" t="s">
        <v>162</v>
      </c>
      <c r="L89" s="171">
        <v>1.8</v>
      </c>
      <c r="M89" s="171"/>
      <c r="N89" s="171"/>
      <c r="O89" s="173"/>
      <c r="P89" s="173"/>
      <c r="Q89" s="69">
        <f t="shared" si="13"/>
        <v>1.8</v>
      </c>
    </row>
    <row r="90" spans="1:17" x14ac:dyDescent="0.25">
      <c r="A90" s="357"/>
      <c r="B90" s="315"/>
      <c r="C90" s="357"/>
      <c r="D90" s="357"/>
      <c r="E90" s="357"/>
      <c r="F90" s="357"/>
      <c r="G90" s="357"/>
      <c r="H90" s="357"/>
      <c r="I90" s="160"/>
      <c r="J90" s="360"/>
      <c r="K90" s="44" t="s">
        <v>1</v>
      </c>
      <c r="L90" s="174">
        <f t="shared" ref="L90:P90" si="16">SUM(L86:L89)</f>
        <v>140</v>
      </c>
      <c r="M90" s="174">
        <f t="shared" si="16"/>
        <v>185.5</v>
      </c>
      <c r="N90" s="174">
        <f t="shared" si="16"/>
        <v>208.9</v>
      </c>
      <c r="O90" s="174">
        <f t="shared" si="16"/>
        <v>194.2</v>
      </c>
      <c r="P90" s="174">
        <f t="shared" si="16"/>
        <v>0</v>
      </c>
      <c r="Q90" s="69">
        <f t="shared" si="13"/>
        <v>728.59999999999991</v>
      </c>
    </row>
    <row r="91" spans="1:17" x14ac:dyDescent="0.25">
      <c r="A91" s="357"/>
      <c r="B91" s="315" t="s">
        <v>52</v>
      </c>
      <c r="C91" s="357"/>
      <c r="D91" s="357"/>
      <c r="E91" s="357"/>
      <c r="F91" s="357"/>
      <c r="G91" s="357"/>
      <c r="H91" s="357"/>
      <c r="I91" s="160" t="s">
        <v>35</v>
      </c>
      <c r="J91" s="360"/>
      <c r="K91" s="2" t="s">
        <v>159</v>
      </c>
      <c r="L91" s="171">
        <v>65.7</v>
      </c>
      <c r="M91" s="171"/>
      <c r="N91" s="171">
        <v>49.2</v>
      </c>
      <c r="O91" s="172">
        <v>50</v>
      </c>
      <c r="P91" s="172"/>
      <c r="Q91" s="69">
        <f t="shared" si="13"/>
        <v>164.9</v>
      </c>
    </row>
    <row r="92" spans="1:17" x14ac:dyDescent="0.25">
      <c r="A92" s="357"/>
      <c r="B92" s="315"/>
      <c r="C92" s="357"/>
      <c r="D92" s="357"/>
      <c r="E92" s="357"/>
      <c r="F92" s="357"/>
      <c r="G92" s="357"/>
      <c r="H92" s="357"/>
      <c r="I92" s="160" t="s">
        <v>19</v>
      </c>
      <c r="J92" s="360"/>
      <c r="K92" s="2" t="s">
        <v>160</v>
      </c>
      <c r="L92" s="171"/>
      <c r="M92" s="171">
        <v>286.2</v>
      </c>
      <c r="N92" s="171">
        <v>333.8</v>
      </c>
      <c r="O92" s="172">
        <v>338.5</v>
      </c>
      <c r="P92" s="172"/>
      <c r="Q92" s="69">
        <f t="shared" si="13"/>
        <v>958.5</v>
      </c>
    </row>
    <row r="93" spans="1:17" x14ac:dyDescent="0.25">
      <c r="A93" s="357"/>
      <c r="B93" s="315"/>
      <c r="C93" s="357"/>
      <c r="D93" s="357"/>
      <c r="E93" s="357"/>
      <c r="F93" s="357"/>
      <c r="G93" s="357"/>
      <c r="H93" s="357"/>
      <c r="I93" s="160" t="s">
        <v>35</v>
      </c>
      <c r="J93" s="360"/>
      <c r="K93" s="2" t="s">
        <v>161</v>
      </c>
      <c r="L93" s="171">
        <v>187.6</v>
      </c>
      <c r="M93" s="171">
        <v>9.9</v>
      </c>
      <c r="N93" s="171"/>
      <c r="O93" s="172"/>
      <c r="P93" s="172"/>
      <c r="Q93" s="69">
        <f t="shared" si="13"/>
        <v>197.5</v>
      </c>
    </row>
    <row r="94" spans="1:17" x14ac:dyDescent="0.25">
      <c r="A94" s="357"/>
      <c r="B94" s="315"/>
      <c r="C94" s="357"/>
      <c r="D94" s="357"/>
      <c r="E94" s="357"/>
      <c r="F94" s="357"/>
      <c r="G94" s="357"/>
      <c r="H94" s="357"/>
      <c r="I94" s="160" t="s">
        <v>60</v>
      </c>
      <c r="J94" s="360"/>
      <c r="K94" s="2" t="s">
        <v>162</v>
      </c>
      <c r="L94" s="171">
        <v>6.8890000000000002</v>
      </c>
      <c r="M94" s="171"/>
      <c r="N94" s="171"/>
      <c r="O94" s="172"/>
      <c r="P94" s="172"/>
      <c r="Q94" s="69">
        <f t="shared" si="13"/>
        <v>6.8890000000000002</v>
      </c>
    </row>
    <row r="95" spans="1:17" x14ac:dyDescent="0.25">
      <c r="A95" s="357"/>
      <c r="B95" s="315"/>
      <c r="C95" s="357"/>
      <c r="D95" s="357"/>
      <c r="E95" s="357"/>
      <c r="F95" s="357"/>
      <c r="G95" s="357"/>
      <c r="H95" s="357"/>
      <c r="I95" s="160"/>
      <c r="J95" s="360"/>
      <c r="K95" s="44" t="s">
        <v>1</v>
      </c>
      <c r="L95" s="174">
        <f t="shared" ref="L95:P95" si="17">SUM(L91:L94)</f>
        <v>260.18900000000002</v>
      </c>
      <c r="M95" s="174">
        <f t="shared" si="17"/>
        <v>296.09999999999997</v>
      </c>
      <c r="N95" s="174">
        <f t="shared" si="17"/>
        <v>383</v>
      </c>
      <c r="O95" s="174">
        <f t="shared" si="17"/>
        <v>388.5</v>
      </c>
      <c r="P95" s="174">
        <f t="shared" si="17"/>
        <v>0</v>
      </c>
      <c r="Q95" s="69">
        <f t="shared" si="13"/>
        <v>1327.789</v>
      </c>
    </row>
    <row r="96" spans="1:17" x14ac:dyDescent="0.25">
      <c r="A96" s="357"/>
      <c r="B96" s="315" t="s">
        <v>53</v>
      </c>
      <c r="C96" s="357"/>
      <c r="D96" s="357"/>
      <c r="E96" s="357"/>
      <c r="F96" s="357"/>
      <c r="G96" s="357"/>
      <c r="H96" s="357"/>
      <c r="I96" s="160" t="s">
        <v>35</v>
      </c>
      <c r="J96" s="360"/>
      <c r="K96" s="2" t="s">
        <v>159</v>
      </c>
      <c r="L96" s="171">
        <v>44.8</v>
      </c>
      <c r="M96" s="171"/>
      <c r="N96" s="171">
        <v>72.099999999999994</v>
      </c>
      <c r="O96" s="172">
        <v>63</v>
      </c>
      <c r="P96" s="172"/>
      <c r="Q96" s="69">
        <f t="shared" si="13"/>
        <v>179.89999999999998</v>
      </c>
    </row>
    <row r="97" spans="1:17" x14ac:dyDescent="0.25">
      <c r="A97" s="357"/>
      <c r="B97" s="315"/>
      <c r="C97" s="357"/>
      <c r="D97" s="357"/>
      <c r="E97" s="357"/>
      <c r="F97" s="357"/>
      <c r="G97" s="357"/>
      <c r="H97" s="357"/>
      <c r="I97" s="160" t="s">
        <v>19</v>
      </c>
      <c r="J97" s="360"/>
      <c r="K97" s="2" t="s">
        <v>160</v>
      </c>
      <c r="L97" s="171"/>
      <c r="M97" s="171">
        <v>291.5</v>
      </c>
      <c r="N97" s="171">
        <v>272.10000000000002</v>
      </c>
      <c r="O97" s="172">
        <v>496.8</v>
      </c>
      <c r="P97" s="172"/>
      <c r="Q97" s="69">
        <f t="shared" si="13"/>
        <v>1060.4000000000001</v>
      </c>
    </row>
    <row r="98" spans="1:17" x14ac:dyDescent="0.25">
      <c r="A98" s="357"/>
      <c r="B98" s="315"/>
      <c r="C98" s="357"/>
      <c r="D98" s="357"/>
      <c r="E98" s="357"/>
      <c r="F98" s="357"/>
      <c r="G98" s="357"/>
      <c r="H98" s="357"/>
      <c r="I98" s="160" t="s">
        <v>35</v>
      </c>
      <c r="J98" s="360"/>
      <c r="K98" s="2" t="s">
        <v>161</v>
      </c>
      <c r="L98" s="171">
        <v>187.8</v>
      </c>
      <c r="M98" s="171">
        <v>15.977</v>
      </c>
      <c r="N98" s="171"/>
      <c r="O98" s="172"/>
      <c r="P98" s="172"/>
      <c r="Q98" s="69">
        <f t="shared" si="13"/>
        <v>203.77700000000002</v>
      </c>
    </row>
    <row r="99" spans="1:17" x14ac:dyDescent="0.25">
      <c r="A99" s="357"/>
      <c r="B99" s="315"/>
      <c r="C99" s="357"/>
      <c r="D99" s="357"/>
      <c r="E99" s="357"/>
      <c r="F99" s="357"/>
      <c r="G99" s="357"/>
      <c r="H99" s="357"/>
      <c r="I99" s="160" t="s">
        <v>60</v>
      </c>
      <c r="J99" s="360"/>
      <c r="K99" s="2" t="s">
        <v>162</v>
      </c>
      <c r="L99" s="171">
        <v>2.1</v>
      </c>
      <c r="M99" s="171"/>
      <c r="N99" s="171"/>
      <c r="O99" s="172"/>
      <c r="P99" s="172"/>
      <c r="Q99" s="69">
        <f t="shared" si="13"/>
        <v>2.1</v>
      </c>
    </row>
    <row r="100" spans="1:17" x14ac:dyDescent="0.25">
      <c r="A100" s="357"/>
      <c r="B100" s="315"/>
      <c r="C100" s="357"/>
      <c r="D100" s="357"/>
      <c r="E100" s="357"/>
      <c r="F100" s="357"/>
      <c r="G100" s="357"/>
      <c r="H100" s="357"/>
      <c r="I100" s="160"/>
      <c r="J100" s="360"/>
      <c r="K100" s="44" t="s">
        <v>1</v>
      </c>
      <c r="L100" s="174">
        <f t="shared" ref="L100:P100" si="18">SUM(L96:L99)</f>
        <v>234.70000000000002</v>
      </c>
      <c r="M100" s="174">
        <f t="shared" si="18"/>
        <v>307.47699999999998</v>
      </c>
      <c r="N100" s="174">
        <f t="shared" si="18"/>
        <v>344.20000000000005</v>
      </c>
      <c r="O100" s="174">
        <f t="shared" si="18"/>
        <v>559.79999999999995</v>
      </c>
      <c r="P100" s="174">
        <f t="shared" si="18"/>
        <v>0</v>
      </c>
      <c r="Q100" s="69">
        <f t="shared" si="13"/>
        <v>1446.1770000000001</v>
      </c>
    </row>
    <row r="101" spans="1:17" x14ac:dyDescent="0.25">
      <c r="A101" s="357"/>
      <c r="B101" s="315" t="s">
        <v>54</v>
      </c>
      <c r="C101" s="357"/>
      <c r="D101" s="357"/>
      <c r="E101" s="357"/>
      <c r="F101" s="357"/>
      <c r="G101" s="357"/>
      <c r="H101" s="357"/>
      <c r="I101" s="160" t="s">
        <v>35</v>
      </c>
      <c r="J101" s="360"/>
      <c r="K101" s="2" t="s">
        <v>159</v>
      </c>
      <c r="L101" s="171">
        <v>28.5</v>
      </c>
      <c r="M101" s="171"/>
      <c r="N101" s="171">
        <v>21.1</v>
      </c>
      <c r="O101" s="172">
        <v>22.5</v>
      </c>
      <c r="P101" s="172"/>
      <c r="Q101" s="69">
        <f t="shared" si="13"/>
        <v>72.099999999999994</v>
      </c>
    </row>
    <row r="102" spans="1:17" x14ac:dyDescent="0.25">
      <c r="A102" s="357"/>
      <c r="B102" s="315"/>
      <c r="C102" s="357"/>
      <c r="D102" s="357"/>
      <c r="E102" s="357"/>
      <c r="F102" s="357"/>
      <c r="G102" s="357"/>
      <c r="H102" s="357"/>
      <c r="I102" s="160" t="s">
        <v>19</v>
      </c>
      <c r="J102" s="360"/>
      <c r="K102" s="2" t="s">
        <v>160</v>
      </c>
      <c r="L102" s="171"/>
      <c r="M102" s="171">
        <v>166.6</v>
      </c>
      <c r="N102" s="171">
        <v>185.2</v>
      </c>
      <c r="O102" s="172">
        <v>194.6</v>
      </c>
      <c r="P102" s="172"/>
      <c r="Q102" s="69">
        <f t="shared" si="13"/>
        <v>546.4</v>
      </c>
    </row>
    <row r="103" spans="1:17" x14ac:dyDescent="0.25">
      <c r="A103" s="357"/>
      <c r="B103" s="315"/>
      <c r="C103" s="357"/>
      <c r="D103" s="357"/>
      <c r="E103" s="357"/>
      <c r="F103" s="357"/>
      <c r="G103" s="357"/>
      <c r="H103" s="357"/>
      <c r="I103" s="160" t="s">
        <v>35</v>
      </c>
      <c r="J103" s="360"/>
      <c r="K103" s="2" t="s">
        <v>161</v>
      </c>
      <c r="L103" s="171">
        <v>96.9</v>
      </c>
      <c r="M103" s="171">
        <v>3</v>
      </c>
      <c r="N103" s="171"/>
      <c r="O103" s="172"/>
      <c r="P103" s="172"/>
      <c r="Q103" s="69">
        <f t="shared" si="13"/>
        <v>99.9</v>
      </c>
    </row>
    <row r="104" spans="1:17" x14ac:dyDescent="0.25">
      <c r="A104" s="357"/>
      <c r="B104" s="315"/>
      <c r="C104" s="357"/>
      <c r="D104" s="357"/>
      <c r="E104" s="357"/>
      <c r="F104" s="357"/>
      <c r="G104" s="357"/>
      <c r="H104" s="357"/>
      <c r="I104" s="160" t="s">
        <v>60</v>
      </c>
      <c r="J104" s="360"/>
      <c r="K104" s="2" t="s">
        <v>162</v>
      </c>
      <c r="L104" s="171">
        <v>1.2</v>
      </c>
      <c r="M104" s="171"/>
      <c r="N104" s="171"/>
      <c r="O104" s="172"/>
      <c r="P104" s="172"/>
      <c r="Q104" s="69">
        <f t="shared" si="13"/>
        <v>1.2</v>
      </c>
    </row>
    <row r="105" spans="1:17" x14ac:dyDescent="0.25">
      <c r="A105" s="357"/>
      <c r="B105" s="315"/>
      <c r="C105" s="357"/>
      <c r="D105" s="357"/>
      <c r="E105" s="357"/>
      <c r="F105" s="357"/>
      <c r="G105" s="357"/>
      <c r="H105" s="357"/>
      <c r="I105" s="160" t="s">
        <v>35</v>
      </c>
      <c r="J105" s="360"/>
      <c r="K105" s="37" t="s">
        <v>163</v>
      </c>
      <c r="L105" s="171"/>
      <c r="M105" s="171"/>
      <c r="N105" s="171"/>
      <c r="O105" s="172"/>
      <c r="P105" s="172"/>
      <c r="Q105" s="69">
        <f t="shared" si="13"/>
        <v>0</v>
      </c>
    </row>
    <row r="106" spans="1:17" x14ac:dyDescent="0.25">
      <c r="A106" s="357"/>
      <c r="B106" s="315"/>
      <c r="C106" s="357"/>
      <c r="D106" s="357"/>
      <c r="E106" s="357"/>
      <c r="F106" s="357"/>
      <c r="G106" s="357"/>
      <c r="H106" s="357"/>
      <c r="I106" s="160" t="s">
        <v>19</v>
      </c>
      <c r="J106" s="360"/>
      <c r="K106" s="37" t="s">
        <v>96</v>
      </c>
      <c r="L106" s="171"/>
      <c r="M106" s="171"/>
      <c r="N106" s="171"/>
      <c r="O106" s="172"/>
      <c r="P106" s="172"/>
      <c r="Q106" s="69">
        <f t="shared" si="13"/>
        <v>0</v>
      </c>
    </row>
    <row r="107" spans="1:17" x14ac:dyDescent="0.25">
      <c r="A107" s="357"/>
      <c r="B107" s="315"/>
      <c r="C107" s="357"/>
      <c r="D107" s="357"/>
      <c r="E107" s="357"/>
      <c r="F107" s="357"/>
      <c r="G107" s="357"/>
      <c r="H107" s="357"/>
      <c r="I107" s="160" t="s">
        <v>35</v>
      </c>
      <c r="J107" s="360"/>
      <c r="K107" s="37" t="s">
        <v>164</v>
      </c>
      <c r="L107" s="171"/>
      <c r="M107" s="171">
        <v>308.2</v>
      </c>
      <c r="N107" s="171"/>
      <c r="O107" s="172"/>
      <c r="P107" s="172"/>
      <c r="Q107" s="69">
        <f t="shared" ref="Q107:Q113" si="19">SUM(L107:P107)</f>
        <v>308.2</v>
      </c>
    </row>
    <row r="108" spans="1:17" x14ac:dyDescent="0.25">
      <c r="A108" s="357"/>
      <c r="B108" s="315"/>
      <c r="C108" s="357"/>
      <c r="D108" s="357"/>
      <c r="E108" s="357"/>
      <c r="F108" s="357"/>
      <c r="G108" s="357"/>
      <c r="H108" s="357"/>
      <c r="I108" s="160"/>
      <c r="J108" s="360"/>
      <c r="K108" s="44" t="s">
        <v>1</v>
      </c>
      <c r="L108" s="174">
        <f t="shared" ref="L108:P108" si="20">SUM(L101:L107)</f>
        <v>126.60000000000001</v>
      </c>
      <c r="M108" s="174">
        <f t="shared" si="20"/>
        <v>477.79999999999995</v>
      </c>
      <c r="N108" s="174">
        <f t="shared" si="20"/>
        <v>206.29999999999998</v>
      </c>
      <c r="O108" s="174">
        <f t="shared" si="20"/>
        <v>217.1</v>
      </c>
      <c r="P108" s="174">
        <f t="shared" si="20"/>
        <v>0</v>
      </c>
      <c r="Q108" s="69">
        <f t="shared" si="19"/>
        <v>1027.8</v>
      </c>
    </row>
    <row r="109" spans="1:17" x14ac:dyDescent="0.25">
      <c r="A109" s="357"/>
      <c r="B109" s="315" t="s">
        <v>55</v>
      </c>
      <c r="C109" s="357"/>
      <c r="D109" s="357"/>
      <c r="E109" s="357"/>
      <c r="F109" s="357"/>
      <c r="G109" s="357"/>
      <c r="H109" s="357"/>
      <c r="I109" s="160" t="s">
        <v>35</v>
      </c>
      <c r="J109" s="360"/>
      <c r="K109" s="2" t="s">
        <v>159</v>
      </c>
      <c r="L109" s="169">
        <v>28.5</v>
      </c>
      <c r="M109" s="169"/>
      <c r="N109" s="169">
        <v>21.4</v>
      </c>
      <c r="O109" s="170">
        <v>22.2</v>
      </c>
      <c r="P109" s="170"/>
      <c r="Q109" s="69">
        <f t="shared" si="19"/>
        <v>72.099999999999994</v>
      </c>
    </row>
    <row r="110" spans="1:17" x14ac:dyDescent="0.25">
      <c r="A110" s="357"/>
      <c r="B110" s="315"/>
      <c r="C110" s="357"/>
      <c r="D110" s="357"/>
      <c r="E110" s="357"/>
      <c r="F110" s="357"/>
      <c r="G110" s="357"/>
      <c r="H110" s="357"/>
      <c r="I110" s="160" t="s">
        <v>19</v>
      </c>
      <c r="J110" s="360"/>
      <c r="K110" s="2" t="s">
        <v>160</v>
      </c>
      <c r="L110" s="169"/>
      <c r="M110" s="169">
        <v>162.4</v>
      </c>
      <c r="N110" s="169">
        <v>138.1</v>
      </c>
      <c r="O110" s="170">
        <v>134.4</v>
      </c>
      <c r="P110" s="170"/>
      <c r="Q110" s="69">
        <f t="shared" si="19"/>
        <v>434.9</v>
      </c>
    </row>
    <row r="111" spans="1:17" x14ac:dyDescent="0.25">
      <c r="A111" s="357"/>
      <c r="B111" s="315"/>
      <c r="C111" s="357"/>
      <c r="D111" s="357"/>
      <c r="E111" s="357"/>
      <c r="F111" s="357"/>
      <c r="G111" s="357"/>
      <c r="H111" s="357"/>
      <c r="I111" s="160" t="s">
        <v>35</v>
      </c>
      <c r="J111" s="360"/>
      <c r="K111" s="2" t="s">
        <v>161</v>
      </c>
      <c r="L111" s="169">
        <v>109.5</v>
      </c>
      <c r="M111" s="169">
        <v>5.3789999999999996</v>
      </c>
      <c r="N111" s="169"/>
      <c r="O111" s="170"/>
      <c r="P111" s="170"/>
      <c r="Q111" s="69">
        <f t="shared" si="19"/>
        <v>114.879</v>
      </c>
    </row>
    <row r="112" spans="1:17" x14ac:dyDescent="0.25">
      <c r="A112" s="357"/>
      <c r="B112" s="315"/>
      <c r="C112" s="357"/>
      <c r="D112" s="357"/>
      <c r="E112" s="357"/>
      <c r="F112" s="357"/>
      <c r="G112" s="357"/>
      <c r="H112" s="357"/>
      <c r="I112" s="160" t="s">
        <v>60</v>
      </c>
      <c r="J112" s="360"/>
      <c r="K112" s="2" t="s">
        <v>162</v>
      </c>
      <c r="L112" s="169">
        <v>2.4</v>
      </c>
      <c r="M112" s="169"/>
      <c r="N112" s="169"/>
      <c r="O112" s="170"/>
      <c r="P112" s="170"/>
      <c r="Q112" s="69">
        <f t="shared" si="19"/>
        <v>2.4</v>
      </c>
    </row>
    <row r="113" spans="1:17" x14ac:dyDescent="0.25">
      <c r="A113" s="357"/>
      <c r="B113" s="315"/>
      <c r="C113" s="357"/>
      <c r="D113" s="357"/>
      <c r="E113" s="357"/>
      <c r="F113" s="357"/>
      <c r="G113" s="357"/>
      <c r="H113" s="357"/>
      <c r="I113" s="160"/>
      <c r="J113" s="360"/>
      <c r="K113" s="44" t="s">
        <v>1</v>
      </c>
      <c r="L113" s="167">
        <f t="shared" ref="L113:P113" si="21">SUM(L109:L112)</f>
        <v>140.4</v>
      </c>
      <c r="M113" s="167">
        <f t="shared" si="21"/>
        <v>167.779</v>
      </c>
      <c r="N113" s="167">
        <f t="shared" si="21"/>
        <v>159.5</v>
      </c>
      <c r="O113" s="167">
        <f t="shared" si="21"/>
        <v>156.6</v>
      </c>
      <c r="P113" s="167">
        <f t="shared" si="21"/>
        <v>0</v>
      </c>
      <c r="Q113" s="69">
        <f t="shared" si="19"/>
        <v>624.279</v>
      </c>
    </row>
    <row r="114" spans="1:17" ht="14.45" customHeight="1" x14ac:dyDescent="0.25">
      <c r="A114" s="275" t="s">
        <v>131</v>
      </c>
      <c r="B114" s="276"/>
      <c r="C114" s="276"/>
      <c r="D114" s="276"/>
      <c r="E114" s="276"/>
      <c r="F114" s="276"/>
      <c r="G114" s="276"/>
      <c r="H114" s="276"/>
      <c r="I114" s="276"/>
      <c r="J114" s="277"/>
      <c r="K114" s="68"/>
      <c r="L114" s="86">
        <f t="shared" ref="L114:Q114" si="22">L10+L15+L20+L26+L31+L38+L46+L53+L59+L64+L72+L78+L85+L90+L95+L100+L108+L113</f>
        <v>3613.7889999999998</v>
      </c>
      <c r="M114" s="86">
        <f t="shared" si="22"/>
        <v>6469.6</v>
      </c>
      <c r="N114" s="86">
        <f t="shared" si="22"/>
        <v>7704.4</v>
      </c>
      <c r="O114" s="86">
        <f t="shared" si="22"/>
        <v>9598.2000000000007</v>
      </c>
      <c r="P114" s="86">
        <f t="shared" si="22"/>
        <v>0</v>
      </c>
      <c r="Q114" s="86">
        <f t="shared" si="22"/>
        <v>27385.988999999994</v>
      </c>
    </row>
    <row r="115" spans="1:17" x14ac:dyDescent="0.25">
      <c r="A115" s="307">
        <v>2</v>
      </c>
      <c r="B115" s="314" t="s">
        <v>22</v>
      </c>
      <c r="C115" s="307" t="s">
        <v>4</v>
      </c>
      <c r="D115" s="307" t="s">
        <v>3</v>
      </c>
      <c r="E115" s="307" t="s">
        <v>29</v>
      </c>
      <c r="F115" s="307" t="s">
        <v>38</v>
      </c>
      <c r="G115" s="307" t="s">
        <v>258</v>
      </c>
      <c r="H115" s="307" t="s">
        <v>169</v>
      </c>
      <c r="I115" s="159" t="s">
        <v>35</v>
      </c>
      <c r="J115" s="313">
        <v>122</v>
      </c>
      <c r="K115" s="75" t="s">
        <v>56</v>
      </c>
      <c r="L115" s="39">
        <v>2.98</v>
      </c>
      <c r="M115" s="39"/>
      <c r="N115" s="39">
        <v>0.154</v>
      </c>
      <c r="O115" s="39">
        <v>0.214</v>
      </c>
      <c r="P115" s="39"/>
      <c r="Q115" s="161">
        <f>SUM(L115:P115)</f>
        <v>3.3479999999999999</v>
      </c>
    </row>
    <row r="116" spans="1:17" x14ac:dyDescent="0.25">
      <c r="A116" s="308"/>
      <c r="B116" s="314"/>
      <c r="C116" s="308"/>
      <c r="D116" s="308"/>
      <c r="E116" s="308"/>
      <c r="F116" s="308"/>
      <c r="G116" s="308"/>
      <c r="H116" s="308"/>
      <c r="I116" s="159" t="s">
        <v>19</v>
      </c>
      <c r="J116" s="313"/>
      <c r="K116" s="75" t="s">
        <v>57</v>
      </c>
      <c r="L116" s="39"/>
      <c r="M116" s="39">
        <v>269.03899999999999</v>
      </c>
      <c r="N116" s="39">
        <v>280.56299999999999</v>
      </c>
      <c r="O116" s="39">
        <v>336.42700000000002</v>
      </c>
      <c r="P116" s="39"/>
      <c r="Q116" s="161">
        <f t="shared" ref="Q116:Q133" si="23">SUM(L116:P116)</f>
        <v>886.029</v>
      </c>
    </row>
    <row r="117" spans="1:17" x14ac:dyDescent="0.25">
      <c r="A117" s="308"/>
      <c r="B117" s="314"/>
      <c r="C117" s="308"/>
      <c r="D117" s="308"/>
      <c r="E117" s="308"/>
      <c r="F117" s="308"/>
      <c r="G117" s="308"/>
      <c r="H117" s="308"/>
      <c r="I117" s="159" t="s">
        <v>35</v>
      </c>
      <c r="J117" s="313"/>
      <c r="K117" s="75" t="s">
        <v>58</v>
      </c>
      <c r="L117" s="39">
        <v>215.66900000000001</v>
      </c>
      <c r="M117" s="39"/>
      <c r="N117" s="39"/>
      <c r="O117" s="39"/>
      <c r="P117" s="39"/>
      <c r="Q117" s="161">
        <f t="shared" si="23"/>
        <v>215.66900000000001</v>
      </c>
    </row>
    <row r="118" spans="1:17" x14ac:dyDescent="0.25">
      <c r="A118" s="308"/>
      <c r="B118" s="314"/>
      <c r="C118" s="308"/>
      <c r="D118" s="308"/>
      <c r="E118" s="308"/>
      <c r="F118" s="308"/>
      <c r="G118" s="308"/>
      <c r="H118" s="308"/>
      <c r="I118" s="159" t="s">
        <v>60</v>
      </c>
      <c r="J118" s="313"/>
      <c r="K118" s="75" t="s">
        <v>59</v>
      </c>
      <c r="L118" s="39">
        <v>2.6949999999999998</v>
      </c>
      <c r="M118" s="39"/>
      <c r="N118" s="39"/>
      <c r="O118" s="39"/>
      <c r="P118" s="39"/>
      <c r="Q118" s="161">
        <f t="shared" si="23"/>
        <v>2.6949999999999998</v>
      </c>
    </row>
    <row r="119" spans="1:17" x14ac:dyDescent="0.25">
      <c r="A119" s="308"/>
      <c r="B119" s="314"/>
      <c r="C119" s="308"/>
      <c r="D119" s="308"/>
      <c r="E119" s="308"/>
      <c r="F119" s="308"/>
      <c r="G119" s="308"/>
      <c r="H119" s="308"/>
      <c r="I119" s="159" t="s">
        <v>19</v>
      </c>
      <c r="J119" s="313"/>
      <c r="K119" s="75" t="s">
        <v>61</v>
      </c>
      <c r="L119" s="39">
        <v>0.97899999999999998</v>
      </c>
      <c r="M119" s="39">
        <v>12.582000000000001</v>
      </c>
      <c r="N119" s="39">
        <v>13.036</v>
      </c>
      <c r="O119" s="39">
        <v>7.8</v>
      </c>
      <c r="P119" s="39"/>
      <c r="Q119" s="161">
        <f t="shared" si="23"/>
        <v>34.396999999999998</v>
      </c>
    </row>
    <row r="120" spans="1:17" x14ac:dyDescent="0.25">
      <c r="A120" s="308"/>
      <c r="B120" s="314"/>
      <c r="C120" s="308"/>
      <c r="D120" s="308"/>
      <c r="E120" s="308"/>
      <c r="F120" s="308"/>
      <c r="G120" s="308"/>
      <c r="H120" s="308"/>
      <c r="I120" s="159" t="s">
        <v>35</v>
      </c>
      <c r="J120" s="313"/>
      <c r="K120" s="75" t="s">
        <v>132</v>
      </c>
      <c r="L120" s="39">
        <v>10.89</v>
      </c>
      <c r="M120" s="39"/>
      <c r="N120" s="39"/>
      <c r="O120" s="39"/>
      <c r="P120" s="39"/>
      <c r="Q120" s="161">
        <f t="shared" si="23"/>
        <v>10.89</v>
      </c>
    </row>
    <row r="121" spans="1:17" x14ac:dyDescent="0.25">
      <c r="A121" s="308"/>
      <c r="B121" s="314"/>
      <c r="C121" s="308"/>
      <c r="D121" s="308"/>
      <c r="E121" s="308"/>
      <c r="F121" s="308"/>
      <c r="G121" s="308"/>
      <c r="H121" s="308"/>
      <c r="I121" s="159" t="s">
        <v>19</v>
      </c>
      <c r="J121" s="313"/>
      <c r="K121" s="75" t="s">
        <v>62</v>
      </c>
      <c r="L121" s="39">
        <v>12.656000000000001</v>
      </c>
      <c r="M121" s="39">
        <v>18.928000000000001</v>
      </c>
      <c r="N121" s="39">
        <v>20.210999999999999</v>
      </c>
      <c r="O121" s="39">
        <v>41.052999999999997</v>
      </c>
      <c r="P121" s="39"/>
      <c r="Q121" s="161">
        <f t="shared" si="23"/>
        <v>92.847999999999999</v>
      </c>
    </row>
    <row r="122" spans="1:17" x14ac:dyDescent="0.25">
      <c r="A122" s="308"/>
      <c r="B122" s="314"/>
      <c r="C122" s="308"/>
      <c r="D122" s="308"/>
      <c r="E122" s="308"/>
      <c r="F122" s="308"/>
      <c r="G122" s="308"/>
      <c r="H122" s="308"/>
      <c r="I122" s="159" t="s">
        <v>19</v>
      </c>
      <c r="J122" s="313"/>
      <c r="K122" s="75" t="s">
        <v>63</v>
      </c>
      <c r="L122" s="39"/>
      <c r="M122" s="39">
        <v>1.6759999999999999</v>
      </c>
      <c r="N122" s="39"/>
      <c r="O122" s="39">
        <v>5.3079999999999998</v>
      </c>
      <c r="P122" s="39"/>
      <c r="Q122" s="161">
        <f t="shared" si="23"/>
        <v>6.984</v>
      </c>
    </row>
    <row r="123" spans="1:17" x14ac:dyDescent="0.25">
      <c r="A123" s="308"/>
      <c r="B123" s="314"/>
      <c r="C123" s="308"/>
      <c r="D123" s="308"/>
      <c r="E123" s="308"/>
      <c r="F123" s="308"/>
      <c r="G123" s="308"/>
      <c r="H123" s="308"/>
      <c r="I123" s="159" t="s">
        <v>19</v>
      </c>
      <c r="J123" s="313"/>
      <c r="K123" s="75" t="s">
        <v>64</v>
      </c>
      <c r="L123" s="39">
        <v>14.324999999999999</v>
      </c>
      <c r="M123" s="39">
        <v>23.637</v>
      </c>
      <c r="N123" s="39">
        <v>19.895</v>
      </c>
      <c r="O123" s="39">
        <v>21.442</v>
      </c>
      <c r="P123" s="39"/>
      <c r="Q123" s="161">
        <f t="shared" si="23"/>
        <v>79.299000000000007</v>
      </c>
    </row>
    <row r="124" spans="1:17" x14ac:dyDescent="0.25">
      <c r="A124" s="308"/>
      <c r="B124" s="314"/>
      <c r="C124" s="308"/>
      <c r="D124" s="308"/>
      <c r="E124" s="308"/>
      <c r="F124" s="308"/>
      <c r="G124" s="308"/>
      <c r="H124" s="308"/>
      <c r="I124" s="159"/>
      <c r="J124" s="313"/>
      <c r="K124" s="49" t="s">
        <v>1</v>
      </c>
      <c r="L124" s="162">
        <f>SUM(L115:L123)</f>
        <v>260.19400000000002</v>
      </c>
      <c r="M124" s="162">
        <f>SUM(M115:M123)</f>
        <v>325.86199999999997</v>
      </c>
      <c r="N124" s="162">
        <f>SUM(N115:N123)</f>
        <v>333.85899999999998</v>
      </c>
      <c r="O124" s="162">
        <f t="shared" ref="O124:Q124" si="24">SUM(O115:O123)</f>
        <v>412.24400000000003</v>
      </c>
      <c r="P124" s="162">
        <f>SUM(P115:P123)</f>
        <v>0</v>
      </c>
      <c r="Q124" s="162">
        <f t="shared" si="24"/>
        <v>1332.1589999999999</v>
      </c>
    </row>
    <row r="125" spans="1:17" x14ac:dyDescent="0.25">
      <c r="A125" s="308"/>
      <c r="B125" s="310" t="s">
        <v>23</v>
      </c>
      <c r="C125" s="308"/>
      <c r="D125" s="308"/>
      <c r="E125" s="308"/>
      <c r="F125" s="308"/>
      <c r="G125" s="308"/>
      <c r="H125" s="308"/>
      <c r="I125" s="159" t="s">
        <v>35</v>
      </c>
      <c r="J125" s="316">
        <v>452</v>
      </c>
      <c r="K125" s="50" t="s">
        <v>56</v>
      </c>
      <c r="L125" s="84">
        <v>0.317</v>
      </c>
      <c r="M125" s="84"/>
      <c r="N125" s="84">
        <v>1.2999999999999999E-2</v>
      </c>
      <c r="O125" s="84">
        <v>0.02</v>
      </c>
      <c r="P125" s="84"/>
      <c r="Q125" s="161">
        <f t="shared" si="23"/>
        <v>0.35000000000000003</v>
      </c>
    </row>
    <row r="126" spans="1:17" x14ac:dyDescent="0.25">
      <c r="A126" s="308"/>
      <c r="B126" s="311"/>
      <c r="C126" s="308"/>
      <c r="D126" s="308"/>
      <c r="E126" s="308"/>
      <c r="F126" s="308"/>
      <c r="G126" s="308"/>
      <c r="H126" s="308"/>
      <c r="I126" s="159" t="s">
        <v>19</v>
      </c>
      <c r="J126" s="355"/>
      <c r="K126" s="50" t="s">
        <v>57</v>
      </c>
      <c r="L126" s="84"/>
      <c r="M126" s="84">
        <v>42.326000000000001</v>
      </c>
      <c r="N126" s="84">
        <v>42.511000000000003</v>
      </c>
      <c r="O126" s="84">
        <v>34.436</v>
      </c>
      <c r="P126" s="84"/>
      <c r="Q126" s="161">
        <f t="shared" si="23"/>
        <v>119.273</v>
      </c>
    </row>
    <row r="127" spans="1:17" x14ac:dyDescent="0.25">
      <c r="A127" s="308"/>
      <c r="B127" s="311"/>
      <c r="C127" s="308"/>
      <c r="D127" s="308"/>
      <c r="E127" s="308"/>
      <c r="F127" s="308"/>
      <c r="G127" s="308"/>
      <c r="H127" s="308"/>
      <c r="I127" s="159" t="s">
        <v>35</v>
      </c>
      <c r="J127" s="355"/>
      <c r="K127" s="50" t="s">
        <v>58</v>
      </c>
      <c r="L127" s="84">
        <v>32.363</v>
      </c>
      <c r="M127" s="84"/>
      <c r="N127" s="84"/>
      <c r="O127" s="84"/>
      <c r="P127" s="84"/>
      <c r="Q127" s="161">
        <f t="shared" si="23"/>
        <v>32.363</v>
      </c>
    </row>
    <row r="128" spans="1:17" x14ac:dyDescent="0.25">
      <c r="A128" s="308"/>
      <c r="B128" s="311"/>
      <c r="C128" s="308"/>
      <c r="D128" s="308"/>
      <c r="E128" s="308"/>
      <c r="F128" s="308"/>
      <c r="G128" s="308"/>
      <c r="H128" s="308"/>
      <c r="I128" s="159" t="s">
        <v>60</v>
      </c>
      <c r="J128" s="355"/>
      <c r="K128" s="50" t="s">
        <v>59</v>
      </c>
      <c r="L128" s="84">
        <v>0.318</v>
      </c>
      <c r="M128" s="84"/>
      <c r="N128" s="84"/>
      <c r="O128" s="84"/>
      <c r="P128" s="84"/>
      <c r="Q128" s="161">
        <f t="shared" si="23"/>
        <v>0.318</v>
      </c>
    </row>
    <row r="129" spans="1:17" x14ac:dyDescent="0.25">
      <c r="A129" s="308"/>
      <c r="B129" s="311"/>
      <c r="C129" s="308"/>
      <c r="D129" s="308"/>
      <c r="E129" s="308"/>
      <c r="F129" s="308"/>
      <c r="G129" s="308"/>
      <c r="H129" s="308"/>
      <c r="I129" s="159" t="s">
        <v>19</v>
      </c>
      <c r="J129" s="355"/>
      <c r="K129" s="50" t="s">
        <v>69</v>
      </c>
      <c r="L129" s="84">
        <v>0.1</v>
      </c>
      <c r="M129" s="84"/>
      <c r="N129" s="84">
        <v>0.05</v>
      </c>
      <c r="O129" s="84">
        <v>0.159</v>
      </c>
      <c r="P129" s="84"/>
      <c r="Q129" s="161">
        <f t="shared" si="23"/>
        <v>0.30900000000000005</v>
      </c>
    </row>
    <row r="130" spans="1:17" x14ac:dyDescent="0.25">
      <c r="A130" s="308"/>
      <c r="B130" s="311"/>
      <c r="C130" s="308"/>
      <c r="D130" s="308"/>
      <c r="E130" s="308"/>
      <c r="F130" s="308"/>
      <c r="G130" s="308"/>
      <c r="H130" s="308"/>
      <c r="I130" s="159" t="s">
        <v>19</v>
      </c>
      <c r="J130" s="355"/>
      <c r="K130" s="50" t="s">
        <v>34</v>
      </c>
      <c r="L130" s="84">
        <v>0.53500000000000003</v>
      </c>
      <c r="M130" s="84">
        <v>1.1200000000000001</v>
      </c>
      <c r="N130" s="84">
        <v>0.27500000000000002</v>
      </c>
      <c r="O130" s="84">
        <v>1.2450000000000001</v>
      </c>
      <c r="P130" s="84"/>
      <c r="Q130" s="161">
        <f t="shared" si="23"/>
        <v>3.1750000000000003</v>
      </c>
    </row>
    <row r="131" spans="1:17" x14ac:dyDescent="0.25">
      <c r="A131" s="308"/>
      <c r="B131" s="312"/>
      <c r="C131" s="308"/>
      <c r="D131" s="308"/>
      <c r="E131" s="308"/>
      <c r="F131" s="308"/>
      <c r="G131" s="308"/>
      <c r="H131" s="308"/>
      <c r="I131" s="159"/>
      <c r="J131" s="356"/>
      <c r="K131" s="49" t="s">
        <v>1</v>
      </c>
      <c r="L131" s="162">
        <f>SUM(L125:L130)</f>
        <v>33.632999999999996</v>
      </c>
      <c r="M131" s="162">
        <f>SUM(M125:M130)</f>
        <v>43.445999999999998</v>
      </c>
      <c r="N131" s="162">
        <f>SUM(N125:N130)</f>
        <v>42.848999999999997</v>
      </c>
      <c r="O131" s="162">
        <f>SUM(O125:O130)</f>
        <v>35.86</v>
      </c>
      <c r="P131" s="162">
        <f t="shared" ref="P131:Q131" si="25">SUM(P125:P130)</f>
        <v>0</v>
      </c>
      <c r="Q131" s="162">
        <f t="shared" si="25"/>
        <v>155.78800000000001</v>
      </c>
    </row>
    <row r="132" spans="1:17" x14ac:dyDescent="0.25">
      <c r="A132" s="308"/>
      <c r="B132" s="310" t="s">
        <v>24</v>
      </c>
      <c r="C132" s="308"/>
      <c r="D132" s="308"/>
      <c r="E132" s="308"/>
      <c r="F132" s="308"/>
      <c r="G132" s="308"/>
      <c r="H132" s="308"/>
      <c r="I132" s="159" t="s">
        <v>35</v>
      </c>
      <c r="J132" s="316">
        <v>453</v>
      </c>
      <c r="K132" s="50" t="s">
        <v>56</v>
      </c>
      <c r="L132" s="84">
        <v>0.48899999999999999</v>
      </c>
      <c r="M132" s="84"/>
      <c r="N132" s="84"/>
      <c r="O132" s="84"/>
      <c r="P132" s="84"/>
      <c r="Q132" s="161">
        <f t="shared" si="23"/>
        <v>0.48899999999999999</v>
      </c>
    </row>
    <row r="133" spans="1:17" x14ac:dyDescent="0.25">
      <c r="A133" s="308"/>
      <c r="B133" s="311"/>
      <c r="C133" s="308"/>
      <c r="D133" s="308"/>
      <c r="E133" s="308"/>
      <c r="F133" s="308"/>
      <c r="G133" s="308"/>
      <c r="H133" s="308"/>
      <c r="I133" s="159" t="s">
        <v>19</v>
      </c>
      <c r="J133" s="355"/>
      <c r="K133" s="50" t="s">
        <v>57</v>
      </c>
      <c r="L133" s="84">
        <v>32.012999999999998</v>
      </c>
      <c r="M133" s="84">
        <v>39.68</v>
      </c>
      <c r="N133" s="84">
        <v>36.968000000000004</v>
      </c>
      <c r="O133" s="84">
        <v>39.557000000000002</v>
      </c>
      <c r="P133" s="84"/>
      <c r="Q133" s="161">
        <f t="shared" si="23"/>
        <v>148.21800000000002</v>
      </c>
    </row>
    <row r="134" spans="1:17" x14ac:dyDescent="0.25">
      <c r="A134" s="308"/>
      <c r="B134" s="311"/>
      <c r="C134" s="308"/>
      <c r="D134" s="308"/>
      <c r="E134" s="308"/>
      <c r="F134" s="308"/>
      <c r="G134" s="308"/>
      <c r="H134" s="308"/>
      <c r="I134" s="159" t="s">
        <v>60</v>
      </c>
      <c r="J134" s="355"/>
      <c r="K134" s="50" t="s">
        <v>59</v>
      </c>
      <c r="L134" s="84">
        <v>0.48</v>
      </c>
      <c r="M134" s="84"/>
      <c r="N134" s="84"/>
      <c r="O134" s="84"/>
      <c r="P134" s="84"/>
      <c r="Q134" s="161">
        <f>SUM(L134:P134)</f>
        <v>0.48</v>
      </c>
    </row>
    <row r="135" spans="1:17" x14ac:dyDescent="0.25">
      <c r="A135" s="308"/>
      <c r="B135" s="311"/>
      <c r="C135" s="308"/>
      <c r="D135" s="308"/>
      <c r="E135" s="308"/>
      <c r="F135" s="308"/>
      <c r="G135" s="308"/>
      <c r="H135" s="308"/>
      <c r="I135" s="159" t="s">
        <v>19</v>
      </c>
      <c r="J135" s="355"/>
      <c r="K135" s="50" t="s">
        <v>70</v>
      </c>
      <c r="L135" s="84">
        <v>1.2110000000000001</v>
      </c>
      <c r="M135" s="84">
        <v>0.95699999999999996</v>
      </c>
      <c r="N135" s="84">
        <v>1.175</v>
      </c>
      <c r="O135" s="84">
        <v>2.98</v>
      </c>
      <c r="P135" s="84"/>
      <c r="Q135" s="161">
        <f t="shared" ref="Q135:Q191" si="26">SUM(L135:P135)</f>
        <v>6.3230000000000004</v>
      </c>
    </row>
    <row r="136" spans="1:17" x14ac:dyDescent="0.25">
      <c r="A136" s="308"/>
      <c r="B136" s="311"/>
      <c r="C136" s="308"/>
      <c r="D136" s="308"/>
      <c r="E136" s="308"/>
      <c r="F136" s="308"/>
      <c r="G136" s="308"/>
      <c r="H136" s="308"/>
      <c r="I136" s="159" t="s">
        <v>19</v>
      </c>
      <c r="J136" s="355"/>
      <c r="K136" s="50" t="s">
        <v>71</v>
      </c>
      <c r="L136" s="84">
        <v>19.446999999999999</v>
      </c>
      <c r="M136" s="84">
        <v>20.64</v>
      </c>
      <c r="N136" s="84">
        <v>23.099</v>
      </c>
      <c r="O136" s="84">
        <v>26.853000000000002</v>
      </c>
      <c r="P136" s="84"/>
      <c r="Q136" s="161">
        <f t="shared" si="26"/>
        <v>90.039000000000016</v>
      </c>
    </row>
    <row r="137" spans="1:17" x14ac:dyDescent="0.25">
      <c r="A137" s="308"/>
      <c r="B137" s="311"/>
      <c r="C137" s="308"/>
      <c r="D137" s="308"/>
      <c r="E137" s="308"/>
      <c r="F137" s="308"/>
      <c r="G137" s="308"/>
      <c r="H137" s="308"/>
      <c r="I137" s="159"/>
      <c r="J137" s="356"/>
      <c r="K137" s="49" t="s">
        <v>1</v>
      </c>
      <c r="L137" s="162">
        <f>SUM(L132:L136)</f>
        <v>53.639999999999986</v>
      </c>
      <c r="M137" s="162">
        <f>SUM(M132:M136)</f>
        <v>61.277000000000001</v>
      </c>
      <c r="N137" s="162">
        <f>SUM(N132:N136)</f>
        <v>61.242000000000004</v>
      </c>
      <c r="O137" s="162">
        <f>SUM(O132:O136)</f>
        <v>69.39</v>
      </c>
      <c r="P137" s="162">
        <f>SUM(P132:P136)</f>
        <v>0</v>
      </c>
      <c r="Q137" s="161">
        <f t="shared" si="26"/>
        <v>245.54899999999998</v>
      </c>
    </row>
    <row r="138" spans="1:17" x14ac:dyDescent="0.25">
      <c r="A138" s="308"/>
      <c r="B138" s="310" t="s">
        <v>25</v>
      </c>
      <c r="C138" s="308"/>
      <c r="D138" s="308"/>
      <c r="E138" s="308"/>
      <c r="F138" s="308"/>
      <c r="G138" s="308"/>
      <c r="H138" s="308"/>
      <c r="I138" s="159" t="s">
        <v>35</v>
      </c>
      <c r="J138" s="313">
        <v>458</v>
      </c>
      <c r="K138" s="50" t="s">
        <v>56</v>
      </c>
      <c r="L138" s="84">
        <v>0.52600000000000002</v>
      </c>
      <c r="M138" s="84"/>
      <c r="N138" s="84">
        <v>1.2999999999999999E-2</v>
      </c>
      <c r="O138" s="84">
        <v>0.02</v>
      </c>
      <c r="P138" s="84"/>
      <c r="Q138" s="161">
        <f t="shared" si="26"/>
        <v>0.55900000000000005</v>
      </c>
    </row>
    <row r="139" spans="1:17" x14ac:dyDescent="0.25">
      <c r="A139" s="308"/>
      <c r="B139" s="311"/>
      <c r="C139" s="308"/>
      <c r="D139" s="308"/>
      <c r="E139" s="308"/>
      <c r="F139" s="308"/>
      <c r="G139" s="308"/>
      <c r="H139" s="308"/>
      <c r="I139" s="159" t="s">
        <v>19</v>
      </c>
      <c r="J139" s="313"/>
      <c r="K139" s="50" t="s">
        <v>57</v>
      </c>
      <c r="L139" s="84">
        <v>1.03</v>
      </c>
      <c r="M139" s="84">
        <v>99.230999999999995</v>
      </c>
      <c r="N139" s="84">
        <v>73.421999999999997</v>
      </c>
      <c r="O139" s="84">
        <v>44.923999999999999</v>
      </c>
      <c r="P139" s="84"/>
      <c r="Q139" s="161">
        <f t="shared" si="26"/>
        <v>218.607</v>
      </c>
    </row>
    <row r="140" spans="1:17" x14ac:dyDescent="0.25">
      <c r="A140" s="308"/>
      <c r="B140" s="311"/>
      <c r="C140" s="308"/>
      <c r="D140" s="308"/>
      <c r="E140" s="308"/>
      <c r="F140" s="308"/>
      <c r="G140" s="308"/>
      <c r="H140" s="308"/>
      <c r="I140" s="159" t="s">
        <v>19</v>
      </c>
      <c r="J140" s="313"/>
      <c r="K140" s="50" t="s">
        <v>88</v>
      </c>
      <c r="L140" s="84"/>
      <c r="M140" s="84">
        <v>26.22</v>
      </c>
      <c r="N140" s="84"/>
      <c r="O140" s="84"/>
      <c r="P140" s="84"/>
      <c r="Q140" s="161">
        <f t="shared" si="26"/>
        <v>26.22</v>
      </c>
    </row>
    <row r="141" spans="1:17" x14ac:dyDescent="0.25">
      <c r="A141" s="308"/>
      <c r="B141" s="311"/>
      <c r="C141" s="308"/>
      <c r="D141" s="308"/>
      <c r="E141" s="308"/>
      <c r="F141" s="308"/>
      <c r="G141" s="308"/>
      <c r="H141" s="308"/>
      <c r="I141" s="159" t="s">
        <v>35</v>
      </c>
      <c r="J141" s="313"/>
      <c r="K141" s="50" t="s">
        <v>58</v>
      </c>
      <c r="L141" s="84">
        <v>33.534999999999997</v>
      </c>
      <c r="M141" s="84"/>
      <c r="N141" s="84"/>
      <c r="O141" s="84"/>
      <c r="P141" s="84"/>
      <c r="Q141" s="161">
        <f t="shared" si="26"/>
        <v>33.534999999999997</v>
      </c>
    </row>
    <row r="142" spans="1:17" x14ac:dyDescent="0.25">
      <c r="A142" s="308"/>
      <c r="B142" s="311"/>
      <c r="C142" s="308"/>
      <c r="D142" s="308"/>
      <c r="E142" s="308"/>
      <c r="F142" s="308"/>
      <c r="G142" s="308"/>
      <c r="H142" s="308"/>
      <c r="I142" s="159" t="s">
        <v>60</v>
      </c>
      <c r="J142" s="313"/>
      <c r="K142" s="50" t="s">
        <v>59</v>
      </c>
      <c r="L142" s="84">
        <v>0.51600000000000001</v>
      </c>
      <c r="M142" s="84"/>
      <c r="N142" s="84"/>
      <c r="O142" s="84"/>
      <c r="P142" s="84"/>
      <c r="Q142" s="161">
        <f t="shared" si="26"/>
        <v>0.51600000000000001</v>
      </c>
    </row>
    <row r="143" spans="1:17" x14ac:dyDescent="0.25">
      <c r="A143" s="308"/>
      <c r="B143" s="311"/>
      <c r="C143" s="308"/>
      <c r="D143" s="308"/>
      <c r="E143" s="308"/>
      <c r="F143" s="308"/>
      <c r="G143" s="308"/>
      <c r="H143" s="308"/>
      <c r="I143" s="159" t="s">
        <v>19</v>
      </c>
      <c r="J143" s="313"/>
      <c r="K143" s="75" t="s">
        <v>61</v>
      </c>
      <c r="L143" s="84"/>
      <c r="M143" s="84">
        <v>85.983000000000004</v>
      </c>
      <c r="N143" s="84">
        <v>6.5</v>
      </c>
      <c r="O143" s="84"/>
      <c r="P143" s="84"/>
      <c r="Q143" s="161">
        <f t="shared" si="26"/>
        <v>92.483000000000004</v>
      </c>
    </row>
    <row r="144" spans="1:17" x14ac:dyDescent="0.25">
      <c r="A144" s="308"/>
      <c r="B144" s="311"/>
      <c r="C144" s="308"/>
      <c r="D144" s="308"/>
      <c r="E144" s="308"/>
      <c r="F144" s="308"/>
      <c r="G144" s="308"/>
      <c r="H144" s="308"/>
      <c r="I144" s="159" t="s">
        <v>19</v>
      </c>
      <c r="J144" s="313"/>
      <c r="K144" s="75" t="s">
        <v>98</v>
      </c>
      <c r="L144" s="84">
        <v>43.548999999999999</v>
      </c>
      <c r="M144" s="84"/>
      <c r="N144" s="84"/>
      <c r="O144" s="84"/>
      <c r="P144" s="84"/>
      <c r="Q144" s="161">
        <f t="shared" si="26"/>
        <v>43.548999999999999</v>
      </c>
    </row>
    <row r="145" spans="1:17" x14ac:dyDescent="0.25">
      <c r="A145" s="308"/>
      <c r="B145" s="311"/>
      <c r="C145" s="308"/>
      <c r="D145" s="308"/>
      <c r="E145" s="308"/>
      <c r="F145" s="308"/>
      <c r="G145" s="308"/>
      <c r="H145" s="308"/>
      <c r="I145" s="159" t="s">
        <v>19</v>
      </c>
      <c r="J145" s="313"/>
      <c r="K145" s="75" t="s">
        <v>72</v>
      </c>
      <c r="L145" s="84">
        <v>7.3890000000000002</v>
      </c>
      <c r="M145" s="84">
        <v>461.14800000000002</v>
      </c>
      <c r="N145" s="84">
        <v>488.89600000000002</v>
      </c>
      <c r="O145" s="84">
        <v>627.85900000000004</v>
      </c>
      <c r="P145" s="84"/>
      <c r="Q145" s="161">
        <f t="shared" si="26"/>
        <v>1585.2919999999999</v>
      </c>
    </row>
    <row r="146" spans="1:17" x14ac:dyDescent="0.25">
      <c r="A146" s="308"/>
      <c r="B146" s="311"/>
      <c r="C146" s="308"/>
      <c r="D146" s="308"/>
      <c r="E146" s="308"/>
      <c r="F146" s="308"/>
      <c r="G146" s="308"/>
      <c r="H146" s="308"/>
      <c r="I146" s="159" t="s">
        <v>35</v>
      </c>
      <c r="J146" s="313"/>
      <c r="K146" s="75" t="s">
        <v>133</v>
      </c>
      <c r="L146" s="84">
        <v>308.50700000000001</v>
      </c>
      <c r="M146" s="84"/>
      <c r="N146" s="84"/>
      <c r="O146" s="84"/>
      <c r="P146" s="84"/>
      <c r="Q146" s="161">
        <f t="shared" si="26"/>
        <v>308.50700000000001</v>
      </c>
    </row>
    <row r="147" spans="1:17" x14ac:dyDescent="0.25">
      <c r="A147" s="308"/>
      <c r="B147" s="311"/>
      <c r="C147" s="308"/>
      <c r="D147" s="308"/>
      <c r="E147" s="308"/>
      <c r="F147" s="308"/>
      <c r="G147" s="308"/>
      <c r="H147" s="308"/>
      <c r="I147" s="159" t="s">
        <v>19</v>
      </c>
      <c r="J147" s="313"/>
      <c r="K147" s="75" t="s">
        <v>31</v>
      </c>
      <c r="L147" s="84">
        <v>7.8449999999999998</v>
      </c>
      <c r="M147" s="84">
        <v>0.79500000000000004</v>
      </c>
      <c r="N147" s="84">
        <v>2.12</v>
      </c>
      <c r="O147" s="84">
        <v>1.8460000000000001</v>
      </c>
      <c r="P147" s="84"/>
      <c r="Q147" s="161">
        <f t="shared" si="26"/>
        <v>12.606000000000002</v>
      </c>
    </row>
    <row r="148" spans="1:17" x14ac:dyDescent="0.25">
      <c r="A148" s="308"/>
      <c r="B148" s="311"/>
      <c r="C148" s="308"/>
      <c r="D148" s="308"/>
      <c r="E148" s="308"/>
      <c r="F148" s="308"/>
      <c r="G148" s="308"/>
      <c r="H148" s="308"/>
      <c r="I148" s="159" t="s">
        <v>19</v>
      </c>
      <c r="J148" s="313"/>
      <c r="K148" s="75" t="s">
        <v>90</v>
      </c>
      <c r="L148" s="84"/>
      <c r="M148" s="84">
        <v>451.79300000000001</v>
      </c>
      <c r="N148" s="84"/>
      <c r="O148" s="84"/>
      <c r="P148" s="84"/>
      <c r="Q148" s="161">
        <f t="shared" si="26"/>
        <v>451.79300000000001</v>
      </c>
    </row>
    <row r="149" spans="1:17" x14ac:dyDescent="0.25">
      <c r="A149" s="308"/>
      <c r="B149" s="311"/>
      <c r="C149" s="308"/>
      <c r="D149" s="308"/>
      <c r="E149" s="308"/>
      <c r="F149" s="308"/>
      <c r="G149" s="308"/>
      <c r="H149" s="308"/>
      <c r="I149" s="159" t="s">
        <v>19</v>
      </c>
      <c r="J149" s="313"/>
      <c r="K149" s="75" t="s">
        <v>91</v>
      </c>
      <c r="L149" s="84"/>
      <c r="M149" s="84"/>
      <c r="N149" s="84">
        <v>336.49</v>
      </c>
      <c r="O149" s="84">
        <v>220.48400000000001</v>
      </c>
      <c r="P149" s="84"/>
      <c r="Q149" s="161">
        <f t="shared" si="26"/>
        <v>556.97400000000005</v>
      </c>
    </row>
    <row r="150" spans="1:17" x14ac:dyDescent="0.25">
      <c r="A150" s="308"/>
      <c r="B150" s="311"/>
      <c r="C150" s="308"/>
      <c r="D150" s="308"/>
      <c r="E150" s="308"/>
      <c r="F150" s="308"/>
      <c r="G150" s="308"/>
      <c r="H150" s="308"/>
      <c r="I150" s="159" t="s">
        <v>19</v>
      </c>
      <c r="J150" s="313"/>
      <c r="K150" s="75" t="s">
        <v>75</v>
      </c>
      <c r="L150" s="84">
        <v>104.483</v>
      </c>
      <c r="M150" s="84">
        <v>7.28</v>
      </c>
      <c r="N150" s="84"/>
      <c r="O150" s="84"/>
      <c r="P150" s="84"/>
      <c r="Q150" s="161">
        <f t="shared" si="26"/>
        <v>111.76300000000001</v>
      </c>
    </row>
    <row r="151" spans="1:17" x14ac:dyDescent="0.25">
      <c r="A151" s="308"/>
      <c r="B151" s="311"/>
      <c r="C151" s="308"/>
      <c r="D151" s="308"/>
      <c r="E151" s="308"/>
      <c r="F151" s="308"/>
      <c r="G151" s="308"/>
      <c r="H151" s="308"/>
      <c r="I151" s="159" t="s">
        <v>19</v>
      </c>
      <c r="J151" s="313"/>
      <c r="K151" s="75" t="s">
        <v>116</v>
      </c>
      <c r="L151" s="84">
        <v>8.3040000000000003</v>
      </c>
      <c r="M151" s="84"/>
      <c r="N151" s="84">
        <v>0.91700000000000004</v>
      </c>
      <c r="O151" s="84">
        <v>2.2999999999999998</v>
      </c>
      <c r="P151" s="84"/>
      <c r="Q151" s="161">
        <f t="shared" si="26"/>
        <v>11.521000000000001</v>
      </c>
    </row>
    <row r="152" spans="1:17" x14ac:dyDescent="0.25">
      <c r="A152" s="308"/>
      <c r="B152" s="311"/>
      <c r="C152" s="308"/>
      <c r="D152" s="308"/>
      <c r="E152" s="308"/>
      <c r="F152" s="308"/>
      <c r="G152" s="308"/>
      <c r="H152" s="308"/>
      <c r="I152" s="159" t="s">
        <v>19</v>
      </c>
      <c r="J152" s="313"/>
      <c r="K152" s="75" t="s">
        <v>76</v>
      </c>
      <c r="L152" s="84">
        <v>41.985999999999997</v>
      </c>
      <c r="M152" s="84">
        <v>91.358999999999995</v>
      </c>
      <c r="N152" s="84">
        <v>59.238999999999997</v>
      </c>
      <c r="O152" s="84">
        <v>69.337999999999994</v>
      </c>
      <c r="P152" s="84"/>
      <c r="Q152" s="161">
        <f t="shared" si="26"/>
        <v>261.92200000000003</v>
      </c>
    </row>
    <row r="153" spans="1:17" x14ac:dyDescent="0.25">
      <c r="A153" s="308"/>
      <c r="B153" s="311"/>
      <c r="C153" s="308"/>
      <c r="D153" s="308"/>
      <c r="E153" s="308"/>
      <c r="F153" s="308"/>
      <c r="G153" s="308"/>
      <c r="H153" s="308"/>
      <c r="I153" s="159" t="s">
        <v>35</v>
      </c>
      <c r="J153" s="313"/>
      <c r="K153" s="75" t="s">
        <v>134</v>
      </c>
      <c r="L153" s="84">
        <v>0.53</v>
      </c>
      <c r="M153" s="84"/>
      <c r="N153" s="84"/>
      <c r="O153" s="84"/>
      <c r="P153" s="84"/>
      <c r="Q153" s="161">
        <f t="shared" si="26"/>
        <v>0.53</v>
      </c>
    </row>
    <row r="154" spans="1:17" x14ac:dyDescent="0.25">
      <c r="A154" s="308"/>
      <c r="B154" s="311"/>
      <c r="C154" s="308"/>
      <c r="D154" s="308"/>
      <c r="E154" s="308"/>
      <c r="F154" s="308"/>
      <c r="G154" s="308"/>
      <c r="H154" s="308"/>
      <c r="I154" s="159" t="s">
        <v>19</v>
      </c>
      <c r="J154" s="313"/>
      <c r="K154" s="75" t="s">
        <v>68</v>
      </c>
      <c r="L154" s="84">
        <v>3</v>
      </c>
      <c r="M154" s="84">
        <v>29.120999999999999</v>
      </c>
      <c r="N154" s="84"/>
      <c r="O154" s="84"/>
      <c r="P154" s="84"/>
      <c r="Q154" s="161">
        <f t="shared" si="26"/>
        <v>32.120999999999995</v>
      </c>
    </row>
    <row r="155" spans="1:17" x14ac:dyDescent="0.25">
      <c r="A155" s="308"/>
      <c r="B155" s="311"/>
      <c r="C155" s="308"/>
      <c r="D155" s="308"/>
      <c r="E155" s="308"/>
      <c r="F155" s="308"/>
      <c r="G155" s="308"/>
      <c r="H155" s="308"/>
      <c r="I155" s="159" t="s">
        <v>35</v>
      </c>
      <c r="J155" s="313"/>
      <c r="K155" s="75" t="s">
        <v>135</v>
      </c>
      <c r="L155" s="84">
        <v>13.804</v>
      </c>
      <c r="M155" s="84"/>
      <c r="N155" s="84"/>
      <c r="O155" s="84"/>
      <c r="P155" s="84"/>
      <c r="Q155" s="161">
        <f t="shared" si="26"/>
        <v>13.804</v>
      </c>
    </row>
    <row r="156" spans="1:17" x14ac:dyDescent="0.25">
      <c r="A156" s="308"/>
      <c r="B156" s="311"/>
      <c r="C156" s="308"/>
      <c r="D156" s="308"/>
      <c r="E156" s="308"/>
      <c r="F156" s="308"/>
      <c r="G156" s="308"/>
      <c r="H156" s="308"/>
      <c r="I156" s="159" t="s">
        <v>19</v>
      </c>
      <c r="J156" s="313"/>
      <c r="K156" s="75" t="s">
        <v>136</v>
      </c>
      <c r="L156" s="84">
        <v>29</v>
      </c>
      <c r="M156" s="84"/>
      <c r="N156" s="84"/>
      <c r="O156" s="84">
        <v>1</v>
      </c>
      <c r="P156" s="84"/>
      <c r="Q156" s="161">
        <f t="shared" si="26"/>
        <v>30</v>
      </c>
    </row>
    <row r="157" spans="1:17" x14ac:dyDescent="0.25">
      <c r="A157" s="308"/>
      <c r="B157" s="311"/>
      <c r="C157" s="308"/>
      <c r="D157" s="308"/>
      <c r="E157" s="308"/>
      <c r="F157" s="308"/>
      <c r="G157" s="308"/>
      <c r="H157" s="308"/>
      <c r="I157" s="159" t="s">
        <v>19</v>
      </c>
      <c r="J157" s="313"/>
      <c r="K157" s="75" t="s">
        <v>137</v>
      </c>
      <c r="L157" s="84">
        <v>52.442999999999998</v>
      </c>
      <c r="M157" s="84"/>
      <c r="N157" s="84">
        <v>32.174999999999997</v>
      </c>
      <c r="O157" s="84"/>
      <c r="P157" s="84"/>
      <c r="Q157" s="161">
        <f t="shared" si="26"/>
        <v>84.617999999999995</v>
      </c>
    </row>
    <row r="158" spans="1:17" x14ac:dyDescent="0.25">
      <c r="A158" s="308"/>
      <c r="B158" s="311"/>
      <c r="C158" s="308"/>
      <c r="D158" s="308"/>
      <c r="E158" s="308"/>
      <c r="F158" s="308"/>
      <c r="G158" s="308"/>
      <c r="H158" s="308"/>
      <c r="I158" s="159" t="s">
        <v>60</v>
      </c>
      <c r="J158" s="313"/>
      <c r="K158" s="75" t="s">
        <v>138</v>
      </c>
      <c r="L158" s="84">
        <v>492.11599999999999</v>
      </c>
      <c r="M158" s="84"/>
      <c r="N158" s="84">
        <v>489.41300000000001</v>
      </c>
      <c r="O158" s="84"/>
      <c r="P158" s="84"/>
      <c r="Q158" s="161">
        <f t="shared" si="26"/>
        <v>981.529</v>
      </c>
    </row>
    <row r="159" spans="1:17" x14ac:dyDescent="0.25">
      <c r="A159" s="308"/>
      <c r="B159" s="311"/>
      <c r="C159" s="308"/>
      <c r="D159" s="308"/>
      <c r="E159" s="308"/>
      <c r="F159" s="308"/>
      <c r="G159" s="308"/>
      <c r="H159" s="308"/>
      <c r="I159" s="159" t="s">
        <v>19</v>
      </c>
      <c r="J159" s="313"/>
      <c r="K159" s="75" t="s">
        <v>77</v>
      </c>
      <c r="L159" s="84">
        <v>5.5869999999999997</v>
      </c>
      <c r="M159" s="84"/>
      <c r="N159" s="84"/>
      <c r="O159" s="84"/>
      <c r="P159" s="84"/>
      <c r="Q159" s="161">
        <f t="shared" si="26"/>
        <v>5.5869999999999997</v>
      </c>
    </row>
    <row r="160" spans="1:17" x14ac:dyDescent="0.25">
      <c r="A160" s="308"/>
      <c r="B160" s="311"/>
      <c r="C160" s="308"/>
      <c r="D160" s="308"/>
      <c r="E160" s="308"/>
      <c r="F160" s="308"/>
      <c r="G160" s="308"/>
      <c r="H160" s="308"/>
      <c r="I160" s="159" t="s">
        <v>19</v>
      </c>
      <c r="J160" s="313"/>
      <c r="K160" s="75" t="s">
        <v>92</v>
      </c>
      <c r="L160" s="84"/>
      <c r="M160" s="84">
        <v>562.375</v>
      </c>
      <c r="N160" s="84"/>
      <c r="O160" s="84"/>
      <c r="P160" s="84"/>
      <c r="Q160" s="161">
        <f t="shared" si="26"/>
        <v>562.375</v>
      </c>
    </row>
    <row r="161" spans="1:17" x14ac:dyDescent="0.25">
      <c r="A161" s="308"/>
      <c r="B161" s="311"/>
      <c r="C161" s="308"/>
      <c r="D161" s="308"/>
      <c r="E161" s="308"/>
      <c r="F161" s="308"/>
      <c r="G161" s="308"/>
      <c r="H161" s="308"/>
      <c r="I161" s="159" t="s">
        <v>19</v>
      </c>
      <c r="J161" s="313"/>
      <c r="K161" s="75" t="s">
        <v>78</v>
      </c>
      <c r="L161" s="84">
        <v>21.1</v>
      </c>
      <c r="M161" s="84">
        <v>73.013999999999996</v>
      </c>
      <c r="N161" s="84">
        <v>83.484999999999999</v>
      </c>
      <c r="O161" s="84">
        <v>99</v>
      </c>
      <c r="P161" s="84"/>
      <c r="Q161" s="161">
        <f t="shared" si="26"/>
        <v>276.59899999999999</v>
      </c>
    </row>
    <row r="162" spans="1:17" x14ac:dyDescent="0.25">
      <c r="A162" s="308"/>
      <c r="B162" s="311"/>
      <c r="C162" s="308"/>
      <c r="D162" s="308"/>
      <c r="E162" s="308"/>
      <c r="F162" s="308"/>
      <c r="G162" s="308"/>
      <c r="H162" s="308"/>
      <c r="I162" s="159" t="s">
        <v>19</v>
      </c>
      <c r="J162" s="313"/>
      <c r="K162" s="75" t="s">
        <v>79</v>
      </c>
      <c r="L162" s="84"/>
      <c r="M162" s="84">
        <v>449.42399999999998</v>
      </c>
      <c r="N162" s="84">
        <v>225.97900000000001</v>
      </c>
      <c r="O162" s="84">
        <v>716.24699999999996</v>
      </c>
      <c r="P162" s="84"/>
      <c r="Q162" s="161">
        <f t="shared" si="26"/>
        <v>1391.65</v>
      </c>
    </row>
    <row r="163" spans="1:17" x14ac:dyDescent="0.25">
      <c r="A163" s="308"/>
      <c r="B163" s="311"/>
      <c r="C163" s="308"/>
      <c r="D163" s="308"/>
      <c r="E163" s="308"/>
      <c r="F163" s="308"/>
      <c r="G163" s="308"/>
      <c r="H163" s="308"/>
      <c r="I163" s="159" t="s">
        <v>19</v>
      </c>
      <c r="J163" s="313"/>
      <c r="K163" s="75" t="s">
        <v>93</v>
      </c>
      <c r="L163" s="84"/>
      <c r="M163" s="84"/>
      <c r="N163" s="84"/>
      <c r="O163" s="84">
        <v>95</v>
      </c>
      <c r="P163" s="84"/>
      <c r="Q163" s="161">
        <f t="shared" si="26"/>
        <v>95</v>
      </c>
    </row>
    <row r="164" spans="1:17" x14ac:dyDescent="0.25">
      <c r="A164" s="308"/>
      <c r="B164" s="311"/>
      <c r="C164" s="308"/>
      <c r="D164" s="308"/>
      <c r="E164" s="308"/>
      <c r="F164" s="308"/>
      <c r="G164" s="308"/>
      <c r="H164" s="308"/>
      <c r="I164" s="159" t="s">
        <v>35</v>
      </c>
      <c r="J164" s="313"/>
      <c r="K164" s="75" t="s">
        <v>139</v>
      </c>
      <c r="L164" s="84"/>
      <c r="M164" s="84"/>
      <c r="N164" s="84"/>
      <c r="O164" s="84"/>
      <c r="P164" s="84"/>
      <c r="Q164" s="161">
        <f t="shared" si="26"/>
        <v>0</v>
      </c>
    </row>
    <row r="165" spans="1:17" x14ac:dyDescent="0.25">
      <c r="A165" s="308"/>
      <c r="B165" s="311"/>
      <c r="C165" s="308"/>
      <c r="D165" s="308"/>
      <c r="E165" s="308"/>
      <c r="F165" s="308"/>
      <c r="G165" s="308"/>
      <c r="H165" s="308"/>
      <c r="I165" s="159" t="s">
        <v>19</v>
      </c>
      <c r="J165" s="313"/>
      <c r="K165" s="75" t="s">
        <v>140</v>
      </c>
      <c r="L165" s="84"/>
      <c r="M165" s="84">
        <v>187.99199999999999</v>
      </c>
      <c r="N165" s="84">
        <v>284.613</v>
      </c>
      <c r="O165" s="84"/>
      <c r="P165" s="84"/>
      <c r="Q165" s="161">
        <f t="shared" si="26"/>
        <v>472.60500000000002</v>
      </c>
    </row>
    <row r="166" spans="1:17" x14ac:dyDescent="0.25">
      <c r="A166" s="308"/>
      <c r="B166" s="311"/>
      <c r="C166" s="308"/>
      <c r="D166" s="308"/>
      <c r="E166" s="308"/>
      <c r="F166" s="308"/>
      <c r="G166" s="308"/>
      <c r="H166" s="308"/>
      <c r="I166" s="159" t="s">
        <v>19</v>
      </c>
      <c r="J166" s="313"/>
      <c r="K166" s="75" t="s">
        <v>141</v>
      </c>
      <c r="L166" s="84"/>
      <c r="M166" s="84">
        <v>177.221</v>
      </c>
      <c r="N166" s="84">
        <v>390.32400000000001</v>
      </c>
      <c r="O166" s="84"/>
      <c r="P166" s="84"/>
      <c r="Q166" s="161">
        <f t="shared" si="26"/>
        <v>567.54500000000007</v>
      </c>
    </row>
    <row r="167" spans="1:17" x14ac:dyDescent="0.25">
      <c r="A167" s="308"/>
      <c r="B167" s="311"/>
      <c r="C167" s="308"/>
      <c r="D167" s="308"/>
      <c r="E167" s="308"/>
      <c r="F167" s="308"/>
      <c r="G167" s="308"/>
      <c r="H167" s="308"/>
      <c r="I167" s="159" t="s">
        <v>60</v>
      </c>
      <c r="J167" s="313"/>
      <c r="K167" s="75" t="s">
        <v>142</v>
      </c>
      <c r="L167" s="84"/>
      <c r="M167" s="84"/>
      <c r="N167" s="84"/>
      <c r="O167" s="84"/>
      <c r="P167" s="84"/>
      <c r="Q167" s="161">
        <f t="shared" si="26"/>
        <v>0</v>
      </c>
    </row>
    <row r="168" spans="1:17" x14ac:dyDescent="0.25">
      <c r="A168" s="308"/>
      <c r="B168" s="311"/>
      <c r="C168" s="308"/>
      <c r="D168" s="308"/>
      <c r="E168" s="308"/>
      <c r="F168" s="308"/>
      <c r="G168" s="308"/>
      <c r="H168" s="308"/>
      <c r="I168" s="159" t="s">
        <v>19</v>
      </c>
      <c r="J168" s="313"/>
      <c r="K168" s="75" t="s">
        <v>101</v>
      </c>
      <c r="L168" s="84"/>
      <c r="M168" s="84">
        <v>61.304000000000002</v>
      </c>
      <c r="N168" s="84">
        <v>78.703000000000003</v>
      </c>
      <c r="O168" s="84">
        <v>27.812000000000001</v>
      </c>
      <c r="P168" s="84"/>
      <c r="Q168" s="161">
        <f t="shared" si="26"/>
        <v>167.81900000000002</v>
      </c>
    </row>
    <row r="169" spans="1:17" x14ac:dyDescent="0.25">
      <c r="A169" s="308"/>
      <c r="B169" s="311"/>
      <c r="C169" s="308"/>
      <c r="D169" s="308"/>
      <c r="E169" s="308"/>
      <c r="F169" s="308"/>
      <c r="G169" s="308"/>
      <c r="H169" s="308"/>
      <c r="I169" s="159" t="s">
        <v>35</v>
      </c>
      <c r="J169" s="313"/>
      <c r="K169" s="75" t="s">
        <v>80</v>
      </c>
      <c r="L169" s="84"/>
      <c r="M169" s="84">
        <v>282.846</v>
      </c>
      <c r="N169" s="84"/>
      <c r="O169" s="84"/>
      <c r="P169" s="84"/>
      <c r="Q169" s="161">
        <f t="shared" si="26"/>
        <v>282.846</v>
      </c>
    </row>
    <row r="170" spans="1:17" x14ac:dyDescent="0.25">
      <c r="A170" s="308"/>
      <c r="B170" s="311"/>
      <c r="C170" s="308"/>
      <c r="D170" s="308"/>
      <c r="E170" s="308"/>
      <c r="F170" s="308"/>
      <c r="G170" s="308"/>
      <c r="H170" s="308"/>
      <c r="I170" s="159" t="s">
        <v>19</v>
      </c>
      <c r="J170" s="313"/>
      <c r="K170" s="75" t="s">
        <v>81</v>
      </c>
      <c r="L170" s="84">
        <v>7.577</v>
      </c>
      <c r="M170" s="84"/>
      <c r="N170" s="84"/>
      <c r="O170" s="84">
        <v>4.0720000000000001</v>
      </c>
      <c r="P170" s="84"/>
      <c r="Q170" s="161">
        <f t="shared" si="26"/>
        <v>11.649000000000001</v>
      </c>
    </row>
    <row r="171" spans="1:17" x14ac:dyDescent="0.25">
      <c r="A171" s="308"/>
      <c r="B171" s="311"/>
      <c r="C171" s="308"/>
      <c r="D171" s="308"/>
      <c r="E171" s="308"/>
      <c r="F171" s="308"/>
      <c r="G171" s="308"/>
      <c r="H171" s="308"/>
      <c r="I171" s="159" t="s">
        <v>19</v>
      </c>
      <c r="J171" s="313"/>
      <c r="K171" s="75" t="s">
        <v>83</v>
      </c>
      <c r="L171" s="84"/>
      <c r="M171" s="84">
        <v>45.021000000000001</v>
      </c>
      <c r="N171" s="84"/>
      <c r="O171" s="84"/>
      <c r="P171" s="84"/>
      <c r="Q171" s="161">
        <f t="shared" si="26"/>
        <v>45.021000000000001</v>
      </c>
    </row>
    <row r="172" spans="1:17" x14ac:dyDescent="0.25">
      <c r="A172" s="308"/>
      <c r="B172" s="311"/>
      <c r="C172" s="308"/>
      <c r="D172" s="308"/>
      <c r="E172" s="308"/>
      <c r="F172" s="308"/>
      <c r="G172" s="308"/>
      <c r="H172" s="308"/>
      <c r="I172" s="159" t="s">
        <v>60</v>
      </c>
      <c r="J172" s="313"/>
      <c r="K172" s="75" t="s">
        <v>82</v>
      </c>
      <c r="L172" s="84"/>
      <c r="M172" s="84">
        <v>122.34399999999999</v>
      </c>
      <c r="N172" s="84"/>
      <c r="O172" s="84"/>
      <c r="P172" s="84"/>
      <c r="Q172" s="161">
        <f t="shared" si="26"/>
        <v>122.34399999999999</v>
      </c>
    </row>
    <row r="173" spans="1:17" x14ac:dyDescent="0.25">
      <c r="A173" s="308"/>
      <c r="B173" s="311"/>
      <c r="C173" s="308"/>
      <c r="D173" s="308"/>
      <c r="E173" s="308"/>
      <c r="F173" s="308"/>
      <c r="G173" s="308"/>
      <c r="H173" s="308"/>
      <c r="I173" s="159" t="s">
        <v>35</v>
      </c>
      <c r="J173" s="313"/>
      <c r="K173" s="75" t="s">
        <v>143</v>
      </c>
      <c r="L173" s="84">
        <v>3.1480000000000001</v>
      </c>
      <c r="M173" s="84"/>
      <c r="N173" s="84"/>
      <c r="O173" s="84"/>
      <c r="P173" s="84"/>
      <c r="Q173" s="161">
        <f t="shared" si="26"/>
        <v>3.1480000000000001</v>
      </c>
    </row>
    <row r="174" spans="1:17" x14ac:dyDescent="0.25">
      <c r="A174" s="308"/>
      <c r="B174" s="311"/>
      <c r="C174" s="308"/>
      <c r="D174" s="308"/>
      <c r="E174" s="308"/>
      <c r="F174" s="308"/>
      <c r="G174" s="308"/>
      <c r="H174" s="308"/>
      <c r="I174" s="159" t="s">
        <v>19</v>
      </c>
      <c r="J174" s="313"/>
      <c r="K174" s="75" t="s">
        <v>144</v>
      </c>
      <c r="L174" s="84">
        <v>45.204999999999998</v>
      </c>
      <c r="M174" s="84">
        <v>45.957999999999998</v>
      </c>
      <c r="N174" s="84">
        <v>15.851000000000001</v>
      </c>
      <c r="O174" s="84">
        <v>13.228</v>
      </c>
      <c r="P174" s="84"/>
      <c r="Q174" s="161">
        <f t="shared" si="26"/>
        <v>120.24199999999999</v>
      </c>
    </row>
    <row r="175" spans="1:17" x14ac:dyDescent="0.25">
      <c r="A175" s="308"/>
      <c r="B175" s="311"/>
      <c r="C175" s="308"/>
      <c r="D175" s="308"/>
      <c r="E175" s="308"/>
      <c r="F175" s="308"/>
      <c r="G175" s="308"/>
      <c r="H175" s="308"/>
      <c r="I175" s="159" t="s">
        <v>19</v>
      </c>
      <c r="J175" s="313"/>
      <c r="K175" s="75" t="s">
        <v>94</v>
      </c>
      <c r="L175" s="84"/>
      <c r="M175" s="84">
        <v>603.55999999999995</v>
      </c>
      <c r="N175" s="84">
        <v>242.14500000000001</v>
      </c>
      <c r="O175" s="84">
        <v>205.00299999999999</v>
      </c>
      <c r="P175" s="84"/>
      <c r="Q175" s="161">
        <f t="shared" si="26"/>
        <v>1050.7079999999999</v>
      </c>
    </row>
    <row r="176" spans="1:17" x14ac:dyDescent="0.25">
      <c r="A176" s="308"/>
      <c r="B176" s="311"/>
      <c r="C176" s="308"/>
      <c r="D176" s="308"/>
      <c r="E176" s="308"/>
      <c r="F176" s="308"/>
      <c r="G176" s="308"/>
      <c r="H176" s="308"/>
      <c r="I176" s="159" t="s">
        <v>60</v>
      </c>
      <c r="J176" s="313"/>
      <c r="K176" s="75" t="s">
        <v>145</v>
      </c>
      <c r="L176" s="84">
        <v>215.363</v>
      </c>
      <c r="M176" s="84"/>
      <c r="N176" s="84"/>
      <c r="O176" s="84"/>
      <c r="P176" s="84"/>
      <c r="Q176" s="161">
        <f t="shared" si="26"/>
        <v>215.363</v>
      </c>
    </row>
    <row r="177" spans="1:17" x14ac:dyDescent="0.25">
      <c r="A177" s="308"/>
      <c r="B177" s="311"/>
      <c r="C177" s="308"/>
      <c r="D177" s="308"/>
      <c r="E177" s="308"/>
      <c r="F177" s="308"/>
      <c r="G177" s="308"/>
      <c r="H177" s="308"/>
      <c r="I177" s="159" t="s">
        <v>60</v>
      </c>
      <c r="J177" s="313"/>
      <c r="K177" s="75" t="s">
        <v>146</v>
      </c>
      <c r="L177" s="84">
        <v>191.489</v>
      </c>
      <c r="M177" s="84"/>
      <c r="N177" s="84"/>
      <c r="O177" s="84"/>
      <c r="P177" s="84"/>
      <c r="Q177" s="161">
        <f t="shared" si="26"/>
        <v>191.489</v>
      </c>
    </row>
    <row r="178" spans="1:17" x14ac:dyDescent="0.25">
      <c r="A178" s="308"/>
      <c r="B178" s="311"/>
      <c r="C178" s="308"/>
      <c r="D178" s="308"/>
      <c r="E178" s="308"/>
      <c r="F178" s="308"/>
      <c r="G178" s="308"/>
      <c r="H178" s="308"/>
      <c r="I178" s="159" t="s">
        <v>35</v>
      </c>
      <c r="J178" s="313"/>
      <c r="K178" s="75" t="s">
        <v>84</v>
      </c>
      <c r="L178" s="84"/>
      <c r="M178" s="84"/>
      <c r="N178" s="84">
        <v>34.813000000000002</v>
      </c>
      <c r="O178" s="84"/>
      <c r="P178" s="84"/>
      <c r="Q178" s="161">
        <f t="shared" si="26"/>
        <v>34.813000000000002</v>
      </c>
    </row>
    <row r="179" spans="1:17" x14ac:dyDescent="0.25">
      <c r="A179" s="308"/>
      <c r="B179" s="311"/>
      <c r="C179" s="308"/>
      <c r="D179" s="308"/>
      <c r="E179" s="308"/>
      <c r="F179" s="308"/>
      <c r="G179" s="308"/>
      <c r="H179" s="308"/>
      <c r="I179" s="159" t="s">
        <v>19</v>
      </c>
      <c r="J179" s="313"/>
      <c r="K179" s="75" t="s">
        <v>85</v>
      </c>
      <c r="L179" s="84"/>
      <c r="M179" s="84"/>
      <c r="N179" s="84">
        <v>3</v>
      </c>
      <c r="O179" s="84"/>
      <c r="P179" s="84"/>
      <c r="Q179" s="161">
        <f t="shared" si="26"/>
        <v>3</v>
      </c>
    </row>
    <row r="180" spans="1:17" x14ac:dyDescent="0.25">
      <c r="A180" s="308"/>
      <c r="B180" s="311"/>
      <c r="C180" s="308"/>
      <c r="D180" s="308"/>
      <c r="E180" s="308"/>
      <c r="F180" s="308"/>
      <c r="G180" s="308"/>
      <c r="H180" s="308"/>
      <c r="I180" s="159" t="s">
        <v>19</v>
      </c>
      <c r="J180" s="313"/>
      <c r="K180" s="75" t="s">
        <v>96</v>
      </c>
      <c r="L180" s="84"/>
      <c r="M180" s="84">
        <v>373.774</v>
      </c>
      <c r="N180" s="84">
        <v>330.35199999999998</v>
      </c>
      <c r="O180" s="84">
        <v>166.58199999999999</v>
      </c>
      <c r="P180" s="84"/>
      <c r="Q180" s="161">
        <f t="shared" si="26"/>
        <v>870.70799999999997</v>
      </c>
    </row>
    <row r="181" spans="1:17" x14ac:dyDescent="0.25">
      <c r="A181" s="308"/>
      <c r="B181" s="311"/>
      <c r="C181" s="308"/>
      <c r="D181" s="308"/>
      <c r="E181" s="308"/>
      <c r="F181" s="308"/>
      <c r="G181" s="308"/>
      <c r="H181" s="308"/>
      <c r="I181" s="159" t="s">
        <v>19</v>
      </c>
      <c r="J181" s="313"/>
      <c r="K181" s="75" t="s">
        <v>97</v>
      </c>
      <c r="L181" s="84"/>
      <c r="M181" s="84">
        <v>85.781999999999996</v>
      </c>
      <c r="N181" s="84">
        <v>328.56</v>
      </c>
      <c r="O181" s="84"/>
      <c r="P181" s="84"/>
      <c r="Q181" s="161">
        <f t="shared" si="26"/>
        <v>414.34199999999998</v>
      </c>
    </row>
    <row r="182" spans="1:17" ht="18" customHeight="1" x14ac:dyDescent="0.25">
      <c r="A182" s="308"/>
      <c r="B182" s="311"/>
      <c r="C182" s="308"/>
      <c r="D182" s="308"/>
      <c r="E182" s="308"/>
      <c r="F182" s="308"/>
      <c r="G182" s="308"/>
      <c r="H182" s="308"/>
      <c r="I182" s="159" t="s">
        <v>35</v>
      </c>
      <c r="J182" s="313"/>
      <c r="K182" s="75" t="s">
        <v>147</v>
      </c>
      <c r="L182" s="84"/>
      <c r="M182" s="84"/>
      <c r="N182" s="84"/>
      <c r="O182" s="84"/>
      <c r="P182" s="84"/>
      <c r="Q182" s="161">
        <f t="shared" si="26"/>
        <v>0</v>
      </c>
    </row>
    <row r="183" spans="1:17" ht="15" customHeight="1" x14ac:dyDescent="0.25">
      <c r="A183" s="308"/>
      <c r="B183" s="311"/>
      <c r="C183" s="308"/>
      <c r="D183" s="308"/>
      <c r="E183" s="308"/>
      <c r="F183" s="308"/>
      <c r="G183" s="308"/>
      <c r="H183" s="308"/>
      <c r="I183" s="159" t="s">
        <v>19</v>
      </c>
      <c r="J183" s="313"/>
      <c r="K183" s="75" t="s">
        <v>259</v>
      </c>
      <c r="L183" s="84"/>
      <c r="M183" s="84"/>
      <c r="N183" s="84"/>
      <c r="O183" s="84">
        <v>3.3610000000000002</v>
      </c>
      <c r="P183" s="84"/>
      <c r="Q183" s="161">
        <f t="shared" si="26"/>
        <v>3.3610000000000002</v>
      </c>
    </row>
    <row r="184" spans="1:17" ht="15" customHeight="1" x14ac:dyDescent="0.25">
      <c r="A184" s="308"/>
      <c r="B184" s="311"/>
      <c r="C184" s="308"/>
      <c r="D184" s="308"/>
      <c r="E184" s="308"/>
      <c r="F184" s="308"/>
      <c r="G184" s="308"/>
      <c r="H184" s="308"/>
      <c r="I184" s="159" t="s">
        <v>35</v>
      </c>
      <c r="J184" s="313"/>
      <c r="K184" s="75" t="s">
        <v>148</v>
      </c>
      <c r="L184" s="84"/>
      <c r="M184" s="84"/>
      <c r="N184" s="84">
        <v>350</v>
      </c>
      <c r="O184" s="84"/>
      <c r="P184" s="84"/>
      <c r="Q184" s="161">
        <f t="shared" si="26"/>
        <v>350</v>
      </c>
    </row>
    <row r="185" spans="1:17" x14ac:dyDescent="0.25">
      <c r="A185" s="308"/>
      <c r="B185" s="311"/>
      <c r="C185" s="308"/>
      <c r="D185" s="308"/>
      <c r="E185" s="308"/>
      <c r="F185" s="308"/>
      <c r="G185" s="308"/>
      <c r="H185" s="308"/>
      <c r="I185" s="159" t="s">
        <v>19</v>
      </c>
      <c r="J185" s="313"/>
      <c r="K185" s="75" t="s">
        <v>149</v>
      </c>
      <c r="L185" s="84"/>
      <c r="M185" s="84"/>
      <c r="N185" s="84">
        <v>249.77</v>
      </c>
      <c r="O185" s="84">
        <v>303.98599999999999</v>
      </c>
      <c r="P185" s="84"/>
      <c r="Q185" s="161">
        <f t="shared" si="26"/>
        <v>553.75599999999997</v>
      </c>
    </row>
    <row r="186" spans="1:17" x14ac:dyDescent="0.25">
      <c r="A186" s="308"/>
      <c r="B186" s="311"/>
      <c r="C186" s="308"/>
      <c r="D186" s="308"/>
      <c r="E186" s="308"/>
      <c r="F186" s="308"/>
      <c r="G186" s="308"/>
      <c r="H186" s="308"/>
      <c r="I186" s="159" t="s">
        <v>60</v>
      </c>
      <c r="J186" s="313"/>
      <c r="K186" s="75" t="s">
        <v>150</v>
      </c>
      <c r="L186" s="84"/>
      <c r="M186" s="84"/>
      <c r="N186" s="84">
        <v>438.339</v>
      </c>
      <c r="O186" s="84">
        <v>990.28200000000004</v>
      </c>
      <c r="P186" s="84"/>
      <c r="Q186" s="161">
        <f t="shared" si="26"/>
        <v>1428.6210000000001</v>
      </c>
    </row>
    <row r="187" spans="1:17" x14ac:dyDescent="0.25">
      <c r="A187" s="308"/>
      <c r="B187" s="311"/>
      <c r="C187" s="308"/>
      <c r="D187" s="308"/>
      <c r="E187" s="308"/>
      <c r="F187" s="308"/>
      <c r="G187" s="308"/>
      <c r="H187" s="308"/>
      <c r="I187" s="159" t="s">
        <v>19</v>
      </c>
      <c r="J187" s="313"/>
      <c r="K187" s="75" t="s">
        <v>112</v>
      </c>
      <c r="L187" s="84"/>
      <c r="M187" s="84">
        <v>1</v>
      </c>
      <c r="N187" s="84"/>
      <c r="O187" s="84"/>
      <c r="P187" s="84"/>
      <c r="Q187" s="161">
        <f t="shared" si="26"/>
        <v>1</v>
      </c>
    </row>
    <row r="188" spans="1:17" x14ac:dyDescent="0.25">
      <c r="A188" s="308"/>
      <c r="B188" s="311"/>
      <c r="C188" s="308"/>
      <c r="D188" s="308"/>
      <c r="E188" s="308"/>
      <c r="F188" s="308"/>
      <c r="G188" s="308"/>
      <c r="H188" s="308"/>
      <c r="I188" s="159"/>
      <c r="J188" s="313"/>
      <c r="K188" s="75" t="s">
        <v>67</v>
      </c>
      <c r="L188" s="84"/>
      <c r="M188" s="84">
        <v>357.40050000000002</v>
      </c>
      <c r="N188" s="84"/>
      <c r="O188" s="84"/>
      <c r="P188" s="84"/>
      <c r="Q188" s="161">
        <f t="shared" si="26"/>
        <v>357.40050000000002</v>
      </c>
    </row>
    <row r="189" spans="1:17" x14ac:dyDescent="0.25">
      <c r="A189" s="308"/>
      <c r="B189" s="311"/>
      <c r="C189" s="308"/>
      <c r="D189" s="308"/>
      <c r="E189" s="308"/>
      <c r="F189" s="308"/>
      <c r="G189" s="308"/>
      <c r="H189" s="308"/>
      <c r="I189" s="159"/>
      <c r="J189" s="313"/>
      <c r="K189" s="75" t="s">
        <v>66</v>
      </c>
      <c r="L189" s="84">
        <v>2.7879999999999998</v>
      </c>
      <c r="M189" s="84"/>
      <c r="N189" s="84">
        <v>3.9740000000000002</v>
      </c>
      <c r="O189" s="84">
        <v>4.3</v>
      </c>
      <c r="P189" s="84"/>
      <c r="Q189" s="161">
        <f t="shared" si="26"/>
        <v>11.062000000000001</v>
      </c>
    </row>
    <row r="190" spans="1:17" x14ac:dyDescent="0.25">
      <c r="A190" s="308"/>
      <c r="B190" s="311"/>
      <c r="C190" s="308"/>
      <c r="D190" s="308"/>
      <c r="E190" s="308"/>
      <c r="F190" s="308"/>
      <c r="G190" s="308"/>
      <c r="H190" s="308"/>
      <c r="I190" s="159" t="s">
        <v>19</v>
      </c>
      <c r="J190" s="313"/>
      <c r="K190" s="75" t="s">
        <v>260</v>
      </c>
      <c r="L190" s="84"/>
      <c r="M190" s="84"/>
      <c r="N190" s="84"/>
      <c r="O190" s="84">
        <v>13.808999999999999</v>
      </c>
      <c r="P190" s="84"/>
      <c r="Q190" s="161">
        <f t="shared" si="26"/>
        <v>13.808999999999999</v>
      </c>
    </row>
    <row r="191" spans="1:17" x14ac:dyDescent="0.25">
      <c r="A191" s="308"/>
      <c r="B191" s="311"/>
      <c r="C191" s="308"/>
      <c r="D191" s="308"/>
      <c r="E191" s="308"/>
      <c r="F191" s="308"/>
      <c r="G191" s="308"/>
      <c r="H191" s="308"/>
      <c r="I191" s="159" t="s">
        <v>19</v>
      </c>
      <c r="J191" s="313"/>
      <c r="K191" s="75" t="s">
        <v>261</v>
      </c>
      <c r="L191" s="84"/>
      <c r="M191" s="84"/>
      <c r="N191" s="84">
        <v>22.026</v>
      </c>
      <c r="O191" s="84">
        <v>95.361000000000004</v>
      </c>
      <c r="P191" s="84"/>
      <c r="Q191" s="161">
        <f t="shared" si="26"/>
        <v>117.387</v>
      </c>
    </row>
    <row r="192" spans="1:17" x14ac:dyDescent="0.25">
      <c r="A192" s="308"/>
      <c r="B192" s="312"/>
      <c r="C192" s="308"/>
      <c r="D192" s="308"/>
      <c r="E192" s="308"/>
      <c r="F192" s="308"/>
      <c r="G192" s="308"/>
      <c r="H192" s="308"/>
      <c r="I192" s="159"/>
      <c r="J192" s="313"/>
      <c r="K192" s="49" t="s">
        <v>1</v>
      </c>
      <c r="L192" s="162">
        <f>SUM(L138:L191)</f>
        <v>1640.82</v>
      </c>
      <c r="M192" s="162">
        <f>SUM(M138:M191)</f>
        <v>4681.9455000000007</v>
      </c>
      <c r="N192" s="162">
        <f>SUM(N138:N191)</f>
        <v>4571.1189999999997</v>
      </c>
      <c r="O192" s="162">
        <f t="shared" ref="O192:P192" si="27">SUM(O138:O191)</f>
        <v>3705.8139999999999</v>
      </c>
      <c r="P192" s="162">
        <f t="shared" si="27"/>
        <v>0</v>
      </c>
      <c r="Q192" s="162">
        <f t="shared" ref="Q192" si="28">SUM(Q138:Q191)</f>
        <v>14599.6985</v>
      </c>
    </row>
    <row r="193" spans="1:17" x14ac:dyDescent="0.25">
      <c r="A193" s="308"/>
      <c r="B193" s="310" t="s">
        <v>21</v>
      </c>
      <c r="C193" s="308"/>
      <c r="D193" s="308"/>
      <c r="E193" s="308"/>
      <c r="F193" s="308"/>
      <c r="G193" s="308"/>
      <c r="H193" s="308"/>
      <c r="I193" s="159" t="s">
        <v>35</v>
      </c>
      <c r="J193" s="313">
        <v>466</v>
      </c>
      <c r="K193" s="75" t="s">
        <v>56</v>
      </c>
      <c r="L193" s="84">
        <v>0.29499999999999998</v>
      </c>
      <c r="M193" s="84"/>
      <c r="N193" s="84">
        <v>1.2999999999999999E-2</v>
      </c>
      <c r="O193" s="177">
        <v>0.02</v>
      </c>
      <c r="P193" s="84"/>
      <c r="Q193" s="161">
        <f>SUM(L193:P193)</f>
        <v>0.32800000000000001</v>
      </c>
    </row>
    <row r="194" spans="1:17" x14ac:dyDescent="0.25">
      <c r="A194" s="308"/>
      <c r="B194" s="311"/>
      <c r="C194" s="308"/>
      <c r="D194" s="308"/>
      <c r="E194" s="308"/>
      <c r="F194" s="308"/>
      <c r="G194" s="308"/>
      <c r="H194" s="308"/>
      <c r="I194" s="159" t="s">
        <v>19</v>
      </c>
      <c r="J194" s="313"/>
      <c r="K194" s="75" t="s">
        <v>57</v>
      </c>
      <c r="L194" s="84">
        <v>3.6080000000000001</v>
      </c>
      <c r="M194" s="84">
        <v>56.212000000000003</v>
      </c>
      <c r="N194" s="84">
        <v>86.64</v>
      </c>
      <c r="O194" s="177">
        <v>46.927999999999997</v>
      </c>
      <c r="P194" s="84"/>
      <c r="Q194" s="161">
        <f t="shared" ref="Q194:Q258" si="29">SUM(L194:P194)</f>
        <v>193.38800000000001</v>
      </c>
    </row>
    <row r="195" spans="1:17" x14ac:dyDescent="0.25">
      <c r="A195" s="308"/>
      <c r="B195" s="311"/>
      <c r="C195" s="308"/>
      <c r="D195" s="308"/>
      <c r="E195" s="308"/>
      <c r="F195" s="308"/>
      <c r="G195" s="308"/>
      <c r="H195" s="308"/>
      <c r="I195" s="159" t="s">
        <v>35</v>
      </c>
      <c r="J195" s="313"/>
      <c r="K195" s="75" t="s">
        <v>104</v>
      </c>
      <c r="L195" s="84">
        <v>31.109000000000002</v>
      </c>
      <c r="M195" s="84"/>
      <c r="N195" s="84"/>
      <c r="O195" s="177"/>
      <c r="P195" s="84"/>
      <c r="Q195" s="161">
        <f t="shared" si="29"/>
        <v>31.109000000000002</v>
      </c>
    </row>
    <row r="196" spans="1:17" x14ac:dyDescent="0.25">
      <c r="A196" s="308"/>
      <c r="B196" s="311"/>
      <c r="C196" s="308"/>
      <c r="D196" s="308"/>
      <c r="E196" s="308"/>
      <c r="F196" s="308"/>
      <c r="G196" s="308"/>
      <c r="H196" s="308"/>
      <c r="I196" s="159" t="s">
        <v>60</v>
      </c>
      <c r="J196" s="313"/>
      <c r="K196" s="75" t="s">
        <v>59</v>
      </c>
      <c r="L196" s="84">
        <v>0.28799999999999998</v>
      </c>
      <c r="M196" s="84"/>
      <c r="N196" s="84"/>
      <c r="O196" s="177"/>
      <c r="P196" s="84"/>
      <c r="Q196" s="161">
        <f t="shared" si="29"/>
        <v>0.28799999999999998</v>
      </c>
    </row>
    <row r="197" spans="1:17" x14ac:dyDescent="0.25">
      <c r="A197" s="308"/>
      <c r="B197" s="311"/>
      <c r="C197" s="308"/>
      <c r="D197" s="308"/>
      <c r="E197" s="308"/>
      <c r="F197" s="308"/>
      <c r="G197" s="308"/>
      <c r="H197" s="308"/>
      <c r="I197" s="159" t="s">
        <v>19</v>
      </c>
      <c r="J197" s="313"/>
      <c r="K197" s="75" t="s">
        <v>61</v>
      </c>
      <c r="L197" s="84"/>
      <c r="M197" s="84"/>
      <c r="N197" s="84"/>
      <c r="O197" s="177">
        <v>300</v>
      </c>
      <c r="P197" s="84"/>
      <c r="Q197" s="161">
        <f t="shared" si="29"/>
        <v>300</v>
      </c>
    </row>
    <row r="198" spans="1:17" x14ac:dyDescent="0.25">
      <c r="A198" s="308"/>
      <c r="B198" s="311"/>
      <c r="C198" s="308"/>
      <c r="D198" s="308"/>
      <c r="E198" s="308"/>
      <c r="F198" s="308"/>
      <c r="G198" s="308"/>
      <c r="H198" s="308"/>
      <c r="I198" s="159" t="s">
        <v>19</v>
      </c>
      <c r="J198" s="313"/>
      <c r="K198" s="75" t="s">
        <v>89</v>
      </c>
      <c r="L198" s="84"/>
      <c r="M198" s="84">
        <v>532.154</v>
      </c>
      <c r="N198" s="84">
        <v>70.805000000000007</v>
      </c>
      <c r="O198" s="177"/>
      <c r="P198" s="84"/>
      <c r="Q198" s="161">
        <f t="shared" si="29"/>
        <v>602.95900000000006</v>
      </c>
    </row>
    <row r="199" spans="1:17" x14ac:dyDescent="0.25">
      <c r="A199" s="308"/>
      <c r="B199" s="311"/>
      <c r="C199" s="308"/>
      <c r="D199" s="308"/>
      <c r="E199" s="308"/>
      <c r="F199" s="308"/>
      <c r="G199" s="308"/>
      <c r="H199" s="308"/>
      <c r="I199" s="159" t="s">
        <v>19</v>
      </c>
      <c r="J199" s="313"/>
      <c r="K199" s="75" t="s">
        <v>70</v>
      </c>
      <c r="L199" s="84"/>
      <c r="M199" s="84">
        <v>2.2400000000000002</v>
      </c>
      <c r="N199" s="84">
        <v>35.619999999999997</v>
      </c>
      <c r="O199" s="177"/>
      <c r="P199" s="84"/>
      <c r="Q199" s="161">
        <f t="shared" si="29"/>
        <v>37.86</v>
      </c>
    </row>
    <row r="200" spans="1:17" x14ac:dyDescent="0.25">
      <c r="A200" s="308"/>
      <c r="B200" s="311"/>
      <c r="C200" s="308"/>
      <c r="D200" s="308"/>
      <c r="E200" s="308"/>
      <c r="F200" s="308"/>
      <c r="G200" s="308"/>
      <c r="H200" s="308"/>
      <c r="I200" s="159" t="s">
        <v>19</v>
      </c>
      <c r="J200" s="313"/>
      <c r="K200" s="75" t="s">
        <v>105</v>
      </c>
      <c r="L200" s="84"/>
      <c r="M200" s="84">
        <v>14.999000000000001</v>
      </c>
      <c r="N200" s="84">
        <v>70.096999999999994</v>
      </c>
      <c r="O200" s="177"/>
      <c r="P200" s="84"/>
      <c r="Q200" s="161">
        <f t="shared" si="29"/>
        <v>85.095999999999989</v>
      </c>
    </row>
    <row r="201" spans="1:17" x14ac:dyDescent="0.25">
      <c r="A201" s="308"/>
      <c r="B201" s="311"/>
      <c r="C201" s="308"/>
      <c r="D201" s="308"/>
      <c r="E201" s="308"/>
      <c r="F201" s="308"/>
      <c r="G201" s="308"/>
      <c r="H201" s="308"/>
      <c r="I201" s="159" t="s">
        <v>19</v>
      </c>
      <c r="J201" s="313"/>
      <c r="K201" s="75" t="s">
        <v>62</v>
      </c>
      <c r="L201" s="84">
        <v>2.8</v>
      </c>
      <c r="M201" s="84">
        <v>35.658999999999999</v>
      </c>
      <c r="N201" s="84">
        <v>3.4260000000000002</v>
      </c>
      <c r="O201" s="177">
        <v>5.5389999999999997</v>
      </c>
      <c r="P201" s="84"/>
      <c r="Q201" s="161">
        <f t="shared" si="29"/>
        <v>47.423999999999999</v>
      </c>
    </row>
    <row r="202" spans="1:17" x14ac:dyDescent="0.25">
      <c r="A202" s="308"/>
      <c r="B202" s="311"/>
      <c r="C202" s="308"/>
      <c r="D202" s="308"/>
      <c r="E202" s="308"/>
      <c r="F202" s="308"/>
      <c r="G202" s="308"/>
      <c r="H202" s="308"/>
      <c r="I202" s="159" t="s">
        <v>19</v>
      </c>
      <c r="J202" s="313"/>
      <c r="K202" s="75" t="s">
        <v>151</v>
      </c>
      <c r="L202" s="84"/>
      <c r="M202" s="84"/>
      <c r="N202" s="84">
        <v>84.540999999999997</v>
      </c>
      <c r="O202" s="177"/>
      <c r="P202" s="84"/>
      <c r="Q202" s="161">
        <f t="shared" si="29"/>
        <v>84.540999999999997</v>
      </c>
    </row>
    <row r="203" spans="1:17" x14ac:dyDescent="0.25">
      <c r="A203" s="308"/>
      <c r="B203" s="311"/>
      <c r="C203" s="308"/>
      <c r="D203" s="308"/>
      <c r="E203" s="308"/>
      <c r="F203" s="308"/>
      <c r="G203" s="308"/>
      <c r="H203" s="308"/>
      <c r="I203" s="159" t="s">
        <v>19</v>
      </c>
      <c r="J203" s="313"/>
      <c r="K203" s="75" t="s">
        <v>107</v>
      </c>
      <c r="L203" s="84">
        <v>12</v>
      </c>
      <c r="M203" s="84">
        <v>7.0620000000000003</v>
      </c>
      <c r="N203" s="84">
        <v>6.3</v>
      </c>
      <c r="O203" s="177"/>
      <c r="P203" s="84"/>
      <c r="Q203" s="161">
        <f t="shared" si="29"/>
        <v>25.362000000000002</v>
      </c>
    </row>
    <row r="204" spans="1:17" x14ac:dyDescent="0.25">
      <c r="A204" s="308"/>
      <c r="B204" s="311"/>
      <c r="C204" s="308"/>
      <c r="D204" s="308"/>
      <c r="E204" s="308"/>
      <c r="F204" s="308"/>
      <c r="G204" s="308"/>
      <c r="H204" s="308"/>
      <c r="I204" s="159" t="s">
        <v>19</v>
      </c>
      <c r="J204" s="313"/>
      <c r="K204" s="75" t="s">
        <v>69</v>
      </c>
      <c r="L204" s="84"/>
      <c r="M204" s="84">
        <v>54</v>
      </c>
      <c r="N204" s="84">
        <v>126.61199999999999</v>
      </c>
      <c r="O204" s="177">
        <v>8.2989999999999995</v>
      </c>
      <c r="P204" s="84"/>
      <c r="Q204" s="161">
        <f t="shared" si="29"/>
        <v>188.911</v>
      </c>
    </row>
    <row r="205" spans="1:17" x14ac:dyDescent="0.25">
      <c r="A205" s="308"/>
      <c r="B205" s="311"/>
      <c r="C205" s="308"/>
      <c r="D205" s="308"/>
      <c r="E205" s="308"/>
      <c r="F205" s="308"/>
      <c r="G205" s="308"/>
      <c r="H205" s="308"/>
      <c r="I205" s="159" t="s">
        <v>19</v>
      </c>
      <c r="J205" s="313"/>
      <c r="K205" s="75" t="s">
        <v>98</v>
      </c>
      <c r="L205" s="84"/>
      <c r="M205" s="84">
        <v>50</v>
      </c>
      <c r="N205" s="84">
        <v>59.231999999999999</v>
      </c>
      <c r="O205" s="177">
        <v>0.49</v>
      </c>
      <c r="P205" s="84"/>
      <c r="Q205" s="161">
        <f t="shared" si="29"/>
        <v>109.72199999999999</v>
      </c>
    </row>
    <row r="206" spans="1:17" x14ac:dyDescent="0.25">
      <c r="A206" s="308"/>
      <c r="B206" s="311"/>
      <c r="C206" s="308"/>
      <c r="D206" s="308"/>
      <c r="E206" s="308"/>
      <c r="F206" s="308"/>
      <c r="G206" s="308"/>
      <c r="H206" s="308"/>
      <c r="I206" s="159" t="s">
        <v>19</v>
      </c>
      <c r="J206" s="313"/>
      <c r="K206" s="75" t="s">
        <v>31</v>
      </c>
      <c r="L206" s="84"/>
      <c r="M206" s="84">
        <v>3.2210000000000001</v>
      </c>
      <c r="N206" s="84">
        <v>52.465000000000003</v>
      </c>
      <c r="O206" s="177">
        <v>12.359</v>
      </c>
      <c r="P206" s="84"/>
      <c r="Q206" s="161">
        <f t="shared" si="29"/>
        <v>68.045000000000002</v>
      </c>
    </row>
    <row r="207" spans="1:17" x14ac:dyDescent="0.25">
      <c r="A207" s="308"/>
      <c r="B207" s="311"/>
      <c r="C207" s="308"/>
      <c r="D207" s="308"/>
      <c r="E207" s="308"/>
      <c r="F207" s="308"/>
      <c r="G207" s="308"/>
      <c r="H207" s="308"/>
      <c r="I207" s="159" t="s">
        <v>19</v>
      </c>
      <c r="J207" s="313"/>
      <c r="K207" s="75" t="s">
        <v>33</v>
      </c>
      <c r="L207" s="84"/>
      <c r="M207" s="84">
        <v>1.619</v>
      </c>
      <c r="N207" s="84">
        <v>0.755</v>
      </c>
      <c r="O207" s="177">
        <v>0.84699999999999998</v>
      </c>
      <c r="P207" s="84"/>
      <c r="Q207" s="161">
        <f t="shared" si="29"/>
        <v>3.2210000000000001</v>
      </c>
    </row>
    <row r="208" spans="1:17" x14ac:dyDescent="0.25">
      <c r="A208" s="308"/>
      <c r="B208" s="311"/>
      <c r="C208" s="308"/>
      <c r="D208" s="308"/>
      <c r="E208" s="308"/>
      <c r="F208" s="308"/>
      <c r="G208" s="308"/>
      <c r="H208" s="308"/>
      <c r="I208" s="159" t="s">
        <v>35</v>
      </c>
      <c r="J208" s="313"/>
      <c r="K208" s="75" t="s">
        <v>152</v>
      </c>
      <c r="L208" s="84">
        <v>1.345</v>
      </c>
      <c r="M208" s="84"/>
      <c r="N208" s="84"/>
      <c r="O208" s="177"/>
      <c r="P208" s="84"/>
      <c r="Q208" s="161">
        <f t="shared" si="29"/>
        <v>1.345</v>
      </c>
    </row>
    <row r="209" spans="1:17" x14ac:dyDescent="0.25">
      <c r="A209" s="308"/>
      <c r="B209" s="311"/>
      <c r="C209" s="308"/>
      <c r="D209" s="308"/>
      <c r="E209" s="308"/>
      <c r="F209" s="308"/>
      <c r="G209" s="308"/>
      <c r="H209" s="308"/>
      <c r="I209" s="159" t="s">
        <v>19</v>
      </c>
      <c r="J209" s="313"/>
      <c r="K209" s="75" t="s">
        <v>92</v>
      </c>
      <c r="L209" s="84"/>
      <c r="M209" s="84"/>
      <c r="N209" s="84"/>
      <c r="O209" s="177">
        <v>175.95699999999999</v>
      </c>
      <c r="P209" s="84"/>
      <c r="Q209" s="161">
        <f t="shared" si="29"/>
        <v>175.95699999999999</v>
      </c>
    </row>
    <row r="210" spans="1:17" x14ac:dyDescent="0.25">
      <c r="A210" s="308"/>
      <c r="B210" s="311"/>
      <c r="C210" s="308"/>
      <c r="D210" s="308"/>
      <c r="E210" s="308"/>
      <c r="F210" s="308"/>
      <c r="G210" s="308"/>
      <c r="H210" s="308"/>
      <c r="I210" s="159" t="s">
        <v>60</v>
      </c>
      <c r="J210" s="313"/>
      <c r="K210" s="75" t="s">
        <v>153</v>
      </c>
      <c r="L210" s="84"/>
      <c r="M210" s="84"/>
      <c r="N210" s="84">
        <v>500</v>
      </c>
      <c r="O210" s="177">
        <v>2135.81</v>
      </c>
      <c r="P210" s="84"/>
      <c r="Q210" s="161">
        <f t="shared" si="29"/>
        <v>2635.81</v>
      </c>
    </row>
    <row r="211" spans="1:17" x14ac:dyDescent="0.25">
      <c r="A211" s="308"/>
      <c r="B211" s="311"/>
      <c r="C211" s="308"/>
      <c r="D211" s="308"/>
      <c r="E211" s="308"/>
      <c r="F211" s="308"/>
      <c r="G211" s="308"/>
      <c r="H211" s="308"/>
      <c r="I211" s="159" t="s">
        <v>19</v>
      </c>
      <c r="J211" s="313"/>
      <c r="K211" s="75" t="s">
        <v>154</v>
      </c>
      <c r="L211" s="84">
        <v>3.9809999999999999</v>
      </c>
      <c r="M211" s="84">
        <v>1</v>
      </c>
      <c r="N211" s="84">
        <v>4.1399999999999997</v>
      </c>
      <c r="O211" s="177"/>
      <c r="P211" s="84"/>
      <c r="Q211" s="161">
        <f t="shared" si="29"/>
        <v>9.1209999999999987</v>
      </c>
    </row>
    <row r="212" spans="1:17" x14ac:dyDescent="0.25">
      <c r="A212" s="308"/>
      <c r="B212" s="311"/>
      <c r="C212" s="308"/>
      <c r="D212" s="308"/>
      <c r="E212" s="308"/>
      <c r="F212" s="308"/>
      <c r="G212" s="308"/>
      <c r="H212" s="308"/>
      <c r="I212" s="159" t="s">
        <v>19</v>
      </c>
      <c r="J212" s="313"/>
      <c r="K212" s="75" t="s">
        <v>81</v>
      </c>
      <c r="L212" s="84">
        <v>25</v>
      </c>
      <c r="M212" s="84">
        <v>5.0389999999999997</v>
      </c>
      <c r="N212" s="84"/>
      <c r="O212" s="177"/>
      <c r="P212" s="84"/>
      <c r="Q212" s="161">
        <f t="shared" si="29"/>
        <v>30.039000000000001</v>
      </c>
    </row>
    <row r="213" spans="1:17" x14ac:dyDescent="0.25">
      <c r="A213" s="308"/>
      <c r="B213" s="311"/>
      <c r="C213" s="308"/>
      <c r="D213" s="308"/>
      <c r="E213" s="308"/>
      <c r="F213" s="308"/>
      <c r="G213" s="308"/>
      <c r="H213" s="308"/>
      <c r="I213" s="159" t="s">
        <v>19</v>
      </c>
      <c r="J213" s="313"/>
      <c r="K213" s="75" t="s">
        <v>83</v>
      </c>
      <c r="L213" s="84"/>
      <c r="M213" s="84"/>
      <c r="N213" s="84">
        <v>519.52</v>
      </c>
      <c r="O213" s="177">
        <v>232.17099999999999</v>
      </c>
      <c r="P213" s="84"/>
      <c r="Q213" s="161">
        <f t="shared" si="29"/>
        <v>751.69100000000003</v>
      </c>
    </row>
    <row r="214" spans="1:17" x14ac:dyDescent="0.25">
      <c r="A214" s="308"/>
      <c r="B214" s="311"/>
      <c r="C214" s="308"/>
      <c r="D214" s="308"/>
      <c r="E214" s="308"/>
      <c r="F214" s="308"/>
      <c r="G214" s="308"/>
      <c r="H214" s="308"/>
      <c r="I214" s="159" t="s">
        <v>60</v>
      </c>
      <c r="J214" s="313"/>
      <c r="K214" s="75" t="s">
        <v>82</v>
      </c>
      <c r="L214" s="84"/>
      <c r="M214" s="84"/>
      <c r="N214" s="84">
        <v>1930.009</v>
      </c>
      <c r="O214" s="177"/>
      <c r="P214" s="84"/>
      <c r="Q214" s="161">
        <f t="shared" si="29"/>
        <v>1930.009</v>
      </c>
    </row>
    <row r="215" spans="1:17" x14ac:dyDescent="0.25">
      <c r="A215" s="308"/>
      <c r="B215" s="311"/>
      <c r="C215" s="308"/>
      <c r="D215" s="308"/>
      <c r="E215" s="308"/>
      <c r="F215" s="308"/>
      <c r="G215" s="308"/>
      <c r="H215" s="308"/>
      <c r="I215" s="176" t="s">
        <v>35</v>
      </c>
      <c r="J215" s="313"/>
      <c r="K215" s="75" t="s">
        <v>228</v>
      </c>
      <c r="L215" s="84"/>
      <c r="M215" s="84"/>
      <c r="N215" s="84"/>
      <c r="O215" s="177">
        <v>230</v>
      </c>
      <c r="P215" s="84"/>
      <c r="Q215" s="161"/>
    </row>
    <row r="216" spans="1:17" x14ac:dyDescent="0.25">
      <c r="A216" s="308"/>
      <c r="B216" s="311"/>
      <c r="C216" s="308"/>
      <c r="D216" s="308"/>
      <c r="E216" s="308"/>
      <c r="F216" s="308"/>
      <c r="G216" s="308"/>
      <c r="H216" s="308"/>
      <c r="I216" s="159" t="s">
        <v>19</v>
      </c>
      <c r="J216" s="313"/>
      <c r="K216" s="75" t="s">
        <v>108</v>
      </c>
      <c r="L216" s="84">
        <v>15.327999999999999</v>
      </c>
      <c r="M216" s="84">
        <v>22.222000000000001</v>
      </c>
      <c r="N216" s="84">
        <v>39.887</v>
      </c>
      <c r="O216" s="177">
        <v>65</v>
      </c>
      <c r="P216" s="84"/>
      <c r="Q216" s="161">
        <f t="shared" si="29"/>
        <v>142.43700000000001</v>
      </c>
    </row>
    <row r="217" spans="1:17" x14ac:dyDescent="0.25">
      <c r="A217" s="308"/>
      <c r="B217" s="311"/>
      <c r="C217" s="308"/>
      <c r="D217" s="308"/>
      <c r="E217" s="308"/>
      <c r="F217" s="308"/>
      <c r="G217" s="308"/>
      <c r="H217" s="308"/>
      <c r="I217" s="159" t="s">
        <v>60</v>
      </c>
      <c r="J217" s="313"/>
      <c r="K217" s="75" t="s">
        <v>109</v>
      </c>
      <c r="L217" s="84">
        <v>137.95400000000001</v>
      </c>
      <c r="M217" s="84">
        <v>100</v>
      </c>
      <c r="N217" s="84">
        <v>458.98</v>
      </c>
      <c r="O217" s="177">
        <v>384.42</v>
      </c>
      <c r="P217" s="84"/>
      <c r="Q217" s="161">
        <f t="shared" si="29"/>
        <v>1081.354</v>
      </c>
    </row>
    <row r="218" spans="1:17" x14ac:dyDescent="0.25">
      <c r="A218" s="308"/>
      <c r="B218" s="311"/>
      <c r="C218" s="308"/>
      <c r="D218" s="308"/>
      <c r="E218" s="308"/>
      <c r="F218" s="308"/>
      <c r="G218" s="308"/>
      <c r="H218" s="308"/>
      <c r="I218" s="159" t="s">
        <v>35</v>
      </c>
      <c r="J218" s="313"/>
      <c r="K218" s="75" t="s">
        <v>113</v>
      </c>
      <c r="L218" s="84"/>
      <c r="M218" s="84">
        <v>184.9</v>
      </c>
      <c r="N218" s="84"/>
      <c r="O218" s="177">
        <v>470.68900000000002</v>
      </c>
      <c r="P218" s="84"/>
      <c r="Q218" s="161">
        <f t="shared" si="29"/>
        <v>655.58900000000006</v>
      </c>
    </row>
    <row r="219" spans="1:17" x14ac:dyDescent="0.25">
      <c r="A219" s="308"/>
      <c r="B219" s="311"/>
      <c r="C219" s="308"/>
      <c r="D219" s="308"/>
      <c r="E219" s="308"/>
      <c r="F219" s="308"/>
      <c r="G219" s="308"/>
      <c r="H219" s="308"/>
      <c r="I219" s="159" t="s">
        <v>19</v>
      </c>
      <c r="J219" s="313"/>
      <c r="K219" s="75" t="s">
        <v>115</v>
      </c>
      <c r="L219" s="84"/>
      <c r="M219" s="84"/>
      <c r="N219" s="84">
        <v>2194.3000000000002</v>
      </c>
      <c r="O219" s="177">
        <v>1317.6579999999999</v>
      </c>
      <c r="P219" s="84"/>
      <c r="Q219" s="161">
        <f t="shared" si="29"/>
        <v>3511.9580000000001</v>
      </c>
    </row>
    <row r="220" spans="1:17" x14ac:dyDescent="0.25">
      <c r="A220" s="308"/>
      <c r="B220" s="312"/>
      <c r="C220" s="308"/>
      <c r="D220" s="308"/>
      <c r="E220" s="308"/>
      <c r="F220" s="308"/>
      <c r="G220" s="308"/>
      <c r="H220" s="308"/>
      <c r="I220" s="159"/>
      <c r="J220" s="313"/>
      <c r="K220" s="49" t="s">
        <v>1</v>
      </c>
      <c r="L220" s="161">
        <f>SUM(L193:L219)</f>
        <v>233.708</v>
      </c>
      <c r="M220" s="161">
        <f>SUM(M193:M219)</f>
        <v>1070.327</v>
      </c>
      <c r="N220" s="161">
        <f>SUM(N193:N219)</f>
        <v>6243.3420000000006</v>
      </c>
      <c r="O220" s="161">
        <f>SUM(O193:O219)</f>
        <v>5386.1869999999999</v>
      </c>
      <c r="P220" s="161">
        <f>SUM(P193:P219)</f>
        <v>0</v>
      </c>
      <c r="Q220" s="161">
        <f t="shared" si="29"/>
        <v>12933.564</v>
      </c>
    </row>
    <row r="221" spans="1:17" x14ac:dyDescent="0.25">
      <c r="A221" s="308"/>
      <c r="B221" s="310" t="s">
        <v>262</v>
      </c>
      <c r="C221" s="308"/>
      <c r="D221" s="308"/>
      <c r="E221" s="308"/>
      <c r="F221" s="308"/>
      <c r="G221" s="308"/>
      <c r="H221" s="308"/>
      <c r="I221" s="159" t="s">
        <v>35</v>
      </c>
      <c r="J221" s="313">
        <v>124</v>
      </c>
      <c r="K221" s="75" t="s">
        <v>56</v>
      </c>
      <c r="L221" s="84">
        <v>1.1659999999999999</v>
      </c>
      <c r="M221" s="84"/>
      <c r="N221" s="84">
        <v>0.1</v>
      </c>
      <c r="O221" s="84">
        <v>0.1</v>
      </c>
      <c r="P221" s="84"/>
      <c r="Q221" s="161">
        <f t="shared" si="29"/>
        <v>1.3660000000000001</v>
      </c>
    </row>
    <row r="222" spans="1:17" x14ac:dyDescent="0.25">
      <c r="A222" s="308"/>
      <c r="B222" s="311"/>
      <c r="C222" s="308"/>
      <c r="D222" s="308"/>
      <c r="E222" s="308"/>
      <c r="F222" s="308"/>
      <c r="G222" s="308"/>
      <c r="H222" s="308"/>
      <c r="I222" s="159" t="s">
        <v>19</v>
      </c>
      <c r="J222" s="313"/>
      <c r="K222" s="75" t="s">
        <v>57</v>
      </c>
      <c r="L222" s="84">
        <v>26.024000000000001</v>
      </c>
      <c r="M222" s="84">
        <v>139.66</v>
      </c>
      <c r="N222" s="84">
        <v>199.89099999999999</v>
      </c>
      <c r="O222" s="84">
        <v>170.32400000000001</v>
      </c>
      <c r="P222" s="84"/>
      <c r="Q222" s="161">
        <f t="shared" si="29"/>
        <v>535.899</v>
      </c>
    </row>
    <row r="223" spans="1:17" x14ac:dyDescent="0.25">
      <c r="A223" s="308"/>
      <c r="B223" s="311"/>
      <c r="C223" s="308"/>
      <c r="D223" s="308"/>
      <c r="E223" s="308"/>
      <c r="F223" s="308"/>
      <c r="G223" s="308"/>
      <c r="H223" s="308"/>
      <c r="I223" s="159" t="s">
        <v>19</v>
      </c>
      <c r="J223" s="313"/>
      <c r="K223" s="75" t="s">
        <v>88</v>
      </c>
      <c r="L223" s="84">
        <v>0.39800000000000002</v>
      </c>
      <c r="M223" s="84">
        <v>0.44500000000000001</v>
      </c>
      <c r="N223" s="84">
        <v>0.46</v>
      </c>
      <c r="O223" s="84"/>
      <c r="P223" s="84"/>
      <c r="Q223" s="161">
        <f t="shared" si="29"/>
        <v>1.3029999999999999</v>
      </c>
    </row>
    <row r="224" spans="1:17" x14ac:dyDescent="0.25">
      <c r="A224" s="308"/>
      <c r="B224" s="311"/>
      <c r="C224" s="308"/>
      <c r="D224" s="308"/>
      <c r="E224" s="308"/>
      <c r="F224" s="308"/>
      <c r="G224" s="308"/>
      <c r="H224" s="308"/>
      <c r="I224" s="159" t="s">
        <v>19</v>
      </c>
      <c r="J224" s="313"/>
      <c r="K224" s="75" t="s">
        <v>117</v>
      </c>
      <c r="L224" s="84">
        <v>82.647999999999996</v>
      </c>
      <c r="M224" s="84">
        <v>42.38</v>
      </c>
      <c r="N224" s="84">
        <v>25.861000000000001</v>
      </c>
      <c r="O224" s="84">
        <v>6.5</v>
      </c>
      <c r="P224" s="84"/>
      <c r="Q224" s="161">
        <f t="shared" si="29"/>
        <v>157.38899999999998</v>
      </c>
    </row>
    <row r="225" spans="1:17" x14ac:dyDescent="0.25">
      <c r="A225" s="308"/>
      <c r="B225" s="311"/>
      <c r="C225" s="308"/>
      <c r="D225" s="308"/>
      <c r="E225" s="308"/>
      <c r="F225" s="308"/>
      <c r="G225" s="308"/>
      <c r="H225" s="308"/>
      <c r="I225" s="159" t="s">
        <v>35</v>
      </c>
      <c r="J225" s="313"/>
      <c r="K225" s="75" t="s">
        <v>58</v>
      </c>
      <c r="L225" s="84">
        <v>73.13</v>
      </c>
      <c r="M225" s="84"/>
      <c r="N225" s="84"/>
      <c r="O225" s="84"/>
      <c r="P225" s="84"/>
      <c r="Q225" s="161">
        <f t="shared" si="29"/>
        <v>73.13</v>
      </c>
    </row>
    <row r="226" spans="1:17" x14ac:dyDescent="0.25">
      <c r="A226" s="308"/>
      <c r="B226" s="311"/>
      <c r="C226" s="308"/>
      <c r="D226" s="308"/>
      <c r="E226" s="308"/>
      <c r="F226" s="308"/>
      <c r="G226" s="308"/>
      <c r="H226" s="308"/>
      <c r="I226" s="159" t="s">
        <v>60</v>
      </c>
      <c r="J226" s="313"/>
      <c r="K226" s="75" t="s">
        <v>59</v>
      </c>
      <c r="L226" s="84">
        <v>1.1659999999999999</v>
      </c>
      <c r="M226" s="84"/>
      <c r="N226" s="84"/>
      <c r="O226" s="84"/>
      <c r="P226" s="84"/>
      <c r="Q226" s="161">
        <f t="shared" si="29"/>
        <v>1.1659999999999999</v>
      </c>
    </row>
    <row r="227" spans="1:17" x14ac:dyDescent="0.25">
      <c r="A227" s="308"/>
      <c r="B227" s="311"/>
      <c r="C227" s="308"/>
      <c r="D227" s="308"/>
      <c r="E227" s="308"/>
      <c r="F227" s="308"/>
      <c r="G227" s="308"/>
      <c r="H227" s="308"/>
      <c r="I227" s="159" t="s">
        <v>19</v>
      </c>
      <c r="J227" s="313"/>
      <c r="K227" s="75" t="s">
        <v>107</v>
      </c>
      <c r="L227" s="84">
        <v>30.308</v>
      </c>
      <c r="M227" s="84">
        <v>69.311999999999998</v>
      </c>
      <c r="N227" s="84">
        <v>81</v>
      </c>
      <c r="O227" s="84">
        <v>98.2</v>
      </c>
      <c r="P227" s="84"/>
      <c r="Q227" s="161">
        <f t="shared" si="29"/>
        <v>278.82</v>
      </c>
    </row>
    <row r="228" spans="1:17" x14ac:dyDescent="0.25">
      <c r="A228" s="308"/>
      <c r="B228" s="311"/>
      <c r="C228" s="308"/>
      <c r="D228" s="308"/>
      <c r="E228" s="308"/>
      <c r="F228" s="308"/>
      <c r="G228" s="308"/>
      <c r="H228" s="308"/>
      <c r="I228" s="159" t="s">
        <v>19</v>
      </c>
      <c r="J228" s="313"/>
      <c r="K228" s="75" t="s">
        <v>119</v>
      </c>
      <c r="L228" s="84">
        <v>37.563000000000002</v>
      </c>
      <c r="M228" s="84">
        <v>20</v>
      </c>
      <c r="N228" s="84">
        <v>77.599000000000004</v>
      </c>
      <c r="O228" s="84"/>
      <c r="P228" s="84"/>
      <c r="Q228" s="161">
        <f t="shared" si="29"/>
        <v>135.16200000000001</v>
      </c>
    </row>
    <row r="229" spans="1:17" x14ac:dyDescent="0.25">
      <c r="A229" s="308"/>
      <c r="B229" s="311"/>
      <c r="C229" s="308"/>
      <c r="D229" s="308"/>
      <c r="E229" s="308"/>
      <c r="F229" s="308"/>
      <c r="G229" s="308"/>
      <c r="H229" s="308"/>
      <c r="I229" s="159" t="s">
        <v>19</v>
      </c>
      <c r="J229" s="313"/>
      <c r="K229" s="75" t="s">
        <v>98</v>
      </c>
      <c r="L229" s="84">
        <v>40.332000000000001</v>
      </c>
      <c r="M229" s="84">
        <v>20.727</v>
      </c>
      <c r="N229" s="84">
        <v>20.798999999999999</v>
      </c>
      <c r="O229" s="84">
        <v>162.96899999999999</v>
      </c>
      <c r="P229" s="84"/>
      <c r="Q229" s="161">
        <f t="shared" si="29"/>
        <v>244.827</v>
      </c>
    </row>
    <row r="230" spans="1:17" x14ac:dyDescent="0.25">
      <c r="A230" s="308"/>
      <c r="B230" s="311"/>
      <c r="C230" s="308"/>
      <c r="D230" s="308"/>
      <c r="E230" s="308"/>
      <c r="F230" s="308"/>
      <c r="G230" s="308"/>
      <c r="H230" s="308"/>
      <c r="I230" s="159" t="s">
        <v>19</v>
      </c>
      <c r="J230" s="313"/>
      <c r="K230" s="75" t="s">
        <v>120</v>
      </c>
      <c r="L230" s="84">
        <v>197.232</v>
      </c>
      <c r="M230" s="84">
        <v>255.78100000000001</v>
      </c>
      <c r="N230" s="84">
        <v>166.755</v>
      </c>
      <c r="O230" s="84">
        <v>250.07400000000001</v>
      </c>
      <c r="P230" s="84"/>
      <c r="Q230" s="161">
        <f t="shared" si="29"/>
        <v>869.8420000000001</v>
      </c>
    </row>
    <row r="231" spans="1:17" x14ac:dyDescent="0.25">
      <c r="A231" s="308"/>
      <c r="B231" s="311"/>
      <c r="C231" s="308"/>
      <c r="D231" s="308"/>
      <c r="E231" s="308"/>
      <c r="F231" s="308"/>
      <c r="G231" s="308"/>
      <c r="H231" s="308"/>
      <c r="I231" s="159" t="s">
        <v>19</v>
      </c>
      <c r="J231" s="313"/>
      <c r="K231" s="75" t="s">
        <v>116</v>
      </c>
      <c r="L231" s="84"/>
      <c r="M231" s="84">
        <v>1.754</v>
      </c>
      <c r="N231" s="84">
        <v>9.85</v>
      </c>
      <c r="O231" s="84">
        <v>3.8439999999999999</v>
      </c>
      <c r="P231" s="84"/>
      <c r="Q231" s="161">
        <f t="shared" si="29"/>
        <v>15.447999999999999</v>
      </c>
    </row>
    <row r="232" spans="1:17" x14ac:dyDescent="0.25">
      <c r="A232" s="308"/>
      <c r="B232" s="311"/>
      <c r="C232" s="308"/>
      <c r="D232" s="308"/>
      <c r="E232" s="308"/>
      <c r="F232" s="308"/>
      <c r="G232" s="308"/>
      <c r="H232" s="308"/>
      <c r="I232" s="159" t="s">
        <v>19</v>
      </c>
      <c r="J232" s="313"/>
      <c r="K232" s="75" t="s">
        <v>124</v>
      </c>
      <c r="L232" s="84">
        <v>19.440999999999999</v>
      </c>
      <c r="M232" s="84">
        <v>2.0939999999999999</v>
      </c>
      <c r="N232" s="84">
        <v>9.3859999999999992</v>
      </c>
      <c r="O232" s="84">
        <v>9.1560000000000006</v>
      </c>
      <c r="P232" s="84"/>
      <c r="Q232" s="161">
        <f t="shared" si="29"/>
        <v>40.076999999999998</v>
      </c>
    </row>
    <row r="233" spans="1:17" x14ac:dyDescent="0.25">
      <c r="A233" s="308"/>
      <c r="B233" s="311"/>
      <c r="C233" s="308"/>
      <c r="D233" s="308"/>
      <c r="E233" s="308"/>
      <c r="F233" s="308"/>
      <c r="G233" s="308"/>
      <c r="H233" s="308"/>
      <c r="I233" s="159" t="s">
        <v>35</v>
      </c>
      <c r="J233" s="313"/>
      <c r="K233" s="75" t="s">
        <v>155</v>
      </c>
      <c r="L233" s="84">
        <v>1.34</v>
      </c>
      <c r="M233" s="84"/>
      <c r="N233" s="84"/>
      <c r="O233" s="84"/>
      <c r="P233" s="84"/>
      <c r="Q233" s="161">
        <f t="shared" si="29"/>
        <v>1.34</v>
      </c>
    </row>
    <row r="234" spans="1:17" x14ac:dyDescent="0.25">
      <c r="A234" s="308"/>
      <c r="B234" s="311"/>
      <c r="C234" s="308"/>
      <c r="D234" s="308"/>
      <c r="E234" s="308"/>
      <c r="F234" s="308"/>
      <c r="G234" s="308"/>
      <c r="H234" s="308"/>
      <c r="I234" s="159"/>
      <c r="J234" s="313"/>
      <c r="K234" s="75" t="s">
        <v>67</v>
      </c>
      <c r="L234" s="84"/>
      <c r="M234" s="84">
        <v>24.9</v>
      </c>
      <c r="N234" s="84"/>
      <c r="O234" s="84"/>
      <c r="P234" s="84"/>
      <c r="Q234" s="161">
        <f t="shared" si="29"/>
        <v>24.9</v>
      </c>
    </row>
    <row r="235" spans="1:17" x14ac:dyDescent="0.25">
      <c r="A235" s="308"/>
      <c r="B235" s="312"/>
      <c r="C235" s="308"/>
      <c r="D235" s="308"/>
      <c r="E235" s="308"/>
      <c r="F235" s="308"/>
      <c r="G235" s="308"/>
      <c r="H235" s="308"/>
      <c r="I235" s="159"/>
      <c r="J235" s="313"/>
      <c r="K235" s="49" t="s">
        <v>1</v>
      </c>
      <c r="L235" s="161">
        <f>SUM(L221:L234)</f>
        <v>510.74799999999993</v>
      </c>
      <c r="M235" s="161">
        <f>SUM(M221:M234)</f>
        <v>577.053</v>
      </c>
      <c r="N235" s="161">
        <f>SUM(N221:N234)</f>
        <v>591.70099999999991</v>
      </c>
      <c r="O235" s="161">
        <f>SUM(O221:O234)</f>
        <v>701.16700000000003</v>
      </c>
      <c r="P235" s="161">
        <f>SUM(P221:P234)</f>
        <v>0</v>
      </c>
      <c r="Q235" s="161">
        <f t="shared" si="29"/>
        <v>2380.6689999999999</v>
      </c>
    </row>
    <row r="236" spans="1:17" x14ac:dyDescent="0.25">
      <c r="A236" s="308"/>
      <c r="B236" s="310" t="s">
        <v>26</v>
      </c>
      <c r="C236" s="308"/>
      <c r="D236" s="308"/>
      <c r="E236" s="308"/>
      <c r="F236" s="308"/>
      <c r="G236" s="308"/>
      <c r="H236" s="308"/>
      <c r="I236" s="159" t="s">
        <v>35</v>
      </c>
      <c r="J236" s="313">
        <v>124</v>
      </c>
      <c r="K236" s="75" t="s">
        <v>56</v>
      </c>
      <c r="L236" s="84">
        <v>0.61499999999999999</v>
      </c>
      <c r="M236" s="84"/>
      <c r="N236" s="84">
        <v>0.115</v>
      </c>
      <c r="O236" s="84">
        <v>0.115</v>
      </c>
      <c r="P236" s="84"/>
      <c r="Q236" s="161">
        <f t="shared" si="29"/>
        <v>0.84499999999999997</v>
      </c>
    </row>
    <row r="237" spans="1:17" x14ac:dyDescent="0.25">
      <c r="A237" s="308"/>
      <c r="B237" s="311"/>
      <c r="C237" s="308"/>
      <c r="D237" s="308"/>
      <c r="E237" s="308"/>
      <c r="F237" s="308"/>
      <c r="G237" s="308"/>
      <c r="H237" s="308"/>
      <c r="I237" s="159" t="s">
        <v>19</v>
      </c>
      <c r="J237" s="313"/>
      <c r="K237" s="75" t="s">
        <v>57</v>
      </c>
      <c r="L237" s="84">
        <v>1.75</v>
      </c>
      <c r="M237" s="84">
        <v>40.445999999999998</v>
      </c>
      <c r="N237" s="84">
        <v>54.362000000000002</v>
      </c>
      <c r="O237" s="84">
        <v>61.777000000000001</v>
      </c>
      <c r="P237" s="84"/>
      <c r="Q237" s="161">
        <f t="shared" si="29"/>
        <v>158.33499999999998</v>
      </c>
    </row>
    <row r="238" spans="1:17" x14ac:dyDescent="0.25">
      <c r="A238" s="308"/>
      <c r="B238" s="311"/>
      <c r="C238" s="308"/>
      <c r="D238" s="308"/>
      <c r="E238" s="308"/>
      <c r="F238" s="308"/>
      <c r="G238" s="308"/>
      <c r="H238" s="308"/>
      <c r="I238" s="159" t="s">
        <v>19</v>
      </c>
      <c r="J238" s="313"/>
      <c r="K238" s="75" t="s">
        <v>88</v>
      </c>
      <c r="L238" s="84">
        <v>0.83199999999999996</v>
      </c>
      <c r="M238" s="84">
        <v>0.83199999999999996</v>
      </c>
      <c r="N238" s="84">
        <v>0.83199999999999996</v>
      </c>
      <c r="O238" s="84"/>
      <c r="P238" s="84"/>
      <c r="Q238" s="161">
        <f t="shared" si="29"/>
        <v>2.496</v>
      </c>
    </row>
    <row r="239" spans="1:17" x14ac:dyDescent="0.25">
      <c r="A239" s="308"/>
      <c r="B239" s="311"/>
      <c r="C239" s="308"/>
      <c r="D239" s="308"/>
      <c r="E239" s="308"/>
      <c r="F239" s="308"/>
      <c r="G239" s="308"/>
      <c r="H239" s="308"/>
      <c r="I239" s="159" t="s">
        <v>19</v>
      </c>
      <c r="J239" s="313"/>
      <c r="K239" s="75" t="s">
        <v>117</v>
      </c>
      <c r="L239" s="84">
        <v>6.1719999999999997</v>
      </c>
      <c r="M239" s="84">
        <v>13.954000000000001</v>
      </c>
      <c r="N239" s="84">
        <v>3.528</v>
      </c>
      <c r="O239" s="84">
        <v>3.0329999999999999</v>
      </c>
      <c r="P239" s="84"/>
      <c r="Q239" s="161">
        <f t="shared" si="29"/>
        <v>26.687000000000001</v>
      </c>
    </row>
    <row r="240" spans="1:17" x14ac:dyDescent="0.25">
      <c r="A240" s="308"/>
      <c r="B240" s="311"/>
      <c r="C240" s="308"/>
      <c r="D240" s="308"/>
      <c r="E240" s="308"/>
      <c r="F240" s="308"/>
      <c r="G240" s="308"/>
      <c r="H240" s="308"/>
      <c r="I240" s="159" t="s">
        <v>35</v>
      </c>
      <c r="J240" s="313"/>
      <c r="K240" s="75" t="s">
        <v>58</v>
      </c>
      <c r="L240" s="84">
        <v>34.189</v>
      </c>
      <c r="M240" s="84"/>
      <c r="N240" s="84"/>
      <c r="O240" s="84"/>
      <c r="P240" s="84"/>
      <c r="Q240" s="161">
        <f t="shared" si="29"/>
        <v>34.189</v>
      </c>
    </row>
    <row r="241" spans="1:17" x14ac:dyDescent="0.25">
      <c r="A241" s="308"/>
      <c r="B241" s="311"/>
      <c r="C241" s="308"/>
      <c r="D241" s="308"/>
      <c r="E241" s="308"/>
      <c r="F241" s="308"/>
      <c r="G241" s="308"/>
      <c r="H241" s="308"/>
      <c r="I241" s="159" t="s">
        <v>60</v>
      </c>
      <c r="J241" s="313"/>
      <c r="K241" s="75" t="s">
        <v>59</v>
      </c>
      <c r="L241" s="84">
        <v>0.66700000000000004</v>
      </c>
      <c r="M241" s="84"/>
      <c r="N241" s="84"/>
      <c r="O241" s="84"/>
      <c r="P241" s="84"/>
      <c r="Q241" s="161">
        <f t="shared" si="29"/>
        <v>0.66700000000000004</v>
      </c>
    </row>
    <row r="242" spans="1:17" x14ac:dyDescent="0.25">
      <c r="A242" s="308"/>
      <c r="B242" s="311"/>
      <c r="C242" s="308"/>
      <c r="D242" s="308"/>
      <c r="E242" s="308"/>
      <c r="F242" s="308"/>
      <c r="G242" s="308"/>
      <c r="H242" s="308"/>
      <c r="I242" s="159" t="s">
        <v>19</v>
      </c>
      <c r="J242" s="313"/>
      <c r="K242" s="75" t="s">
        <v>107</v>
      </c>
      <c r="L242" s="84">
        <v>1.198</v>
      </c>
      <c r="M242" s="84">
        <v>1.9</v>
      </c>
      <c r="N242" s="84">
        <v>2.2069999999999999</v>
      </c>
      <c r="O242" s="84">
        <v>2.5</v>
      </c>
      <c r="P242" s="84"/>
      <c r="Q242" s="161">
        <f t="shared" si="29"/>
        <v>7.8049999999999997</v>
      </c>
    </row>
    <row r="243" spans="1:17" x14ac:dyDescent="0.25">
      <c r="A243" s="308"/>
      <c r="B243" s="311"/>
      <c r="C243" s="308"/>
      <c r="D243" s="308"/>
      <c r="E243" s="308"/>
      <c r="F243" s="308"/>
      <c r="G243" s="308"/>
      <c r="H243" s="308"/>
      <c r="I243" s="159" t="s">
        <v>19</v>
      </c>
      <c r="J243" s="313"/>
      <c r="K243" s="75" t="s">
        <v>119</v>
      </c>
      <c r="L243" s="84">
        <v>1.675</v>
      </c>
      <c r="M243" s="84">
        <v>18.591999999999999</v>
      </c>
      <c r="N243" s="84">
        <v>4</v>
      </c>
      <c r="O243" s="84">
        <v>4.4329999999999998</v>
      </c>
      <c r="P243" s="84"/>
      <c r="Q243" s="161">
        <f t="shared" si="29"/>
        <v>28.7</v>
      </c>
    </row>
    <row r="244" spans="1:17" x14ac:dyDescent="0.25">
      <c r="A244" s="308"/>
      <c r="B244" s="311"/>
      <c r="C244" s="308"/>
      <c r="D244" s="308"/>
      <c r="E244" s="308"/>
      <c r="F244" s="308"/>
      <c r="G244" s="308"/>
      <c r="H244" s="308"/>
      <c r="I244" s="159" t="s">
        <v>19</v>
      </c>
      <c r="J244" s="313"/>
      <c r="K244" s="75" t="s">
        <v>98</v>
      </c>
      <c r="L244" s="84">
        <v>1.1419999999999999</v>
      </c>
      <c r="M244" s="84"/>
      <c r="N244" s="84">
        <v>0.68</v>
      </c>
      <c r="O244" s="84">
        <v>0.6</v>
      </c>
      <c r="P244" s="84"/>
      <c r="Q244" s="161">
        <f t="shared" si="29"/>
        <v>2.4220000000000002</v>
      </c>
    </row>
    <row r="245" spans="1:17" x14ac:dyDescent="0.25">
      <c r="A245" s="308"/>
      <c r="B245" s="311"/>
      <c r="C245" s="308"/>
      <c r="D245" s="308"/>
      <c r="E245" s="308"/>
      <c r="F245" s="308"/>
      <c r="G245" s="308"/>
      <c r="H245" s="308"/>
      <c r="I245" s="159" t="s">
        <v>19</v>
      </c>
      <c r="J245" s="313"/>
      <c r="K245" s="75" t="s">
        <v>120</v>
      </c>
      <c r="L245" s="84">
        <v>5.0250000000000004</v>
      </c>
      <c r="M245" s="84">
        <v>12.635999999999999</v>
      </c>
      <c r="N245" s="84">
        <v>10.808999999999999</v>
      </c>
      <c r="O245" s="84">
        <v>12.3</v>
      </c>
      <c r="P245" s="84"/>
      <c r="Q245" s="161">
        <f t="shared" si="29"/>
        <v>40.769999999999996</v>
      </c>
    </row>
    <row r="246" spans="1:17" x14ac:dyDescent="0.25">
      <c r="A246" s="308"/>
      <c r="B246" s="311"/>
      <c r="C246" s="308"/>
      <c r="D246" s="308"/>
      <c r="E246" s="308"/>
      <c r="F246" s="308"/>
      <c r="G246" s="308"/>
      <c r="H246" s="308"/>
      <c r="I246" s="159" t="s">
        <v>19</v>
      </c>
      <c r="J246" s="313"/>
      <c r="K246" s="75" t="s">
        <v>123</v>
      </c>
      <c r="L246" s="84"/>
      <c r="M246" s="84"/>
      <c r="N246" s="84"/>
      <c r="O246" s="84">
        <v>1.89</v>
      </c>
      <c r="P246" s="84"/>
      <c r="Q246" s="161"/>
    </row>
    <row r="247" spans="1:17" x14ac:dyDescent="0.25">
      <c r="A247" s="308"/>
      <c r="B247" s="311"/>
      <c r="C247" s="308"/>
      <c r="D247" s="308"/>
      <c r="E247" s="308"/>
      <c r="F247" s="308"/>
      <c r="G247" s="308"/>
      <c r="H247" s="308"/>
      <c r="I247" s="159" t="s">
        <v>19</v>
      </c>
      <c r="J247" s="313"/>
      <c r="K247" s="75" t="s">
        <v>156</v>
      </c>
      <c r="L247" s="84">
        <v>6</v>
      </c>
      <c r="M247" s="84">
        <v>6</v>
      </c>
      <c r="N247" s="84">
        <v>8</v>
      </c>
      <c r="O247" s="84">
        <v>5</v>
      </c>
      <c r="P247" s="84"/>
      <c r="Q247" s="161">
        <f t="shared" si="29"/>
        <v>25</v>
      </c>
    </row>
    <row r="248" spans="1:17" x14ac:dyDescent="0.25">
      <c r="A248" s="308"/>
      <c r="B248" s="311"/>
      <c r="C248" s="308"/>
      <c r="D248" s="308"/>
      <c r="E248" s="308"/>
      <c r="F248" s="308"/>
      <c r="G248" s="308"/>
      <c r="H248" s="308"/>
      <c r="I248" s="159" t="s">
        <v>19</v>
      </c>
      <c r="J248" s="313"/>
      <c r="K248" s="75" t="s">
        <v>116</v>
      </c>
      <c r="L248" s="84"/>
      <c r="M248" s="84">
        <v>0.98</v>
      </c>
      <c r="N248" s="84">
        <v>2.8780000000000001</v>
      </c>
      <c r="O248" s="84">
        <v>0.4</v>
      </c>
      <c r="P248" s="84"/>
      <c r="Q248" s="161">
        <f t="shared" si="29"/>
        <v>4.258</v>
      </c>
    </row>
    <row r="249" spans="1:17" x14ac:dyDescent="0.25">
      <c r="A249" s="308"/>
      <c r="B249" s="311"/>
      <c r="C249" s="308"/>
      <c r="D249" s="308"/>
      <c r="E249" s="308"/>
      <c r="F249" s="308"/>
      <c r="G249" s="308"/>
      <c r="H249" s="308"/>
      <c r="I249" s="159" t="s">
        <v>19</v>
      </c>
      <c r="J249" s="313"/>
      <c r="K249" s="75" t="s">
        <v>124</v>
      </c>
      <c r="L249" s="84">
        <v>27.785</v>
      </c>
      <c r="M249" s="84">
        <v>0.77800000000000002</v>
      </c>
      <c r="N249" s="84">
        <v>53.5</v>
      </c>
      <c r="O249" s="84">
        <v>2.2909999999999999</v>
      </c>
      <c r="P249" s="84"/>
      <c r="Q249" s="161">
        <f t="shared" si="29"/>
        <v>84.353999999999999</v>
      </c>
    </row>
    <row r="250" spans="1:17" x14ac:dyDescent="0.25">
      <c r="A250" s="308"/>
      <c r="B250" s="311"/>
      <c r="C250" s="308"/>
      <c r="D250" s="308"/>
      <c r="E250" s="308"/>
      <c r="F250" s="308"/>
      <c r="G250" s="308"/>
      <c r="H250" s="308"/>
      <c r="I250" s="159" t="s">
        <v>60</v>
      </c>
      <c r="J250" s="313"/>
      <c r="K250" s="75" t="s">
        <v>155</v>
      </c>
      <c r="L250" s="84">
        <v>1.492</v>
      </c>
      <c r="M250" s="84"/>
      <c r="N250" s="84"/>
      <c r="O250" s="84"/>
      <c r="P250" s="84"/>
      <c r="Q250" s="161">
        <f t="shared" si="29"/>
        <v>1.492</v>
      </c>
    </row>
    <row r="251" spans="1:17" x14ac:dyDescent="0.25">
      <c r="A251" s="308"/>
      <c r="B251" s="311"/>
      <c r="C251" s="308"/>
      <c r="D251" s="308"/>
      <c r="E251" s="308"/>
      <c r="F251" s="308"/>
      <c r="G251" s="308"/>
      <c r="H251" s="308"/>
      <c r="I251" s="159"/>
      <c r="J251" s="313"/>
      <c r="K251" s="75" t="s">
        <v>67</v>
      </c>
      <c r="L251" s="84"/>
      <c r="M251" s="84">
        <v>0.121</v>
      </c>
      <c r="N251" s="84"/>
      <c r="O251" s="84"/>
      <c r="P251" s="84"/>
      <c r="Q251" s="161">
        <f t="shared" si="29"/>
        <v>0.121</v>
      </c>
    </row>
    <row r="252" spans="1:17" x14ac:dyDescent="0.25">
      <c r="A252" s="308"/>
      <c r="B252" s="312"/>
      <c r="C252" s="308"/>
      <c r="D252" s="308"/>
      <c r="E252" s="308"/>
      <c r="F252" s="308"/>
      <c r="G252" s="308"/>
      <c r="H252" s="308"/>
      <c r="I252" s="159"/>
      <c r="J252" s="313"/>
      <c r="K252" s="49" t="s">
        <v>1</v>
      </c>
      <c r="L252" s="161">
        <f>SUM(L236:L251)</f>
        <v>88.542000000000002</v>
      </c>
      <c r="M252" s="161">
        <f>SUM(M236:M251)</f>
        <v>96.23899999999999</v>
      </c>
      <c r="N252" s="161">
        <f>SUM(N236:N251)</f>
        <v>140.911</v>
      </c>
      <c r="O252" s="161">
        <f>SUM(O236:O251)</f>
        <v>94.338999999999999</v>
      </c>
      <c r="P252" s="161">
        <f>SUM(P236:P251)</f>
        <v>0</v>
      </c>
      <c r="Q252" s="161">
        <f t="shared" si="29"/>
        <v>420.03100000000001</v>
      </c>
    </row>
    <row r="253" spans="1:17" x14ac:dyDescent="0.25">
      <c r="A253" s="308"/>
      <c r="B253" s="310" t="s">
        <v>27</v>
      </c>
      <c r="C253" s="308"/>
      <c r="D253" s="308"/>
      <c r="E253" s="308"/>
      <c r="F253" s="308"/>
      <c r="G253" s="308"/>
      <c r="H253" s="308"/>
      <c r="I253" s="159" t="s">
        <v>35</v>
      </c>
      <c r="J253" s="313">
        <v>124</v>
      </c>
      <c r="K253" s="75" t="s">
        <v>56</v>
      </c>
      <c r="L253" s="84">
        <v>0.51500000000000001</v>
      </c>
      <c r="M253" s="84"/>
      <c r="N253" s="84">
        <v>0.115</v>
      </c>
      <c r="O253" s="84">
        <v>0.1</v>
      </c>
      <c r="P253" s="84"/>
      <c r="Q253" s="161">
        <f t="shared" si="29"/>
        <v>0.73</v>
      </c>
    </row>
    <row r="254" spans="1:17" x14ac:dyDescent="0.25">
      <c r="A254" s="308"/>
      <c r="B254" s="311"/>
      <c r="C254" s="308"/>
      <c r="D254" s="308"/>
      <c r="E254" s="308"/>
      <c r="F254" s="308"/>
      <c r="G254" s="308"/>
      <c r="H254" s="308"/>
      <c r="I254" s="159" t="s">
        <v>19</v>
      </c>
      <c r="J254" s="313"/>
      <c r="K254" s="75" t="s">
        <v>57</v>
      </c>
      <c r="L254" s="84">
        <v>1.625</v>
      </c>
      <c r="M254" s="84">
        <v>48.795999999999999</v>
      </c>
      <c r="N254" s="84">
        <v>55.6</v>
      </c>
      <c r="O254" s="84">
        <v>66.623999999999995</v>
      </c>
      <c r="P254" s="84"/>
      <c r="Q254" s="161">
        <f t="shared" si="29"/>
        <v>172.64499999999998</v>
      </c>
    </row>
    <row r="255" spans="1:17" x14ac:dyDescent="0.25">
      <c r="A255" s="308"/>
      <c r="B255" s="311"/>
      <c r="C255" s="308"/>
      <c r="D255" s="308"/>
      <c r="E255" s="308"/>
      <c r="F255" s="308"/>
      <c r="G255" s="308"/>
      <c r="H255" s="308"/>
      <c r="I255" s="159" t="s">
        <v>19</v>
      </c>
      <c r="J255" s="313"/>
      <c r="K255" s="75" t="s">
        <v>88</v>
      </c>
      <c r="L255" s="84">
        <v>0.498</v>
      </c>
      <c r="M255" s="84">
        <v>0.498</v>
      </c>
      <c r="N255" s="84"/>
      <c r="O255" s="84"/>
      <c r="P255" s="84"/>
      <c r="Q255" s="161">
        <f t="shared" si="29"/>
        <v>0.996</v>
      </c>
    </row>
    <row r="256" spans="1:17" x14ac:dyDescent="0.25">
      <c r="A256" s="308"/>
      <c r="B256" s="311"/>
      <c r="C256" s="308"/>
      <c r="D256" s="308"/>
      <c r="E256" s="308"/>
      <c r="F256" s="308"/>
      <c r="G256" s="308"/>
      <c r="H256" s="308"/>
      <c r="I256" s="159" t="s">
        <v>19</v>
      </c>
      <c r="J256" s="313"/>
      <c r="K256" s="75" t="s">
        <v>117</v>
      </c>
      <c r="L256" s="84">
        <v>2.2109999999999999</v>
      </c>
      <c r="M256" s="84">
        <v>11.875</v>
      </c>
      <c r="N256" s="84">
        <v>3.649</v>
      </c>
      <c r="O256" s="84">
        <v>4.2350000000000003</v>
      </c>
      <c r="P256" s="84"/>
      <c r="Q256" s="161">
        <f t="shared" si="29"/>
        <v>21.97</v>
      </c>
    </row>
    <row r="257" spans="1:17" x14ac:dyDescent="0.25">
      <c r="A257" s="308"/>
      <c r="B257" s="311"/>
      <c r="C257" s="308"/>
      <c r="D257" s="308"/>
      <c r="E257" s="308"/>
      <c r="F257" s="308"/>
      <c r="G257" s="308"/>
      <c r="H257" s="308"/>
      <c r="I257" s="159" t="s">
        <v>35</v>
      </c>
      <c r="J257" s="313"/>
      <c r="K257" s="75" t="s">
        <v>58</v>
      </c>
      <c r="L257" s="84">
        <v>35.911999999999999</v>
      </c>
      <c r="M257" s="84"/>
      <c r="N257" s="84"/>
      <c r="O257" s="84"/>
      <c r="P257" s="84"/>
      <c r="Q257" s="161">
        <f t="shared" si="29"/>
        <v>35.911999999999999</v>
      </c>
    </row>
    <row r="258" spans="1:17" x14ac:dyDescent="0.25">
      <c r="A258" s="308"/>
      <c r="B258" s="311"/>
      <c r="C258" s="308"/>
      <c r="D258" s="308"/>
      <c r="E258" s="308"/>
      <c r="F258" s="308"/>
      <c r="G258" s="308"/>
      <c r="H258" s="308"/>
      <c r="I258" s="159" t="s">
        <v>60</v>
      </c>
      <c r="J258" s="313"/>
      <c r="K258" s="75" t="s">
        <v>59</v>
      </c>
      <c r="L258" s="84">
        <v>0.6</v>
      </c>
      <c r="M258" s="84"/>
      <c r="N258" s="84"/>
      <c r="O258" s="84"/>
      <c r="P258" s="84"/>
      <c r="Q258" s="161">
        <f t="shared" si="29"/>
        <v>0.6</v>
      </c>
    </row>
    <row r="259" spans="1:17" x14ac:dyDescent="0.25">
      <c r="A259" s="308"/>
      <c r="B259" s="311"/>
      <c r="C259" s="308"/>
      <c r="D259" s="308"/>
      <c r="E259" s="308"/>
      <c r="F259" s="308"/>
      <c r="G259" s="308"/>
      <c r="H259" s="308"/>
      <c r="I259" s="159" t="s">
        <v>19</v>
      </c>
      <c r="J259" s="313"/>
      <c r="K259" s="75" t="s">
        <v>107</v>
      </c>
      <c r="L259" s="84">
        <v>2.1150000000000002</v>
      </c>
      <c r="M259" s="84">
        <v>3.11</v>
      </c>
      <c r="N259" s="84">
        <v>2.2999999999999998</v>
      </c>
      <c r="O259" s="84">
        <v>1</v>
      </c>
      <c r="P259" s="84"/>
      <c r="Q259" s="161">
        <f t="shared" ref="Q259:Q271" si="30">SUM(L259:P259)</f>
        <v>8.5249999999999986</v>
      </c>
    </row>
    <row r="260" spans="1:17" x14ac:dyDescent="0.25">
      <c r="A260" s="308"/>
      <c r="B260" s="311"/>
      <c r="C260" s="308"/>
      <c r="D260" s="308"/>
      <c r="E260" s="308"/>
      <c r="F260" s="308"/>
      <c r="G260" s="308"/>
      <c r="H260" s="308"/>
      <c r="I260" s="159" t="s">
        <v>19</v>
      </c>
      <c r="J260" s="313"/>
      <c r="K260" s="75" t="s">
        <v>119</v>
      </c>
      <c r="L260" s="84"/>
      <c r="M260" s="84">
        <v>2.2000000000000002</v>
      </c>
      <c r="N260" s="84">
        <v>8.35</v>
      </c>
      <c r="O260" s="84">
        <v>10.076000000000001</v>
      </c>
      <c r="P260" s="84"/>
      <c r="Q260" s="161">
        <f t="shared" si="30"/>
        <v>20.626000000000001</v>
      </c>
    </row>
    <row r="261" spans="1:17" x14ac:dyDescent="0.25">
      <c r="A261" s="308"/>
      <c r="B261" s="311"/>
      <c r="C261" s="308"/>
      <c r="D261" s="308"/>
      <c r="E261" s="308"/>
      <c r="F261" s="308"/>
      <c r="G261" s="308"/>
      <c r="H261" s="308"/>
      <c r="I261" s="159" t="s">
        <v>19</v>
      </c>
      <c r="J261" s="313"/>
      <c r="K261" s="75" t="s">
        <v>98</v>
      </c>
      <c r="L261" s="84">
        <v>0.6</v>
      </c>
      <c r="M261" s="84">
        <v>0.8</v>
      </c>
      <c r="N261" s="84"/>
      <c r="O261" s="84">
        <v>7.8090000000000002</v>
      </c>
      <c r="P261" s="84"/>
      <c r="Q261" s="161">
        <f t="shared" si="30"/>
        <v>9.2089999999999996</v>
      </c>
    </row>
    <row r="262" spans="1:17" x14ac:dyDescent="0.25">
      <c r="A262" s="308"/>
      <c r="B262" s="311"/>
      <c r="C262" s="308"/>
      <c r="D262" s="308"/>
      <c r="E262" s="308"/>
      <c r="F262" s="308"/>
      <c r="G262" s="308"/>
      <c r="H262" s="308"/>
      <c r="I262" s="159" t="s">
        <v>19</v>
      </c>
      <c r="J262" s="313"/>
      <c r="K262" s="75" t="s">
        <v>120</v>
      </c>
      <c r="L262" s="84">
        <v>13.154</v>
      </c>
      <c r="M262" s="84">
        <v>9.4</v>
      </c>
      <c r="N262" s="84">
        <v>14.9</v>
      </c>
      <c r="O262" s="84">
        <v>3.5419999999999998</v>
      </c>
      <c r="P262" s="84"/>
      <c r="Q262" s="161">
        <f t="shared" si="30"/>
        <v>40.996000000000002</v>
      </c>
    </row>
    <row r="263" spans="1:17" x14ac:dyDescent="0.25">
      <c r="A263" s="308"/>
      <c r="B263" s="311"/>
      <c r="C263" s="308"/>
      <c r="D263" s="308"/>
      <c r="E263" s="308"/>
      <c r="F263" s="308"/>
      <c r="G263" s="308"/>
      <c r="H263" s="308"/>
      <c r="I263" s="159" t="s">
        <v>19</v>
      </c>
      <c r="J263" s="313"/>
      <c r="K263" s="75" t="s">
        <v>32</v>
      </c>
      <c r="L263" s="84"/>
      <c r="M263" s="84"/>
      <c r="N263" s="84">
        <v>3</v>
      </c>
      <c r="O263" s="84">
        <v>15.3</v>
      </c>
      <c r="P263" s="84"/>
      <c r="Q263" s="161">
        <f t="shared" si="30"/>
        <v>18.3</v>
      </c>
    </row>
    <row r="264" spans="1:17" x14ac:dyDescent="0.25">
      <c r="A264" s="308"/>
      <c r="B264" s="311"/>
      <c r="C264" s="308"/>
      <c r="D264" s="308"/>
      <c r="E264" s="308"/>
      <c r="F264" s="308"/>
      <c r="G264" s="308"/>
      <c r="H264" s="308"/>
      <c r="I264" s="159" t="s">
        <v>19</v>
      </c>
      <c r="J264" s="313"/>
      <c r="K264" s="75" t="s">
        <v>156</v>
      </c>
      <c r="L264" s="84">
        <v>6</v>
      </c>
      <c r="M264" s="84">
        <v>6</v>
      </c>
      <c r="N264" s="84">
        <v>5</v>
      </c>
      <c r="O264" s="84"/>
      <c r="P264" s="84"/>
      <c r="Q264" s="161">
        <f t="shared" si="30"/>
        <v>17</v>
      </c>
    </row>
    <row r="265" spans="1:17" x14ac:dyDescent="0.25">
      <c r="A265" s="308"/>
      <c r="B265" s="311"/>
      <c r="C265" s="308"/>
      <c r="D265" s="308"/>
      <c r="E265" s="308"/>
      <c r="F265" s="308"/>
      <c r="G265" s="308"/>
      <c r="H265" s="308"/>
      <c r="I265" s="159" t="s">
        <v>19</v>
      </c>
      <c r="J265" s="313"/>
      <c r="K265" s="75" t="s">
        <v>116</v>
      </c>
      <c r="L265" s="84"/>
      <c r="M265" s="84">
        <v>1.6060000000000001</v>
      </c>
      <c r="N265" s="84">
        <v>1.2</v>
      </c>
      <c r="O265" s="84">
        <v>0.89</v>
      </c>
      <c r="P265" s="84"/>
      <c r="Q265" s="161">
        <f t="shared" si="30"/>
        <v>3.6960000000000002</v>
      </c>
    </row>
    <row r="266" spans="1:17" x14ac:dyDescent="0.25">
      <c r="A266" s="308"/>
      <c r="B266" s="311"/>
      <c r="C266" s="308"/>
      <c r="D266" s="308"/>
      <c r="E266" s="308"/>
      <c r="F266" s="308"/>
      <c r="G266" s="308"/>
      <c r="H266" s="308"/>
      <c r="I266" s="159" t="s">
        <v>19</v>
      </c>
      <c r="J266" s="313"/>
      <c r="K266" s="75" t="s">
        <v>124</v>
      </c>
      <c r="L266" s="84">
        <v>5.89</v>
      </c>
      <c r="M266" s="84">
        <v>7.3</v>
      </c>
      <c r="N266" s="84">
        <v>0.8</v>
      </c>
      <c r="O266" s="84">
        <v>0.7</v>
      </c>
      <c r="P266" s="84"/>
      <c r="Q266" s="161">
        <f t="shared" si="30"/>
        <v>14.69</v>
      </c>
    </row>
    <row r="267" spans="1:17" x14ac:dyDescent="0.25">
      <c r="A267" s="308"/>
      <c r="B267" s="311"/>
      <c r="C267" s="308"/>
      <c r="D267" s="308"/>
      <c r="E267" s="308"/>
      <c r="F267" s="308"/>
      <c r="G267" s="308"/>
      <c r="H267" s="308"/>
      <c r="I267" s="159" t="s">
        <v>35</v>
      </c>
      <c r="J267" s="313"/>
      <c r="K267" s="75" t="s">
        <v>155</v>
      </c>
      <c r="L267" s="84">
        <v>0.84799999999999998</v>
      </c>
      <c r="M267" s="84"/>
      <c r="N267" s="84"/>
      <c r="O267" s="84"/>
      <c r="P267" s="84"/>
      <c r="Q267" s="161">
        <f t="shared" si="30"/>
        <v>0.84799999999999998</v>
      </c>
    </row>
    <row r="268" spans="1:17" x14ac:dyDescent="0.25">
      <c r="A268" s="308"/>
      <c r="B268" s="311"/>
      <c r="C268" s="308"/>
      <c r="D268" s="308"/>
      <c r="E268" s="308"/>
      <c r="F268" s="308"/>
      <c r="G268" s="308"/>
      <c r="H268" s="308"/>
      <c r="I268" s="159" t="s">
        <v>19</v>
      </c>
      <c r="J268" s="313"/>
      <c r="K268" s="75" t="s">
        <v>125</v>
      </c>
      <c r="L268" s="84"/>
      <c r="M268" s="84"/>
      <c r="N268" s="84">
        <v>22.026</v>
      </c>
      <c r="O268" s="84">
        <v>20.98</v>
      </c>
      <c r="P268" s="84"/>
      <c r="Q268" s="161">
        <f t="shared" si="30"/>
        <v>43.006</v>
      </c>
    </row>
    <row r="269" spans="1:17" x14ac:dyDescent="0.25">
      <c r="A269" s="308"/>
      <c r="B269" s="312"/>
      <c r="C269" s="308"/>
      <c r="D269" s="308"/>
      <c r="E269" s="308"/>
      <c r="F269" s="308"/>
      <c r="G269" s="308"/>
      <c r="H269" s="308"/>
      <c r="I269" s="159"/>
      <c r="J269" s="313"/>
      <c r="K269" s="49" t="s">
        <v>1</v>
      </c>
      <c r="L269" s="162">
        <f>SUM(L253:L268)</f>
        <v>69.968000000000004</v>
      </c>
      <c r="M269" s="162">
        <f>SUM(M253:M268)</f>
        <v>91.584999999999994</v>
      </c>
      <c r="N269" s="162">
        <f>SUM(N253:N268)</f>
        <v>116.94</v>
      </c>
      <c r="O269" s="162">
        <f>SUM(O253:O268)</f>
        <v>131.256</v>
      </c>
      <c r="P269" s="162">
        <f>SUM(P253:P268)</f>
        <v>0</v>
      </c>
      <c r="Q269" s="161">
        <f t="shared" si="30"/>
        <v>409.74900000000002</v>
      </c>
    </row>
    <row r="270" spans="1:17" ht="18" customHeight="1" x14ac:dyDescent="0.25">
      <c r="A270" s="308"/>
      <c r="B270" s="314" t="s">
        <v>28</v>
      </c>
      <c r="C270" s="308"/>
      <c r="D270" s="308"/>
      <c r="E270" s="308"/>
      <c r="F270" s="308"/>
      <c r="G270" s="308"/>
      <c r="H270" s="308"/>
      <c r="I270" s="307"/>
      <c r="J270" s="316"/>
      <c r="K270" s="47"/>
      <c r="L270" s="80"/>
      <c r="M270" s="80"/>
      <c r="N270" s="80"/>
      <c r="O270" s="80"/>
      <c r="P270" s="80"/>
      <c r="Q270" s="161">
        <f t="shared" si="30"/>
        <v>0</v>
      </c>
    </row>
    <row r="271" spans="1:17" ht="54.75" customHeight="1" x14ac:dyDescent="0.25">
      <c r="A271" s="309"/>
      <c r="B271" s="314"/>
      <c r="C271" s="309"/>
      <c r="D271" s="309"/>
      <c r="E271" s="309"/>
      <c r="F271" s="309"/>
      <c r="G271" s="309"/>
      <c r="H271" s="309"/>
      <c r="I271" s="309"/>
      <c r="J271" s="317"/>
      <c r="K271" s="48" t="s">
        <v>1</v>
      </c>
      <c r="L271" s="162">
        <f>L270</f>
        <v>0</v>
      </c>
      <c r="M271" s="162">
        <f>M270</f>
        <v>0</v>
      </c>
      <c r="N271" s="162">
        <f>N270</f>
        <v>0</v>
      </c>
      <c r="O271" s="162">
        <f>O270</f>
        <v>0</v>
      </c>
      <c r="P271" s="162"/>
      <c r="Q271" s="161">
        <f t="shared" si="30"/>
        <v>0</v>
      </c>
    </row>
    <row r="272" spans="1:17" x14ac:dyDescent="0.25">
      <c r="A272" s="222" t="s">
        <v>131</v>
      </c>
      <c r="B272" s="223"/>
      <c r="C272" s="223"/>
      <c r="D272" s="223"/>
      <c r="E272" s="223"/>
      <c r="F272" s="223"/>
      <c r="G272" s="223"/>
      <c r="H272" s="223"/>
      <c r="I272" s="223"/>
      <c r="J272" s="223"/>
      <c r="K272" s="65"/>
      <c r="L272" s="163">
        <f>SUM(L124+L131+L137+L192+L220+L235+L252+L269)</f>
        <v>2891.2529999999997</v>
      </c>
      <c r="M272" s="163">
        <f t="shared" ref="M272:P272" si="31">SUM(M124+M131+M137+M192+M220+M235+M252+M269)</f>
        <v>6947.7345000000005</v>
      </c>
      <c r="N272" s="163">
        <f t="shared" si="31"/>
        <v>12101.963</v>
      </c>
      <c r="O272" s="163">
        <f t="shared" si="31"/>
        <v>10536.256999999998</v>
      </c>
      <c r="P272" s="163">
        <f t="shared" si="31"/>
        <v>0</v>
      </c>
      <c r="Q272" s="163">
        <f>SUM(L272:P272)</f>
        <v>32477.207499999997</v>
      </c>
    </row>
    <row r="273" spans="1:24" ht="27" customHeight="1" x14ac:dyDescent="0.25">
      <c r="A273" s="225">
        <v>3</v>
      </c>
      <c r="B273" s="273" t="s">
        <v>269</v>
      </c>
      <c r="C273" s="255" t="s">
        <v>4</v>
      </c>
      <c r="D273" s="255" t="s">
        <v>3</v>
      </c>
      <c r="E273" s="255" t="s">
        <v>268</v>
      </c>
      <c r="F273" s="255" t="s">
        <v>205</v>
      </c>
      <c r="G273" s="255" t="s">
        <v>222</v>
      </c>
      <c r="H273" s="255" t="s">
        <v>272</v>
      </c>
      <c r="I273" s="72"/>
      <c r="J273" s="132">
        <v>453</v>
      </c>
      <c r="K273" s="34"/>
      <c r="L273" s="52"/>
      <c r="M273" s="52"/>
      <c r="N273" s="53"/>
      <c r="O273" s="53"/>
      <c r="P273" s="53"/>
      <c r="Q273" s="54">
        <f>SUM(L273:P273)</f>
        <v>0</v>
      </c>
      <c r="U273" s="89"/>
      <c r="V273" s="89"/>
      <c r="W273" s="89"/>
      <c r="X273" s="89"/>
    </row>
    <row r="274" spans="1:24" ht="17.25" customHeight="1" x14ac:dyDescent="0.25">
      <c r="A274" s="226"/>
      <c r="B274" s="274"/>
      <c r="C274" s="256"/>
      <c r="D274" s="256"/>
      <c r="E274" s="256"/>
      <c r="F274" s="256"/>
      <c r="G274" s="256"/>
      <c r="H274" s="256"/>
      <c r="I274" s="72"/>
      <c r="J274" s="132"/>
      <c r="K274" s="90" t="s">
        <v>1</v>
      </c>
      <c r="L274" s="54">
        <f>SUM(L273)</f>
        <v>0</v>
      </c>
      <c r="M274" s="54">
        <f t="shared" ref="M274" si="32">SUM(M273)</f>
        <v>0</v>
      </c>
      <c r="N274" s="54">
        <f t="shared" ref="N274" si="33">SUM(N273)</f>
        <v>0</v>
      </c>
      <c r="O274" s="54">
        <f>SUM(O273)</f>
        <v>0</v>
      </c>
      <c r="P274" s="54">
        <f>SUM(P273)</f>
        <v>0</v>
      </c>
      <c r="Q274" s="54">
        <f>SUM(Q273)</f>
        <v>0</v>
      </c>
      <c r="U274" s="89"/>
      <c r="V274" s="89"/>
      <c r="W274" s="89"/>
      <c r="X274" s="89"/>
    </row>
    <row r="275" spans="1:24" ht="17.25" customHeight="1" x14ac:dyDescent="0.25">
      <c r="A275" s="226"/>
      <c r="B275" s="273" t="s">
        <v>230</v>
      </c>
      <c r="C275" s="256"/>
      <c r="D275" s="256"/>
      <c r="E275" s="256"/>
      <c r="F275" s="256"/>
      <c r="G275" s="256"/>
      <c r="H275" s="256"/>
      <c r="I275" s="178" t="s">
        <v>35</v>
      </c>
      <c r="J275" s="214">
        <v>458</v>
      </c>
      <c r="K275" s="34" t="s">
        <v>56</v>
      </c>
      <c r="L275" s="54"/>
      <c r="M275" s="54"/>
      <c r="N275" s="52">
        <v>0.14499999999999999</v>
      </c>
      <c r="O275" s="52">
        <v>0.16</v>
      </c>
      <c r="P275" s="53"/>
      <c r="Q275" s="54">
        <f>SUM(L275:P275)</f>
        <v>0.30499999999999999</v>
      </c>
      <c r="U275" s="89"/>
      <c r="V275" s="89"/>
      <c r="W275" s="89"/>
      <c r="X275" s="89"/>
    </row>
    <row r="276" spans="1:24" ht="15" customHeight="1" x14ac:dyDescent="0.25">
      <c r="A276" s="226"/>
      <c r="B276" s="304"/>
      <c r="C276" s="256"/>
      <c r="D276" s="256"/>
      <c r="E276" s="256"/>
      <c r="F276" s="256"/>
      <c r="G276" s="256"/>
      <c r="H276" s="256"/>
      <c r="I276" s="178" t="s">
        <v>19</v>
      </c>
      <c r="J276" s="215"/>
      <c r="K276" s="91" t="s">
        <v>57</v>
      </c>
      <c r="L276" s="92"/>
      <c r="M276" s="92"/>
      <c r="N276" s="52">
        <v>242.999</v>
      </c>
      <c r="O276" s="52">
        <v>457.60599999999999</v>
      </c>
      <c r="P276" s="184"/>
      <c r="Q276" s="54">
        <f t="shared" ref="Q276:Q293" si="34">SUM(L276:P276)</f>
        <v>700.60500000000002</v>
      </c>
      <c r="U276" s="89"/>
      <c r="V276" s="89"/>
      <c r="W276" s="89"/>
      <c r="X276" s="89"/>
    </row>
    <row r="277" spans="1:24" ht="15" customHeight="1" x14ac:dyDescent="0.25">
      <c r="A277" s="226"/>
      <c r="B277" s="304"/>
      <c r="C277" s="256"/>
      <c r="D277" s="256"/>
      <c r="E277" s="256"/>
      <c r="F277" s="256"/>
      <c r="G277" s="256"/>
      <c r="H277" s="256"/>
      <c r="I277" s="180" t="s">
        <v>19</v>
      </c>
      <c r="J277" s="215"/>
      <c r="K277" s="91" t="s">
        <v>73</v>
      </c>
      <c r="L277" s="92"/>
      <c r="M277" s="92"/>
      <c r="N277" s="52"/>
      <c r="O277" s="52">
        <v>350.52229999999997</v>
      </c>
      <c r="P277" s="184">
        <v>419.21600000000001</v>
      </c>
      <c r="Q277" s="54">
        <f t="shared" si="34"/>
        <v>769.73829999999998</v>
      </c>
      <c r="U277" s="89"/>
      <c r="V277" s="89"/>
      <c r="W277" s="89"/>
      <c r="X277" s="89"/>
    </row>
    <row r="278" spans="1:24" x14ac:dyDescent="0.25">
      <c r="A278" s="226"/>
      <c r="B278" s="304"/>
      <c r="C278" s="256"/>
      <c r="D278" s="256"/>
      <c r="E278" s="256"/>
      <c r="F278" s="256"/>
      <c r="G278" s="256"/>
      <c r="H278" s="256"/>
      <c r="I278" s="178" t="s">
        <v>19</v>
      </c>
      <c r="J278" s="215"/>
      <c r="K278" s="91" t="s">
        <v>31</v>
      </c>
      <c r="L278" s="92"/>
      <c r="M278" s="92"/>
      <c r="N278" s="52">
        <v>401.90600000000001</v>
      </c>
      <c r="O278" s="52">
        <v>512.76599999999996</v>
      </c>
      <c r="P278" s="184"/>
      <c r="Q278" s="54">
        <f t="shared" si="34"/>
        <v>914.67200000000003</v>
      </c>
      <c r="U278" s="89"/>
      <c r="V278" s="89"/>
      <c r="W278" s="89"/>
      <c r="X278" s="89"/>
    </row>
    <row r="279" spans="1:24" x14ac:dyDescent="0.25">
      <c r="A279" s="226"/>
      <c r="B279" s="304"/>
      <c r="C279" s="256"/>
      <c r="D279" s="256"/>
      <c r="E279" s="256"/>
      <c r="F279" s="256"/>
      <c r="G279" s="256"/>
      <c r="H279" s="256"/>
      <c r="I279" s="178" t="s">
        <v>19</v>
      </c>
      <c r="J279" s="215"/>
      <c r="K279" s="93" t="s">
        <v>74</v>
      </c>
      <c r="L279" s="92"/>
      <c r="M279" s="92"/>
      <c r="N279" s="52"/>
      <c r="O279" s="52">
        <v>1350</v>
      </c>
      <c r="P279" s="184">
        <v>846.5</v>
      </c>
      <c r="Q279" s="54">
        <f t="shared" si="34"/>
        <v>2196.5</v>
      </c>
      <c r="U279" s="89"/>
      <c r="V279" s="89"/>
      <c r="W279" s="89"/>
      <c r="X279" s="89"/>
    </row>
    <row r="280" spans="1:24" x14ac:dyDescent="0.25">
      <c r="A280" s="226"/>
      <c r="B280" s="304"/>
      <c r="C280" s="256"/>
      <c r="D280" s="256"/>
      <c r="E280" s="256"/>
      <c r="F280" s="256"/>
      <c r="G280" s="256"/>
      <c r="H280" s="256"/>
      <c r="I280" s="180" t="s">
        <v>19</v>
      </c>
      <c r="J280" s="215"/>
      <c r="K280" s="93" t="s">
        <v>34</v>
      </c>
      <c r="L280" s="92"/>
      <c r="M280" s="92"/>
      <c r="N280" s="52"/>
      <c r="O280" s="52"/>
      <c r="P280" s="184">
        <v>827.08699999999999</v>
      </c>
      <c r="Q280" s="54">
        <f t="shared" si="34"/>
        <v>827.08699999999999</v>
      </c>
      <c r="U280" s="89"/>
      <c r="V280" s="89"/>
      <c r="W280" s="89"/>
      <c r="X280" s="89"/>
    </row>
    <row r="281" spans="1:24" x14ac:dyDescent="0.25">
      <c r="A281" s="226"/>
      <c r="B281" s="304"/>
      <c r="C281" s="256"/>
      <c r="D281" s="256"/>
      <c r="E281" s="256"/>
      <c r="F281" s="256"/>
      <c r="G281" s="256"/>
      <c r="H281" s="256"/>
      <c r="I281" s="180" t="s">
        <v>19</v>
      </c>
      <c r="J281" s="215"/>
      <c r="K281" s="93" t="s">
        <v>75</v>
      </c>
      <c r="L281" s="92"/>
      <c r="M281" s="92"/>
      <c r="N281" s="52"/>
      <c r="O281" s="52">
        <v>250</v>
      </c>
      <c r="P281" s="184"/>
      <c r="Q281" s="54">
        <f t="shared" si="34"/>
        <v>250</v>
      </c>
      <c r="U281" s="89"/>
      <c r="V281" s="89"/>
      <c r="W281" s="89"/>
      <c r="X281" s="89"/>
    </row>
    <row r="282" spans="1:24" x14ac:dyDescent="0.25">
      <c r="A282" s="226"/>
      <c r="B282" s="304"/>
      <c r="C282" s="256"/>
      <c r="D282" s="256"/>
      <c r="E282" s="256"/>
      <c r="F282" s="256"/>
      <c r="G282" s="256"/>
      <c r="H282" s="256"/>
      <c r="I282" s="178" t="s">
        <v>19</v>
      </c>
      <c r="J282" s="215"/>
      <c r="K282" s="93" t="s">
        <v>116</v>
      </c>
      <c r="L282" s="92"/>
      <c r="M282" s="92"/>
      <c r="N282" s="52"/>
      <c r="O282" s="52">
        <v>17.222000000000001</v>
      </c>
      <c r="P282" s="184"/>
      <c r="Q282" s="54">
        <f t="shared" si="34"/>
        <v>17.222000000000001</v>
      </c>
      <c r="U282" s="89"/>
      <c r="V282" s="89"/>
      <c r="W282" s="89"/>
      <c r="X282" s="89"/>
    </row>
    <row r="283" spans="1:24" x14ac:dyDescent="0.25">
      <c r="A283" s="226"/>
      <c r="B283" s="304"/>
      <c r="C283" s="256"/>
      <c r="D283" s="256"/>
      <c r="E283" s="256"/>
      <c r="F283" s="256"/>
      <c r="G283" s="256"/>
      <c r="H283" s="256"/>
      <c r="I283" s="178" t="s">
        <v>19</v>
      </c>
      <c r="J283" s="215"/>
      <c r="K283" s="93" t="s">
        <v>157</v>
      </c>
      <c r="L283" s="92"/>
      <c r="M283" s="92"/>
      <c r="N283" s="52"/>
      <c r="O283" s="52">
        <v>13.628399999999999</v>
      </c>
      <c r="P283" s="184">
        <v>352.34800000000001</v>
      </c>
      <c r="Q283" s="54">
        <f t="shared" si="34"/>
        <v>365.97640000000001</v>
      </c>
      <c r="U283" s="89"/>
      <c r="V283" s="89"/>
      <c r="W283" s="89"/>
      <c r="X283" s="89"/>
    </row>
    <row r="284" spans="1:24" x14ac:dyDescent="0.25">
      <c r="A284" s="226"/>
      <c r="B284" s="304"/>
      <c r="C284" s="256"/>
      <c r="D284" s="256"/>
      <c r="E284" s="256"/>
      <c r="F284" s="256"/>
      <c r="G284" s="256"/>
      <c r="H284" s="256"/>
      <c r="I284" s="178" t="s">
        <v>60</v>
      </c>
      <c r="J284" s="215"/>
      <c r="K284" s="93" t="s">
        <v>265</v>
      </c>
      <c r="L284" s="92"/>
      <c r="M284" s="92"/>
      <c r="N284" s="52"/>
      <c r="O284" s="52">
        <v>1399.9999</v>
      </c>
      <c r="P284" s="92"/>
      <c r="Q284" s="54">
        <f t="shared" si="34"/>
        <v>1399.9999</v>
      </c>
      <c r="U284" s="89"/>
      <c r="V284" s="89"/>
      <c r="W284" s="89"/>
      <c r="X284" s="89"/>
    </row>
    <row r="285" spans="1:24" x14ac:dyDescent="0.25">
      <c r="A285" s="226"/>
      <c r="B285" s="304"/>
      <c r="C285" s="256"/>
      <c r="D285" s="256"/>
      <c r="E285" s="256"/>
      <c r="F285" s="256"/>
      <c r="G285" s="256"/>
      <c r="H285" s="256"/>
      <c r="I285" s="178" t="s">
        <v>19</v>
      </c>
      <c r="J285" s="215"/>
      <c r="K285" s="93" t="s">
        <v>76</v>
      </c>
      <c r="L285" s="92"/>
      <c r="M285" s="92"/>
      <c r="N285" s="52">
        <v>200</v>
      </c>
      <c r="O285" s="52"/>
      <c r="P285" s="184"/>
      <c r="Q285" s="54">
        <f t="shared" si="34"/>
        <v>200</v>
      </c>
      <c r="U285" s="89"/>
      <c r="V285" s="89"/>
      <c r="W285" s="89"/>
      <c r="X285" s="89"/>
    </row>
    <row r="286" spans="1:24" x14ac:dyDescent="0.25">
      <c r="A286" s="226"/>
      <c r="B286" s="304"/>
      <c r="C286" s="256"/>
      <c r="D286" s="256"/>
      <c r="E286" s="256"/>
      <c r="F286" s="256"/>
      <c r="G286" s="256"/>
      <c r="H286" s="256"/>
      <c r="I286" s="178" t="s">
        <v>35</v>
      </c>
      <c r="J286" s="215"/>
      <c r="K286" s="91" t="s">
        <v>266</v>
      </c>
      <c r="L286" s="183"/>
      <c r="M286" s="40"/>
      <c r="N286" s="52">
        <v>0</v>
      </c>
      <c r="O286" s="52">
        <v>537.99900000000002</v>
      </c>
      <c r="P286" s="185"/>
      <c r="Q286" s="54">
        <f t="shared" si="34"/>
        <v>537.99900000000002</v>
      </c>
      <c r="U286" s="89"/>
      <c r="V286" s="89"/>
      <c r="W286" s="89"/>
      <c r="X286" s="89"/>
    </row>
    <row r="287" spans="1:24" x14ac:dyDescent="0.25">
      <c r="A287" s="226"/>
      <c r="B287" s="304"/>
      <c r="C287" s="256"/>
      <c r="D287" s="256"/>
      <c r="E287" s="256"/>
      <c r="F287" s="256"/>
      <c r="G287" s="256"/>
      <c r="H287" s="256"/>
      <c r="I287" s="178" t="s">
        <v>19</v>
      </c>
      <c r="J287" s="215"/>
      <c r="K287" s="91" t="s">
        <v>68</v>
      </c>
      <c r="L287" s="183"/>
      <c r="M287" s="40"/>
      <c r="N287" s="52">
        <v>274.92070000000001</v>
      </c>
      <c r="O287" s="52">
        <v>615.19920000000002</v>
      </c>
      <c r="P287" s="186"/>
      <c r="Q287" s="54">
        <f t="shared" si="34"/>
        <v>890.11990000000003</v>
      </c>
      <c r="U287" s="89"/>
      <c r="V287" s="89"/>
      <c r="W287" s="89"/>
      <c r="X287" s="89"/>
    </row>
    <row r="288" spans="1:24" x14ac:dyDescent="0.25">
      <c r="A288" s="226"/>
      <c r="B288" s="304"/>
      <c r="C288" s="256"/>
      <c r="D288" s="256"/>
      <c r="E288" s="256"/>
      <c r="F288" s="256"/>
      <c r="G288" s="256"/>
      <c r="H288" s="256"/>
      <c r="I288" s="178" t="s">
        <v>19</v>
      </c>
      <c r="J288" s="215"/>
      <c r="K288" s="91" t="s">
        <v>267</v>
      </c>
      <c r="L288" s="183"/>
      <c r="M288" s="40"/>
      <c r="N288" s="52">
        <v>1.2594000000000001</v>
      </c>
      <c r="O288" s="52">
        <v>30.345500000000001</v>
      </c>
      <c r="P288" s="185"/>
      <c r="Q288" s="54">
        <f t="shared" si="34"/>
        <v>31.604900000000001</v>
      </c>
      <c r="U288" s="89"/>
      <c r="V288" s="89"/>
      <c r="W288" s="89"/>
      <c r="X288" s="89"/>
    </row>
    <row r="289" spans="1:24" ht="15.75" customHeight="1" x14ac:dyDescent="0.25">
      <c r="A289" s="226"/>
      <c r="B289" s="304"/>
      <c r="C289" s="256"/>
      <c r="D289" s="256"/>
      <c r="E289" s="256"/>
      <c r="F289" s="256"/>
      <c r="G289" s="256"/>
      <c r="H289" s="256"/>
      <c r="I289" s="178" t="s">
        <v>19</v>
      </c>
      <c r="J289" s="215"/>
      <c r="K289" s="91" t="s">
        <v>79</v>
      </c>
      <c r="L289" s="183"/>
      <c r="M289" s="40"/>
      <c r="N289" s="52">
        <v>225.33099999999999</v>
      </c>
      <c r="O289" s="52">
        <v>377.48840000000001</v>
      </c>
      <c r="P289" s="185"/>
      <c r="Q289" s="54">
        <f t="shared" si="34"/>
        <v>602.81939999999997</v>
      </c>
      <c r="U289" s="89"/>
      <c r="V289" s="89"/>
      <c r="W289" s="89"/>
      <c r="X289" s="89"/>
    </row>
    <row r="290" spans="1:24" x14ac:dyDescent="0.25">
      <c r="A290" s="226"/>
      <c r="B290" s="304"/>
      <c r="C290" s="256"/>
      <c r="D290" s="256"/>
      <c r="E290" s="256"/>
      <c r="F290" s="256"/>
      <c r="G290" s="256"/>
      <c r="H290" s="256"/>
      <c r="I290" s="178" t="s">
        <v>19</v>
      </c>
      <c r="J290" s="215"/>
      <c r="K290" s="91" t="s">
        <v>93</v>
      </c>
      <c r="L290" s="183"/>
      <c r="M290" s="40"/>
      <c r="N290" s="52">
        <v>1.1000000000000001</v>
      </c>
      <c r="O290" s="52">
        <v>409.2</v>
      </c>
      <c r="P290" s="186"/>
      <c r="Q290" s="54">
        <f t="shared" si="34"/>
        <v>410.3</v>
      </c>
      <c r="U290" s="89"/>
      <c r="V290" s="89"/>
      <c r="W290" s="89"/>
      <c r="X290" s="89"/>
    </row>
    <row r="291" spans="1:24" x14ac:dyDescent="0.25">
      <c r="A291" s="226"/>
      <c r="B291" s="304"/>
      <c r="C291" s="256"/>
      <c r="D291" s="256"/>
      <c r="E291" s="256"/>
      <c r="F291" s="256"/>
      <c r="G291" s="256"/>
      <c r="H291" s="256"/>
      <c r="I291" s="178" t="s">
        <v>19</v>
      </c>
      <c r="J291" s="215"/>
      <c r="K291" s="91" t="s">
        <v>87</v>
      </c>
      <c r="L291" s="183"/>
      <c r="M291" s="40"/>
      <c r="N291" s="52">
        <v>544.13</v>
      </c>
      <c r="O291" s="52">
        <v>0</v>
      </c>
      <c r="P291" s="186"/>
      <c r="Q291" s="54">
        <f t="shared" si="34"/>
        <v>544.13</v>
      </c>
      <c r="U291" s="89"/>
      <c r="V291" s="89"/>
      <c r="W291" s="89"/>
      <c r="X291" s="89"/>
    </row>
    <row r="292" spans="1:24" x14ac:dyDescent="0.25">
      <c r="A292" s="226"/>
      <c r="B292" s="304"/>
      <c r="C292" s="256"/>
      <c r="D292" s="256"/>
      <c r="E292" s="256"/>
      <c r="F292" s="256"/>
      <c r="G292" s="256"/>
      <c r="H292" s="256"/>
      <c r="I292" s="180"/>
      <c r="J292" s="215"/>
      <c r="K292" s="91"/>
      <c r="L292" s="183"/>
      <c r="M292" s="40"/>
      <c r="N292" s="52"/>
      <c r="O292" s="52">
        <v>17956.129499999999</v>
      </c>
      <c r="P292" s="186"/>
      <c r="Q292" s="54">
        <f t="shared" si="34"/>
        <v>17956.129499999999</v>
      </c>
      <c r="U292" s="89"/>
      <c r="V292" s="89"/>
      <c r="W292" s="89"/>
      <c r="X292" s="89"/>
    </row>
    <row r="293" spans="1:24" x14ac:dyDescent="0.25">
      <c r="A293" s="226"/>
      <c r="B293" s="274"/>
      <c r="C293" s="256"/>
      <c r="D293" s="256"/>
      <c r="E293" s="256"/>
      <c r="F293" s="256"/>
      <c r="G293" s="256"/>
      <c r="H293" s="256"/>
      <c r="I293" s="178"/>
      <c r="J293" s="238"/>
      <c r="K293" s="45" t="s">
        <v>1</v>
      </c>
      <c r="L293" s="55">
        <f>SUM(L276:L291)</f>
        <v>0</v>
      </c>
      <c r="M293" s="55">
        <f>SUM(M276:M291)</f>
        <v>0</v>
      </c>
      <c r="N293" s="55">
        <f>SUM(N275:N292)</f>
        <v>1891.7910999999995</v>
      </c>
      <c r="O293" s="55">
        <f>SUM(O275:O292)</f>
        <v>24278.266199999998</v>
      </c>
      <c r="P293" s="55">
        <f>SUM(P275:P291)</f>
        <v>2445.1509999999998</v>
      </c>
      <c r="Q293" s="54">
        <f t="shared" si="34"/>
        <v>28615.208299999998</v>
      </c>
      <c r="U293" s="89"/>
      <c r="V293" s="89"/>
      <c r="W293" s="89"/>
      <c r="X293" s="89"/>
    </row>
    <row r="294" spans="1:24" ht="19.5" customHeight="1" x14ac:dyDescent="0.25">
      <c r="A294" s="226"/>
      <c r="B294" s="273" t="s">
        <v>270</v>
      </c>
      <c r="C294" s="256"/>
      <c r="D294" s="256"/>
      <c r="E294" s="256"/>
      <c r="F294" s="256"/>
      <c r="G294" s="256"/>
      <c r="H294" s="256"/>
      <c r="I294" s="178" t="s">
        <v>35</v>
      </c>
      <c r="J294" s="305">
        <v>467</v>
      </c>
      <c r="K294" s="46" t="s">
        <v>56</v>
      </c>
      <c r="L294" s="56"/>
      <c r="M294" s="56"/>
      <c r="N294" s="56">
        <v>7.0000000000000001E-3</v>
      </c>
      <c r="O294" s="56">
        <v>1.2E-2</v>
      </c>
      <c r="P294" s="55"/>
      <c r="Q294" s="54">
        <f>SUM(L294:P294)</f>
        <v>1.9E-2</v>
      </c>
      <c r="U294" s="89"/>
      <c r="V294" s="89"/>
      <c r="W294" s="89"/>
      <c r="X294" s="89"/>
    </row>
    <row r="295" spans="1:24" x14ac:dyDescent="0.25">
      <c r="A295" s="226"/>
      <c r="B295" s="304"/>
      <c r="C295" s="256"/>
      <c r="D295" s="256"/>
      <c r="E295" s="256"/>
      <c r="F295" s="256"/>
      <c r="G295" s="256"/>
      <c r="H295" s="256"/>
      <c r="I295" s="178" t="s">
        <v>19</v>
      </c>
      <c r="J295" s="305"/>
      <c r="K295" s="46" t="s">
        <v>57</v>
      </c>
      <c r="L295" s="56"/>
      <c r="M295" s="56"/>
      <c r="N295" s="56">
        <v>267.87700000000001</v>
      </c>
      <c r="O295" s="56">
        <v>571.61500000000001</v>
      </c>
      <c r="P295" s="56"/>
      <c r="Q295" s="54">
        <f t="shared" ref="Q295:Q304" si="35">SUM(L295:P295)</f>
        <v>839.49199999999996</v>
      </c>
      <c r="U295" s="89"/>
      <c r="V295" s="89"/>
      <c r="W295" s="89"/>
      <c r="X295" s="89"/>
    </row>
    <row r="296" spans="1:24" x14ac:dyDescent="0.25">
      <c r="A296" s="226"/>
      <c r="B296" s="304"/>
      <c r="C296" s="256"/>
      <c r="D296" s="256"/>
      <c r="E296" s="256"/>
      <c r="F296" s="256"/>
      <c r="G296" s="256"/>
      <c r="H296" s="256"/>
      <c r="I296" s="178" t="s">
        <v>19</v>
      </c>
      <c r="J296" s="305"/>
      <c r="K296" s="46" t="s">
        <v>61</v>
      </c>
      <c r="L296" s="56"/>
      <c r="M296" s="56"/>
      <c r="N296" s="56">
        <v>604.64350000000002</v>
      </c>
      <c r="O296" s="187"/>
      <c r="P296" s="187"/>
      <c r="Q296" s="54">
        <f t="shared" si="35"/>
        <v>604.64350000000002</v>
      </c>
      <c r="R296" s="94"/>
      <c r="U296" s="89"/>
      <c r="V296" s="89"/>
      <c r="W296" s="89"/>
      <c r="X296" s="89"/>
    </row>
    <row r="297" spans="1:24" x14ac:dyDescent="0.25">
      <c r="A297" s="226"/>
      <c r="B297" s="304"/>
      <c r="C297" s="256"/>
      <c r="D297" s="256"/>
      <c r="E297" s="256"/>
      <c r="F297" s="256"/>
      <c r="G297" s="256"/>
      <c r="H297" s="256"/>
      <c r="I297" s="178" t="s">
        <v>19</v>
      </c>
      <c r="J297" s="305"/>
      <c r="K297" s="46" t="s">
        <v>89</v>
      </c>
      <c r="L297" s="56"/>
      <c r="M297" s="56"/>
      <c r="N297" s="56"/>
      <c r="O297" s="56">
        <v>385.24900000000002</v>
      </c>
      <c r="P297" s="56"/>
      <c r="Q297" s="54">
        <f t="shared" si="35"/>
        <v>385.24900000000002</v>
      </c>
      <c r="R297" s="94"/>
      <c r="U297" s="89"/>
      <c r="V297" s="89"/>
      <c r="W297" s="89"/>
      <c r="X297" s="89"/>
    </row>
    <row r="298" spans="1:24" x14ac:dyDescent="0.25">
      <c r="A298" s="226"/>
      <c r="B298" s="304"/>
      <c r="C298" s="256"/>
      <c r="D298" s="256"/>
      <c r="E298" s="256"/>
      <c r="F298" s="256"/>
      <c r="G298" s="256"/>
      <c r="H298" s="256"/>
      <c r="I298" s="178" t="s">
        <v>19</v>
      </c>
      <c r="J298" s="305"/>
      <c r="K298" s="46" t="s">
        <v>231</v>
      </c>
      <c r="L298" s="56"/>
      <c r="M298" s="56"/>
      <c r="N298" s="56">
        <v>2393.4847</v>
      </c>
      <c r="O298" s="187">
        <v>1</v>
      </c>
      <c r="P298" s="187"/>
      <c r="Q298" s="54">
        <f t="shared" si="35"/>
        <v>2394.4847</v>
      </c>
      <c r="R298" s="94"/>
      <c r="U298" s="89"/>
      <c r="V298" s="89"/>
      <c r="W298" s="89"/>
      <c r="X298" s="89"/>
    </row>
    <row r="299" spans="1:24" x14ac:dyDescent="0.25">
      <c r="A299" s="226"/>
      <c r="B299" s="304"/>
      <c r="C299" s="256"/>
      <c r="D299" s="256"/>
      <c r="E299" s="256"/>
      <c r="F299" s="256"/>
      <c r="G299" s="256"/>
      <c r="H299" s="256"/>
      <c r="I299" s="178" t="s">
        <v>19</v>
      </c>
      <c r="J299" s="305"/>
      <c r="K299" s="46" t="s">
        <v>70</v>
      </c>
      <c r="L299" s="56"/>
      <c r="M299" s="56"/>
      <c r="N299" s="56"/>
      <c r="O299" s="187">
        <v>107.797</v>
      </c>
      <c r="P299" s="187"/>
      <c r="Q299" s="54">
        <f t="shared" si="35"/>
        <v>107.797</v>
      </c>
      <c r="R299" s="340"/>
      <c r="S299" s="258"/>
      <c r="T299" s="258"/>
      <c r="U299" s="258"/>
      <c r="V299" s="258"/>
      <c r="W299" s="258"/>
      <c r="X299" s="89"/>
    </row>
    <row r="300" spans="1:24" x14ac:dyDescent="0.25">
      <c r="A300" s="226"/>
      <c r="B300" s="304"/>
      <c r="C300" s="256"/>
      <c r="D300" s="256"/>
      <c r="E300" s="256"/>
      <c r="F300" s="256"/>
      <c r="G300" s="256"/>
      <c r="H300" s="256"/>
      <c r="I300" s="179" t="s">
        <v>19</v>
      </c>
      <c r="J300" s="305"/>
      <c r="K300" s="46" t="s">
        <v>105</v>
      </c>
      <c r="L300" s="56"/>
      <c r="M300" s="56"/>
      <c r="N300" s="56">
        <v>4816.8256000000001</v>
      </c>
      <c r="O300" s="187">
        <v>2732.5891999999999</v>
      </c>
      <c r="P300" s="187"/>
      <c r="Q300" s="54">
        <f t="shared" si="35"/>
        <v>7549.4148000000005</v>
      </c>
      <c r="R300" s="153"/>
      <c r="S300" s="152"/>
      <c r="T300" s="152"/>
      <c r="U300" s="152"/>
      <c r="V300" s="152"/>
      <c r="W300" s="152"/>
      <c r="X300" s="89"/>
    </row>
    <row r="301" spans="1:24" x14ac:dyDescent="0.25">
      <c r="A301" s="226"/>
      <c r="B301" s="304"/>
      <c r="C301" s="256"/>
      <c r="D301" s="256"/>
      <c r="E301" s="256"/>
      <c r="F301" s="256"/>
      <c r="G301" s="256"/>
      <c r="H301" s="256"/>
      <c r="I301" s="178" t="s">
        <v>60</v>
      </c>
      <c r="J301" s="305"/>
      <c r="K301" s="46" t="s">
        <v>106</v>
      </c>
      <c r="L301" s="56"/>
      <c r="M301" s="56"/>
      <c r="N301" s="56">
        <v>2968.2064</v>
      </c>
      <c r="O301" s="187">
        <v>176.553</v>
      </c>
      <c r="P301" s="187"/>
      <c r="Q301" s="54">
        <f t="shared" si="35"/>
        <v>3144.7593999999999</v>
      </c>
      <c r="U301" s="89"/>
      <c r="V301" s="89"/>
      <c r="W301" s="89"/>
      <c r="X301" s="89"/>
    </row>
    <row r="302" spans="1:24" x14ac:dyDescent="0.25">
      <c r="A302" s="226"/>
      <c r="B302" s="304"/>
      <c r="C302" s="256"/>
      <c r="D302" s="256"/>
      <c r="E302" s="256"/>
      <c r="F302" s="256"/>
      <c r="G302" s="256"/>
      <c r="H302" s="256"/>
      <c r="I302" s="180" t="s">
        <v>19</v>
      </c>
      <c r="J302" s="305"/>
      <c r="K302" s="46" t="s">
        <v>274</v>
      </c>
      <c r="L302" s="56"/>
      <c r="M302" s="56"/>
      <c r="N302" s="56"/>
      <c r="O302" s="187"/>
      <c r="P302" s="187">
        <v>3659.2592</v>
      </c>
      <c r="Q302" s="54">
        <f t="shared" si="35"/>
        <v>3659.2592</v>
      </c>
      <c r="U302" s="89"/>
      <c r="V302" s="89"/>
      <c r="W302" s="89"/>
      <c r="X302" s="89"/>
    </row>
    <row r="303" spans="1:24" x14ac:dyDescent="0.25">
      <c r="A303" s="226"/>
      <c r="B303" s="304"/>
      <c r="C303" s="256"/>
      <c r="D303" s="256"/>
      <c r="E303" s="256"/>
      <c r="F303" s="256"/>
      <c r="G303" s="256"/>
      <c r="H303" s="256"/>
      <c r="I303" s="180"/>
      <c r="J303" s="305"/>
      <c r="K303" s="46"/>
      <c r="L303" s="56"/>
      <c r="M303" s="56"/>
      <c r="N303" s="56"/>
      <c r="O303" s="187">
        <v>43564.161800000002</v>
      </c>
      <c r="P303" s="187"/>
      <c r="Q303" s="54">
        <f t="shared" si="35"/>
        <v>43564.161800000002</v>
      </c>
      <c r="U303" s="89"/>
      <c r="V303" s="89"/>
      <c r="W303" s="89"/>
      <c r="X303" s="89"/>
    </row>
    <row r="304" spans="1:24" ht="15" customHeight="1" x14ac:dyDescent="0.25">
      <c r="A304" s="226"/>
      <c r="B304" s="274"/>
      <c r="C304" s="256"/>
      <c r="D304" s="256"/>
      <c r="E304" s="256"/>
      <c r="F304" s="256"/>
      <c r="G304" s="256"/>
      <c r="H304" s="256"/>
      <c r="I304" s="72"/>
      <c r="J304" s="306"/>
      <c r="K304" s="45" t="s">
        <v>1</v>
      </c>
      <c r="L304" s="55">
        <f>SUM(L294:L301)</f>
        <v>0</v>
      </c>
      <c r="M304" s="55">
        <f>SUM(M294:M301)</f>
        <v>0</v>
      </c>
      <c r="N304" s="55">
        <f>SUM(N294:N303)</f>
        <v>11051.0442</v>
      </c>
      <c r="O304" s="55">
        <f t="shared" ref="O304:P304" si="36">SUM(O294:O303)</f>
        <v>47538.976999999999</v>
      </c>
      <c r="P304" s="55">
        <f t="shared" si="36"/>
        <v>3659.2592</v>
      </c>
      <c r="Q304" s="54">
        <f t="shared" si="35"/>
        <v>62249.280400000003</v>
      </c>
      <c r="U304" s="89"/>
      <c r="V304" s="89"/>
      <c r="W304" s="89"/>
      <c r="X304" s="89"/>
    </row>
    <row r="305" spans="1:31" ht="24" customHeight="1" x14ac:dyDescent="0.25">
      <c r="A305" s="226"/>
      <c r="B305" s="273" t="s">
        <v>271</v>
      </c>
      <c r="C305" s="256"/>
      <c r="D305" s="256"/>
      <c r="E305" s="256"/>
      <c r="F305" s="256"/>
      <c r="G305" s="256"/>
      <c r="H305" s="256"/>
      <c r="I305" s="72" t="s">
        <v>19</v>
      </c>
      <c r="J305" s="214">
        <v>491</v>
      </c>
      <c r="K305" s="95" t="s">
        <v>62</v>
      </c>
      <c r="L305" s="100"/>
      <c r="M305" s="52"/>
      <c r="N305" s="52">
        <v>715.91769999999997</v>
      </c>
      <c r="O305" s="188">
        <v>2761.6378</v>
      </c>
      <c r="P305" s="188"/>
      <c r="Q305" s="54">
        <f>SUM(L305:P305)</f>
        <v>3477.5554999999999</v>
      </c>
      <c r="R305" s="351"/>
      <c r="S305" s="352"/>
      <c r="T305" s="352"/>
      <c r="U305" s="352"/>
      <c r="V305" s="352"/>
      <c r="W305" s="352"/>
      <c r="X305" s="352"/>
      <c r="Y305" s="352"/>
      <c r="Z305" s="352"/>
      <c r="AA305" s="352"/>
      <c r="AB305" s="352"/>
      <c r="AC305" s="352"/>
      <c r="AD305" s="352"/>
      <c r="AE305" s="352"/>
    </row>
    <row r="306" spans="1:31" ht="27" customHeight="1" x14ac:dyDescent="0.25">
      <c r="A306" s="226"/>
      <c r="B306" s="274"/>
      <c r="C306" s="256"/>
      <c r="D306" s="256"/>
      <c r="E306" s="256"/>
      <c r="F306" s="256"/>
      <c r="G306" s="256"/>
      <c r="H306" s="256"/>
      <c r="I306" s="96"/>
      <c r="J306" s="238"/>
      <c r="K306" s="45" t="s">
        <v>1</v>
      </c>
      <c r="L306" s="100"/>
      <c r="M306" s="52"/>
      <c r="N306" s="54">
        <f>N305</f>
        <v>715.91769999999997</v>
      </c>
      <c r="O306" s="54">
        <f t="shared" ref="O306:Q306" si="37">O305</f>
        <v>2761.6378</v>
      </c>
      <c r="P306" s="54">
        <f t="shared" si="37"/>
        <v>0</v>
      </c>
      <c r="Q306" s="54">
        <f t="shared" si="37"/>
        <v>3477.5554999999999</v>
      </c>
      <c r="R306" s="8"/>
      <c r="S306" s="8"/>
      <c r="T306" s="8"/>
      <c r="U306" s="136"/>
      <c r="V306" s="136"/>
      <c r="W306" s="136"/>
      <c r="X306" s="136"/>
      <c r="Y306" s="8"/>
      <c r="Z306" s="8"/>
      <c r="AA306" s="8"/>
      <c r="AB306" s="8"/>
      <c r="AC306" s="8"/>
      <c r="AD306" s="8"/>
      <c r="AE306" s="8"/>
    </row>
    <row r="307" spans="1:31" ht="24" customHeight="1" x14ac:dyDescent="0.25">
      <c r="A307" s="226"/>
      <c r="B307" s="334" t="s">
        <v>167</v>
      </c>
      <c r="C307" s="256"/>
      <c r="D307" s="256"/>
      <c r="E307" s="256"/>
      <c r="F307" s="256"/>
      <c r="G307" s="256"/>
      <c r="H307" s="256"/>
      <c r="I307" s="72"/>
      <c r="J307" s="214"/>
      <c r="K307" s="182"/>
      <c r="L307" s="80"/>
      <c r="M307" s="80"/>
      <c r="N307" s="80"/>
      <c r="O307" s="80"/>
      <c r="P307" s="80"/>
      <c r="Q307" s="54">
        <f t="shared" ref="Q307" si="38">SUM(L307:P307)</f>
        <v>0</v>
      </c>
      <c r="U307" s="89"/>
      <c r="V307" s="89"/>
      <c r="W307" s="89"/>
      <c r="X307" s="89"/>
    </row>
    <row r="308" spans="1:31" ht="47.25" customHeight="1" x14ac:dyDescent="0.25">
      <c r="A308" s="226"/>
      <c r="B308" s="335"/>
      <c r="C308" s="256"/>
      <c r="D308" s="256"/>
      <c r="E308" s="256"/>
      <c r="F308" s="256"/>
      <c r="G308" s="256"/>
      <c r="H308" s="256"/>
      <c r="I308" s="72"/>
      <c r="J308" s="238"/>
      <c r="K308" s="48" t="s">
        <v>1</v>
      </c>
      <c r="L308" s="55">
        <f>SUM(L307)</f>
        <v>0</v>
      </c>
      <c r="M308" s="55">
        <f>SUM(M307)</f>
        <v>0</v>
      </c>
      <c r="N308" s="55">
        <f>SUM(N307)</f>
        <v>0</v>
      </c>
      <c r="O308" s="55">
        <f>SUM(O307)</f>
        <v>0</v>
      </c>
      <c r="P308" s="55"/>
      <c r="Q308" s="55">
        <f>SUM(Q307)</f>
        <v>0</v>
      </c>
      <c r="U308" s="89"/>
      <c r="V308" s="89"/>
      <c r="W308" s="89"/>
      <c r="X308" s="89"/>
    </row>
    <row r="309" spans="1:31" ht="24" customHeight="1" x14ac:dyDescent="0.25">
      <c r="A309" s="226"/>
      <c r="B309" s="273" t="s">
        <v>273</v>
      </c>
      <c r="C309" s="256"/>
      <c r="D309" s="256"/>
      <c r="E309" s="256"/>
      <c r="F309" s="256"/>
      <c r="G309" s="256"/>
      <c r="H309" s="256"/>
      <c r="I309" s="72" t="s">
        <v>19</v>
      </c>
      <c r="J309" s="214">
        <v>468</v>
      </c>
      <c r="K309" s="109" t="s">
        <v>57</v>
      </c>
      <c r="L309" s="56"/>
      <c r="M309" s="56"/>
      <c r="N309" s="56">
        <v>68.704999999999998</v>
      </c>
      <c r="O309" s="56">
        <v>176.96799999999999</v>
      </c>
      <c r="P309" s="56"/>
      <c r="Q309" s="55">
        <f>SUM(L309:P309)</f>
        <v>245.673</v>
      </c>
      <c r="U309" s="89"/>
      <c r="V309" s="89"/>
      <c r="W309" s="89"/>
      <c r="X309" s="89"/>
    </row>
    <row r="310" spans="1:31" ht="24" customHeight="1" x14ac:dyDescent="0.25">
      <c r="A310" s="226"/>
      <c r="B310" s="304"/>
      <c r="C310" s="256"/>
      <c r="D310" s="256"/>
      <c r="E310" s="256"/>
      <c r="F310" s="256"/>
      <c r="G310" s="256"/>
      <c r="H310" s="256"/>
      <c r="I310" s="72" t="s">
        <v>19</v>
      </c>
      <c r="J310" s="215"/>
      <c r="K310" s="109" t="s">
        <v>61</v>
      </c>
      <c r="L310" s="56"/>
      <c r="M310" s="56"/>
      <c r="N310" s="56">
        <v>39.904000000000003</v>
      </c>
      <c r="O310" s="56">
        <v>415.012</v>
      </c>
      <c r="P310" s="56"/>
      <c r="Q310" s="55">
        <f>SUM(L310:P310)</f>
        <v>454.916</v>
      </c>
      <c r="U310" s="89"/>
      <c r="V310" s="89"/>
      <c r="W310" s="89"/>
      <c r="X310" s="89"/>
    </row>
    <row r="311" spans="1:31" ht="31.5" customHeight="1" x14ac:dyDescent="0.25">
      <c r="A311" s="227"/>
      <c r="B311" s="274"/>
      <c r="C311" s="257"/>
      <c r="D311" s="257"/>
      <c r="E311" s="257"/>
      <c r="F311" s="257"/>
      <c r="G311" s="257"/>
      <c r="H311" s="257"/>
      <c r="I311" s="72"/>
      <c r="J311" s="238"/>
      <c r="K311" s="181" t="s">
        <v>1</v>
      </c>
      <c r="L311" s="55"/>
      <c r="M311" s="55"/>
      <c r="N311" s="55">
        <f>SUM(N309:N310)</f>
        <v>108.60900000000001</v>
      </c>
      <c r="O311" s="55">
        <f t="shared" ref="O311:Q311" si="39">SUM(O309:O310)</f>
        <v>591.98</v>
      </c>
      <c r="P311" s="55">
        <f t="shared" si="39"/>
        <v>0</v>
      </c>
      <c r="Q311" s="55">
        <f t="shared" si="39"/>
        <v>700.58899999999994</v>
      </c>
      <c r="U311" s="89"/>
      <c r="V311" s="89"/>
      <c r="W311" s="89"/>
      <c r="X311" s="89"/>
    </row>
    <row r="312" spans="1:31" ht="15" customHeight="1" x14ac:dyDescent="0.25">
      <c r="A312" s="219" t="s">
        <v>131</v>
      </c>
      <c r="B312" s="293"/>
      <c r="C312" s="293"/>
      <c r="D312" s="293"/>
      <c r="E312" s="293"/>
      <c r="F312" s="293"/>
      <c r="G312" s="293"/>
      <c r="H312" s="293"/>
      <c r="I312" s="293"/>
      <c r="J312" s="294"/>
      <c r="K312" s="59"/>
      <c r="L312" s="81">
        <f>L274+L293+L304+L308</f>
        <v>0</v>
      </c>
      <c r="M312" s="81">
        <f>M274+M293+M304+M308</f>
        <v>0</v>
      </c>
      <c r="N312" s="81">
        <f>N274+N293+N304+N306+N308+N311</f>
        <v>13767.361999999999</v>
      </c>
      <c r="O312" s="81">
        <f t="shared" ref="O312:Q312" si="40">O274+O293+O304+O306+O308+O311</f>
        <v>75170.86099999999</v>
      </c>
      <c r="P312" s="81">
        <f t="shared" si="40"/>
        <v>6104.4102000000003</v>
      </c>
      <c r="Q312" s="81">
        <f t="shared" si="40"/>
        <v>95042.633200000011</v>
      </c>
      <c r="U312" s="89"/>
      <c r="V312" s="89"/>
      <c r="W312" s="89"/>
      <c r="X312" s="89"/>
    </row>
    <row r="313" spans="1:31" s="20" customFormat="1" ht="18" customHeight="1" x14ac:dyDescent="0.25">
      <c r="A313" s="225">
        <v>4</v>
      </c>
      <c r="B313" s="326" t="s">
        <v>168</v>
      </c>
      <c r="C313" s="329" t="s">
        <v>4</v>
      </c>
      <c r="D313" s="329" t="s">
        <v>3</v>
      </c>
      <c r="E313" s="329" t="s">
        <v>248</v>
      </c>
      <c r="F313" s="329" t="s">
        <v>169</v>
      </c>
      <c r="G313" s="329" t="s">
        <v>280</v>
      </c>
      <c r="H313" s="329" t="s">
        <v>170</v>
      </c>
      <c r="I313" s="97" t="s">
        <v>19</v>
      </c>
      <c r="J313" s="214">
        <v>122</v>
      </c>
      <c r="K313" s="98" t="s">
        <v>57</v>
      </c>
      <c r="L313" s="98"/>
      <c r="M313" s="188">
        <v>236.589</v>
      </c>
      <c r="N313" s="188">
        <v>328.50299999999999</v>
      </c>
      <c r="O313" s="188">
        <v>259.21699999999998</v>
      </c>
      <c r="P313" s="188">
        <v>83.700999999999993</v>
      </c>
      <c r="Q313" s="53">
        <f>SUM(L313:P313)</f>
        <v>908.01</v>
      </c>
    </row>
    <row r="314" spans="1:31" s="20" customFormat="1" ht="18" customHeight="1" x14ac:dyDescent="0.25">
      <c r="A314" s="226"/>
      <c r="B314" s="327"/>
      <c r="C314" s="330"/>
      <c r="D314" s="330"/>
      <c r="E314" s="330"/>
      <c r="F314" s="330"/>
      <c r="G314" s="330"/>
      <c r="H314" s="330"/>
      <c r="I314" s="97" t="s">
        <v>19</v>
      </c>
      <c r="J314" s="215"/>
      <c r="K314" s="98" t="s">
        <v>88</v>
      </c>
      <c r="L314" s="98"/>
      <c r="M314" s="188"/>
      <c r="N314" s="188"/>
      <c r="O314" s="188">
        <v>18.853999999999999</v>
      </c>
      <c r="P314" s="188"/>
      <c r="Q314" s="53">
        <f t="shared" ref="Q314:Q324" si="41">SUM(L314:P314)</f>
        <v>18.853999999999999</v>
      </c>
    </row>
    <row r="315" spans="1:31" s="21" customFormat="1" ht="18" customHeight="1" x14ac:dyDescent="0.25">
      <c r="A315" s="283"/>
      <c r="B315" s="327"/>
      <c r="C315" s="239"/>
      <c r="D315" s="239"/>
      <c r="E315" s="239"/>
      <c r="F315" s="239"/>
      <c r="G315" s="239"/>
      <c r="H315" s="239"/>
      <c r="I315" s="99" t="s">
        <v>19</v>
      </c>
      <c r="J315" s="283"/>
      <c r="K315" s="100" t="s">
        <v>61</v>
      </c>
      <c r="L315" s="100"/>
      <c r="M315" s="100">
        <v>25.155999999999999</v>
      </c>
      <c r="N315" s="52">
        <v>23.273</v>
      </c>
      <c r="O315" s="52">
        <v>211.61199999999999</v>
      </c>
      <c r="P315" s="188">
        <v>4.58</v>
      </c>
      <c r="Q315" s="53">
        <f t="shared" si="41"/>
        <v>264.62099999999998</v>
      </c>
    </row>
    <row r="316" spans="1:31" s="20" customFormat="1" ht="18" customHeight="1" x14ac:dyDescent="0.25">
      <c r="A316" s="283"/>
      <c r="B316" s="327"/>
      <c r="C316" s="239"/>
      <c r="D316" s="239"/>
      <c r="E316" s="239"/>
      <c r="F316" s="239"/>
      <c r="G316" s="239"/>
      <c r="H316" s="239"/>
      <c r="I316" s="99" t="s">
        <v>19</v>
      </c>
      <c r="J316" s="283"/>
      <c r="K316" s="100" t="s">
        <v>62</v>
      </c>
      <c r="L316" s="100"/>
      <c r="M316" s="100">
        <v>5.3780000000000001</v>
      </c>
      <c r="N316" s="52">
        <v>6.8630000000000004</v>
      </c>
      <c r="O316" s="52">
        <v>12.962</v>
      </c>
      <c r="P316" s="188"/>
      <c r="Q316" s="53">
        <f t="shared" si="41"/>
        <v>25.202999999999999</v>
      </c>
    </row>
    <row r="317" spans="1:31" s="20" customFormat="1" ht="18" customHeight="1" x14ac:dyDescent="0.25">
      <c r="A317" s="283"/>
      <c r="B317" s="327"/>
      <c r="C317" s="239"/>
      <c r="D317" s="239"/>
      <c r="E317" s="239"/>
      <c r="F317" s="239"/>
      <c r="G317" s="239"/>
      <c r="H317" s="239"/>
      <c r="I317" s="99" t="s">
        <v>19</v>
      </c>
      <c r="J317" s="283"/>
      <c r="K317" s="100" t="s">
        <v>63</v>
      </c>
      <c r="L317" s="100"/>
      <c r="M317" s="100">
        <v>2.8639999999999999</v>
      </c>
      <c r="N317" s="52">
        <v>8.2219999999999995</v>
      </c>
      <c r="O317" s="52">
        <v>6.6660000000000004</v>
      </c>
      <c r="P317" s="188">
        <v>7.2560000000000002</v>
      </c>
      <c r="Q317" s="53">
        <f t="shared" si="41"/>
        <v>25.007999999999999</v>
      </c>
    </row>
    <row r="318" spans="1:31" s="21" customFormat="1" ht="18" customHeight="1" x14ac:dyDescent="0.25">
      <c r="A318" s="283"/>
      <c r="B318" s="327"/>
      <c r="C318" s="239"/>
      <c r="D318" s="239"/>
      <c r="E318" s="239"/>
      <c r="F318" s="239"/>
      <c r="G318" s="239"/>
      <c r="H318" s="239"/>
      <c r="I318" s="99" t="s">
        <v>19</v>
      </c>
      <c r="J318" s="283"/>
      <c r="K318" s="100" t="s">
        <v>64</v>
      </c>
      <c r="L318" s="100"/>
      <c r="M318" s="100">
        <v>11.836</v>
      </c>
      <c r="N318" s="52">
        <v>32.911999999999999</v>
      </c>
      <c r="O318" s="52">
        <v>35.898000000000003</v>
      </c>
      <c r="P318" s="188"/>
      <c r="Q318" s="53">
        <f t="shared" si="41"/>
        <v>80.646000000000001</v>
      </c>
    </row>
    <row r="319" spans="1:31" s="20" customFormat="1" ht="18" customHeight="1" x14ac:dyDescent="0.25">
      <c r="A319" s="283"/>
      <c r="B319" s="327"/>
      <c r="C319" s="239"/>
      <c r="D319" s="239"/>
      <c r="E319" s="239"/>
      <c r="F319" s="239"/>
      <c r="G319" s="239"/>
      <c r="H319" s="239"/>
      <c r="I319" s="99" t="s">
        <v>19</v>
      </c>
      <c r="J319" s="283"/>
      <c r="K319" s="100" t="s">
        <v>65</v>
      </c>
      <c r="L319" s="100"/>
      <c r="M319" s="100">
        <v>6.4820000000000002</v>
      </c>
      <c r="N319" s="52">
        <v>3.6429999999999998</v>
      </c>
      <c r="O319" s="52">
        <v>4.3810000000000002</v>
      </c>
      <c r="P319" s="188"/>
      <c r="Q319" s="53">
        <f t="shared" si="41"/>
        <v>14.506</v>
      </c>
    </row>
    <row r="320" spans="1:31" x14ac:dyDescent="0.25">
      <c r="A320" s="283"/>
      <c r="B320" s="328"/>
      <c r="C320" s="239"/>
      <c r="D320" s="239"/>
      <c r="E320" s="239"/>
      <c r="F320" s="239"/>
      <c r="G320" s="239"/>
      <c r="H320" s="239"/>
      <c r="I320" s="99"/>
      <c r="J320" s="319"/>
      <c r="K320" s="55" t="s">
        <v>1</v>
      </c>
      <c r="L320" s="55">
        <f>SUM(L313:L319)</f>
        <v>0</v>
      </c>
      <c r="M320" s="55">
        <f t="shared" ref="M320:P320" si="42">SUM(M313:M319)</f>
        <v>288.30500000000001</v>
      </c>
      <c r="N320" s="55">
        <f t="shared" si="42"/>
        <v>403.41599999999994</v>
      </c>
      <c r="O320" s="55">
        <f t="shared" si="42"/>
        <v>549.58999999999992</v>
      </c>
      <c r="P320" s="55">
        <f t="shared" si="42"/>
        <v>95.536999999999992</v>
      </c>
      <c r="Q320" s="53">
        <f t="shared" si="41"/>
        <v>1336.848</v>
      </c>
    </row>
    <row r="321" spans="1:17" x14ac:dyDescent="0.25">
      <c r="A321" s="283"/>
      <c r="B321" s="326" t="s">
        <v>275</v>
      </c>
      <c r="C321" s="239"/>
      <c r="D321" s="239"/>
      <c r="E321" s="239"/>
      <c r="F321" s="239"/>
      <c r="G321" s="239"/>
      <c r="H321" s="239"/>
      <c r="I321" s="97" t="s">
        <v>19</v>
      </c>
      <c r="J321" s="214">
        <v>452</v>
      </c>
      <c r="K321" s="98" t="s">
        <v>57</v>
      </c>
      <c r="L321" s="101"/>
      <c r="M321" s="98">
        <v>44.667999999999999</v>
      </c>
      <c r="N321" s="188">
        <v>42.831000000000003</v>
      </c>
      <c r="O321" s="188">
        <v>43.174999999999997</v>
      </c>
      <c r="P321" s="188">
        <v>14.484</v>
      </c>
      <c r="Q321" s="53">
        <f t="shared" si="41"/>
        <v>145.15799999999999</v>
      </c>
    </row>
    <row r="322" spans="1:17" x14ac:dyDescent="0.25">
      <c r="A322" s="283"/>
      <c r="B322" s="327"/>
      <c r="C322" s="239"/>
      <c r="D322" s="239"/>
      <c r="E322" s="239"/>
      <c r="F322" s="239"/>
      <c r="G322" s="239"/>
      <c r="H322" s="239"/>
      <c r="I322" s="99" t="s">
        <v>19</v>
      </c>
      <c r="J322" s="283"/>
      <c r="K322" s="100" t="s">
        <v>69</v>
      </c>
      <c r="L322" s="100"/>
      <c r="M322" s="100"/>
      <c r="N322" s="52">
        <v>0.80100000000000005</v>
      </c>
      <c r="O322" s="52">
        <v>0.68</v>
      </c>
      <c r="P322" s="188"/>
      <c r="Q322" s="53">
        <f t="shared" si="41"/>
        <v>1.4810000000000001</v>
      </c>
    </row>
    <row r="323" spans="1:17" x14ac:dyDescent="0.25">
      <c r="A323" s="283"/>
      <c r="B323" s="327"/>
      <c r="C323" s="239"/>
      <c r="D323" s="239"/>
      <c r="E323" s="239"/>
      <c r="F323" s="239"/>
      <c r="G323" s="239"/>
      <c r="H323" s="239"/>
      <c r="I323" s="99" t="s">
        <v>19</v>
      </c>
      <c r="J323" s="283"/>
      <c r="K323" s="100" t="s">
        <v>34</v>
      </c>
      <c r="L323" s="100"/>
      <c r="M323" s="100"/>
      <c r="N323" s="52">
        <v>11.315</v>
      </c>
      <c r="O323" s="52"/>
      <c r="P323" s="53"/>
      <c r="Q323" s="53">
        <f t="shared" si="41"/>
        <v>11.315</v>
      </c>
    </row>
    <row r="324" spans="1:17" ht="15" customHeight="1" x14ac:dyDescent="0.25">
      <c r="A324" s="283"/>
      <c r="B324" s="328"/>
      <c r="C324" s="239"/>
      <c r="D324" s="239"/>
      <c r="E324" s="239"/>
      <c r="F324" s="239"/>
      <c r="G324" s="239"/>
      <c r="H324" s="239"/>
      <c r="I324" s="99"/>
      <c r="J324" s="319"/>
      <c r="K324" s="55" t="s">
        <v>1</v>
      </c>
      <c r="L324" s="55">
        <f>SUM(L321:L323)</f>
        <v>0</v>
      </c>
      <c r="M324" s="55">
        <f t="shared" ref="M324:O324" si="43">SUM(M321:M323)</f>
        <v>44.667999999999999</v>
      </c>
      <c r="N324" s="55">
        <f t="shared" si="43"/>
        <v>54.947000000000003</v>
      </c>
      <c r="O324" s="55">
        <f t="shared" si="43"/>
        <v>43.854999999999997</v>
      </c>
      <c r="P324" s="55">
        <f>SUM(P321:P323)</f>
        <v>14.484</v>
      </c>
      <c r="Q324" s="53">
        <f t="shared" si="41"/>
        <v>157.95400000000001</v>
      </c>
    </row>
    <row r="325" spans="1:17" x14ac:dyDescent="0.25">
      <c r="A325" s="283"/>
      <c r="B325" s="326" t="s">
        <v>276</v>
      </c>
      <c r="C325" s="239"/>
      <c r="D325" s="239"/>
      <c r="E325" s="239"/>
      <c r="F325" s="239"/>
      <c r="G325" s="239"/>
      <c r="H325" s="239"/>
      <c r="I325" s="99" t="s">
        <v>19</v>
      </c>
      <c r="J325" s="214">
        <v>453</v>
      </c>
      <c r="K325" s="138" t="s">
        <v>57</v>
      </c>
      <c r="L325" s="98"/>
      <c r="M325" s="188">
        <v>36.786000000000001</v>
      </c>
      <c r="N325" s="188">
        <v>32.296999999999997</v>
      </c>
      <c r="O325" s="188">
        <v>36.374000000000002</v>
      </c>
      <c r="P325" s="188">
        <v>12.191000000000001</v>
      </c>
      <c r="Q325" s="53">
        <f>SUM(L325:P325)</f>
        <v>117.648</v>
      </c>
    </row>
    <row r="326" spans="1:17" x14ac:dyDescent="0.25">
      <c r="A326" s="283"/>
      <c r="B326" s="327"/>
      <c r="C326" s="239"/>
      <c r="D326" s="239"/>
      <c r="E326" s="239"/>
      <c r="F326" s="239"/>
      <c r="G326" s="239"/>
      <c r="H326" s="239"/>
      <c r="I326" s="99" t="s">
        <v>19</v>
      </c>
      <c r="J326" s="283"/>
      <c r="K326" s="139" t="s">
        <v>70</v>
      </c>
      <c r="L326" s="100"/>
      <c r="M326" s="52">
        <v>0.125</v>
      </c>
      <c r="N326" s="52">
        <v>0.62</v>
      </c>
      <c r="O326" s="52">
        <v>2.5470000000000002</v>
      </c>
      <c r="P326" s="188"/>
      <c r="Q326" s="53">
        <f t="shared" ref="Q326:Q328" si="44">SUM(L326:P326)</f>
        <v>3.2920000000000003</v>
      </c>
    </row>
    <row r="327" spans="1:17" x14ac:dyDescent="0.25">
      <c r="A327" s="283"/>
      <c r="B327" s="327"/>
      <c r="C327" s="239"/>
      <c r="D327" s="239"/>
      <c r="E327" s="239"/>
      <c r="F327" s="239"/>
      <c r="G327" s="239"/>
      <c r="H327" s="239"/>
      <c r="I327" s="99" t="s">
        <v>19</v>
      </c>
      <c r="J327" s="283"/>
      <c r="K327" s="100" t="s">
        <v>71</v>
      </c>
      <c r="L327" s="100"/>
      <c r="M327" s="52">
        <v>24.35</v>
      </c>
      <c r="N327" s="52">
        <v>31.661000000000001</v>
      </c>
      <c r="O327" s="52">
        <v>28.190999999999999</v>
      </c>
      <c r="P327" s="188">
        <v>3.8969999999999998</v>
      </c>
      <c r="Q327" s="53">
        <f t="shared" si="44"/>
        <v>88.099000000000004</v>
      </c>
    </row>
    <row r="328" spans="1:17" x14ac:dyDescent="0.25">
      <c r="A328" s="283"/>
      <c r="B328" s="328"/>
      <c r="C328" s="239"/>
      <c r="D328" s="239"/>
      <c r="E328" s="239"/>
      <c r="F328" s="239"/>
      <c r="G328" s="239"/>
      <c r="H328" s="239"/>
      <c r="I328" s="99"/>
      <c r="J328" s="319"/>
      <c r="K328" s="55" t="s">
        <v>1</v>
      </c>
      <c r="L328" s="54">
        <f>SUM(L325:L327)</f>
        <v>0</v>
      </c>
      <c r="M328" s="54">
        <f>SUM(M325:M327)</f>
        <v>61.261000000000003</v>
      </c>
      <c r="N328" s="54">
        <f>SUM(N325:N327)</f>
        <v>64.578000000000003</v>
      </c>
      <c r="O328" s="54">
        <f>SUM(O325:O327)</f>
        <v>67.111999999999995</v>
      </c>
      <c r="P328" s="54">
        <f>SUM(P325:P327)</f>
        <v>16.088000000000001</v>
      </c>
      <c r="Q328" s="53">
        <f t="shared" si="44"/>
        <v>209.03899999999999</v>
      </c>
    </row>
    <row r="329" spans="1:17" x14ac:dyDescent="0.25">
      <c r="A329" s="283"/>
      <c r="B329" s="344" t="s">
        <v>284</v>
      </c>
      <c r="C329" s="239"/>
      <c r="D329" s="239"/>
      <c r="E329" s="239"/>
      <c r="F329" s="239"/>
      <c r="G329" s="239"/>
      <c r="H329" s="239"/>
      <c r="I329" s="99" t="s">
        <v>19</v>
      </c>
      <c r="J329" s="341">
        <v>458</v>
      </c>
      <c r="K329" s="100" t="s">
        <v>57</v>
      </c>
      <c r="L329" s="100"/>
      <c r="M329" s="52">
        <v>78.066000000000003</v>
      </c>
      <c r="N329" s="56">
        <v>54.137</v>
      </c>
      <c r="O329" s="56">
        <v>69.105999999999995</v>
      </c>
      <c r="P329" s="187">
        <v>8.8650000000000002</v>
      </c>
      <c r="Q329" s="189">
        <f>SUM(L329:P329)</f>
        <v>210.17400000000001</v>
      </c>
    </row>
    <row r="330" spans="1:17" x14ac:dyDescent="0.25">
      <c r="A330" s="283"/>
      <c r="B330" s="345"/>
      <c r="C330" s="239"/>
      <c r="D330" s="239"/>
      <c r="E330" s="239"/>
      <c r="F330" s="239"/>
      <c r="G330" s="239"/>
      <c r="H330" s="239"/>
      <c r="I330" s="99" t="s">
        <v>19</v>
      </c>
      <c r="J330" s="342"/>
      <c r="K330" s="56" t="s">
        <v>61</v>
      </c>
      <c r="L330" s="56"/>
      <c r="M330" s="52">
        <v>12.688000000000001</v>
      </c>
      <c r="N330" s="56">
        <v>8.4559999999999995</v>
      </c>
      <c r="O330" s="56"/>
      <c r="P330" s="187"/>
      <c r="Q330" s="189">
        <f t="shared" ref="Q330:Q362" si="45">SUM(L330:P330)</f>
        <v>21.143999999999998</v>
      </c>
    </row>
    <row r="331" spans="1:17" x14ac:dyDescent="0.25">
      <c r="A331" s="283"/>
      <c r="B331" s="345"/>
      <c r="C331" s="239"/>
      <c r="D331" s="239"/>
      <c r="E331" s="239"/>
      <c r="F331" s="239"/>
      <c r="G331" s="239"/>
      <c r="H331" s="239"/>
      <c r="I331" s="99" t="s">
        <v>19</v>
      </c>
      <c r="J331" s="342"/>
      <c r="K331" s="56" t="s">
        <v>72</v>
      </c>
      <c r="L331" s="56"/>
      <c r="M331" s="52">
        <v>1153.2070000000001</v>
      </c>
      <c r="N331" s="56">
        <v>1695.777</v>
      </c>
      <c r="O331" s="56">
        <v>1607.048</v>
      </c>
      <c r="P331" s="187">
        <v>587.16</v>
      </c>
      <c r="Q331" s="189">
        <f t="shared" si="45"/>
        <v>5043.192</v>
      </c>
    </row>
    <row r="332" spans="1:17" x14ac:dyDescent="0.25">
      <c r="A332" s="283"/>
      <c r="B332" s="345"/>
      <c r="C332" s="239"/>
      <c r="D332" s="239"/>
      <c r="E332" s="239"/>
      <c r="F332" s="239"/>
      <c r="G332" s="239"/>
      <c r="H332" s="239"/>
      <c r="I332" s="99" t="s">
        <v>19</v>
      </c>
      <c r="J332" s="342"/>
      <c r="K332" s="56" t="s">
        <v>73</v>
      </c>
      <c r="L332" s="56"/>
      <c r="M332" s="52">
        <v>36.154000000000003</v>
      </c>
      <c r="N332" s="56">
        <v>23.89</v>
      </c>
      <c r="O332" s="56">
        <v>1.498</v>
      </c>
      <c r="P332" s="187"/>
      <c r="Q332" s="189">
        <f t="shared" si="45"/>
        <v>61.542000000000002</v>
      </c>
    </row>
    <row r="333" spans="1:17" x14ac:dyDescent="0.25">
      <c r="A333" s="283"/>
      <c r="B333" s="345"/>
      <c r="C333" s="239"/>
      <c r="D333" s="239"/>
      <c r="E333" s="239"/>
      <c r="F333" s="239"/>
      <c r="G333" s="239"/>
      <c r="H333" s="239"/>
      <c r="I333" s="99" t="s">
        <v>19</v>
      </c>
      <c r="J333" s="342"/>
      <c r="K333" s="56" t="s">
        <v>31</v>
      </c>
      <c r="L333" s="56"/>
      <c r="M333" s="52">
        <v>1.5</v>
      </c>
      <c r="N333" s="56">
        <v>3.05</v>
      </c>
      <c r="O333" s="56">
        <v>1</v>
      </c>
      <c r="P333" s="187"/>
      <c r="Q333" s="189">
        <f t="shared" si="45"/>
        <v>5.55</v>
      </c>
    </row>
    <row r="334" spans="1:17" x14ac:dyDescent="0.25">
      <c r="A334" s="283"/>
      <c r="B334" s="345"/>
      <c r="C334" s="239"/>
      <c r="D334" s="239"/>
      <c r="E334" s="239"/>
      <c r="F334" s="239"/>
      <c r="G334" s="239"/>
      <c r="H334" s="239"/>
      <c r="I334" s="99" t="s">
        <v>19</v>
      </c>
      <c r="J334" s="342"/>
      <c r="K334" s="56" t="s">
        <v>74</v>
      </c>
      <c r="L334" s="56"/>
      <c r="M334" s="52">
        <v>5.38</v>
      </c>
      <c r="N334" s="56">
        <v>17.64</v>
      </c>
      <c r="O334" s="56">
        <v>43.097999999999999</v>
      </c>
      <c r="P334" s="187"/>
      <c r="Q334" s="189">
        <f t="shared" si="45"/>
        <v>66.117999999999995</v>
      </c>
    </row>
    <row r="335" spans="1:17" x14ac:dyDescent="0.25">
      <c r="A335" s="283"/>
      <c r="B335" s="345"/>
      <c r="C335" s="239"/>
      <c r="D335" s="239"/>
      <c r="E335" s="239"/>
      <c r="F335" s="239"/>
      <c r="G335" s="239"/>
      <c r="H335" s="239"/>
      <c r="I335" s="99" t="s">
        <v>35</v>
      </c>
      <c r="J335" s="342"/>
      <c r="K335" s="56" t="s">
        <v>171</v>
      </c>
      <c r="L335" s="56"/>
      <c r="M335" s="56">
        <v>103.087</v>
      </c>
      <c r="N335" s="56"/>
      <c r="O335" s="56"/>
      <c r="P335" s="187"/>
      <c r="Q335" s="189">
        <f t="shared" si="45"/>
        <v>103.087</v>
      </c>
    </row>
    <row r="336" spans="1:17" x14ac:dyDescent="0.25">
      <c r="A336" s="283"/>
      <c r="B336" s="345"/>
      <c r="C336" s="239"/>
      <c r="D336" s="239"/>
      <c r="E336" s="239"/>
      <c r="F336" s="239"/>
      <c r="G336" s="239"/>
      <c r="H336" s="239"/>
      <c r="I336" s="99" t="s">
        <v>19</v>
      </c>
      <c r="J336" s="342"/>
      <c r="K336" s="56" t="s">
        <v>172</v>
      </c>
      <c r="L336" s="56"/>
      <c r="M336" s="56"/>
      <c r="N336" s="56">
        <v>40</v>
      </c>
      <c r="O336" s="56"/>
      <c r="P336" s="187"/>
      <c r="Q336" s="189">
        <f t="shared" si="45"/>
        <v>40</v>
      </c>
    </row>
    <row r="337" spans="1:17" x14ac:dyDescent="0.25">
      <c r="A337" s="283"/>
      <c r="B337" s="345"/>
      <c r="C337" s="239"/>
      <c r="D337" s="239"/>
      <c r="E337" s="239"/>
      <c r="F337" s="239"/>
      <c r="G337" s="239"/>
      <c r="H337" s="239"/>
      <c r="I337" s="99" t="s">
        <v>19</v>
      </c>
      <c r="J337" s="342"/>
      <c r="K337" s="56" t="s">
        <v>91</v>
      </c>
      <c r="L337" s="56"/>
      <c r="M337" s="56">
        <v>62.043999999999997</v>
      </c>
      <c r="N337" s="56">
        <v>1190.454</v>
      </c>
      <c r="O337" s="56"/>
      <c r="P337" s="187"/>
      <c r="Q337" s="189">
        <f t="shared" si="45"/>
        <v>1252.498</v>
      </c>
    </row>
    <row r="338" spans="1:17" x14ac:dyDescent="0.25">
      <c r="A338" s="283"/>
      <c r="B338" s="345"/>
      <c r="C338" s="239"/>
      <c r="D338" s="239"/>
      <c r="E338" s="239"/>
      <c r="F338" s="239"/>
      <c r="G338" s="239"/>
      <c r="H338" s="239"/>
      <c r="I338" s="191" t="s">
        <v>60</v>
      </c>
      <c r="J338" s="342"/>
      <c r="K338" s="103" t="s">
        <v>173</v>
      </c>
      <c r="L338" s="56"/>
      <c r="M338" s="56">
        <v>455.3</v>
      </c>
      <c r="N338" s="56">
        <v>2283.9050000000002</v>
      </c>
      <c r="O338" s="56"/>
      <c r="P338" s="187"/>
      <c r="Q338" s="189">
        <f t="shared" si="45"/>
        <v>2739.2050000000004</v>
      </c>
    </row>
    <row r="339" spans="1:17" x14ac:dyDescent="0.25">
      <c r="A339" s="283"/>
      <c r="B339" s="345"/>
      <c r="C339" s="239"/>
      <c r="D339" s="239"/>
      <c r="E339" s="239"/>
      <c r="F339" s="239"/>
      <c r="G339" s="239"/>
      <c r="H339" s="239"/>
      <c r="I339" s="99" t="s">
        <v>19</v>
      </c>
      <c r="J339" s="342"/>
      <c r="K339" s="56" t="s">
        <v>116</v>
      </c>
      <c r="L339" s="56"/>
      <c r="M339" s="56"/>
      <c r="N339" s="56">
        <v>4.5</v>
      </c>
      <c r="O339" s="56"/>
      <c r="P339" s="187"/>
      <c r="Q339" s="189">
        <f t="shared" si="45"/>
        <v>4.5</v>
      </c>
    </row>
    <row r="340" spans="1:17" x14ac:dyDescent="0.25">
      <c r="A340" s="283"/>
      <c r="B340" s="345"/>
      <c r="C340" s="239"/>
      <c r="D340" s="239"/>
      <c r="E340" s="239"/>
      <c r="F340" s="239"/>
      <c r="G340" s="239"/>
      <c r="H340" s="239"/>
      <c r="I340" s="99" t="s">
        <v>19</v>
      </c>
      <c r="J340" s="342"/>
      <c r="K340" s="100" t="s">
        <v>76</v>
      </c>
      <c r="L340" s="100"/>
      <c r="M340" s="100">
        <v>18.690000000000001</v>
      </c>
      <c r="N340" s="52">
        <v>31.239000000000001</v>
      </c>
      <c r="O340" s="52">
        <v>38.073999999999998</v>
      </c>
      <c r="P340" s="188">
        <v>4.8659999999999997</v>
      </c>
      <c r="Q340" s="189">
        <f t="shared" si="45"/>
        <v>92.869</v>
      </c>
    </row>
    <row r="341" spans="1:17" x14ac:dyDescent="0.25">
      <c r="A341" s="283"/>
      <c r="B341" s="345"/>
      <c r="C341" s="239"/>
      <c r="D341" s="239"/>
      <c r="E341" s="239"/>
      <c r="F341" s="239"/>
      <c r="G341" s="239"/>
      <c r="H341" s="239"/>
      <c r="I341" s="99" t="s">
        <v>19</v>
      </c>
      <c r="J341" s="342"/>
      <c r="K341" s="100" t="s">
        <v>99</v>
      </c>
      <c r="L341" s="100"/>
      <c r="M341" s="100">
        <v>54.905000000000001</v>
      </c>
      <c r="N341" s="52">
        <v>274.60399999999998</v>
      </c>
      <c r="O341" s="52">
        <v>128.14699999999999</v>
      </c>
      <c r="P341" s="188"/>
      <c r="Q341" s="189">
        <f t="shared" si="45"/>
        <v>457.65600000000001</v>
      </c>
    </row>
    <row r="342" spans="1:17" x14ac:dyDescent="0.25">
      <c r="A342" s="283"/>
      <c r="B342" s="345"/>
      <c r="C342" s="239"/>
      <c r="D342" s="239"/>
      <c r="E342" s="239"/>
      <c r="F342" s="239"/>
      <c r="G342" s="239"/>
      <c r="H342" s="239"/>
      <c r="I342" s="99" t="s">
        <v>19</v>
      </c>
      <c r="J342" s="342"/>
      <c r="K342" s="100" t="s">
        <v>68</v>
      </c>
      <c r="L342" s="100"/>
      <c r="M342" s="100">
        <v>0.48499999999999999</v>
      </c>
      <c r="N342" s="52"/>
      <c r="O342" s="52">
        <v>117.678</v>
      </c>
      <c r="P342" s="188"/>
      <c r="Q342" s="189">
        <f t="shared" si="45"/>
        <v>118.163</v>
      </c>
    </row>
    <row r="343" spans="1:17" x14ac:dyDescent="0.25">
      <c r="A343" s="283"/>
      <c r="B343" s="345"/>
      <c r="C343" s="239"/>
      <c r="D343" s="239"/>
      <c r="E343" s="239"/>
      <c r="F343" s="239"/>
      <c r="G343" s="239"/>
      <c r="H343" s="239"/>
      <c r="I343" s="99" t="s">
        <v>19</v>
      </c>
      <c r="J343" s="342"/>
      <c r="K343" s="100" t="s">
        <v>158</v>
      </c>
      <c r="L343" s="100"/>
      <c r="M343" s="100"/>
      <c r="N343" s="52">
        <v>12.112</v>
      </c>
      <c r="O343" s="52">
        <v>63.484999999999999</v>
      </c>
      <c r="P343" s="188"/>
      <c r="Q343" s="189">
        <f t="shared" si="45"/>
        <v>75.596999999999994</v>
      </c>
    </row>
    <row r="344" spans="1:17" x14ac:dyDescent="0.25">
      <c r="A344" s="283"/>
      <c r="B344" s="345"/>
      <c r="C344" s="239"/>
      <c r="D344" s="239"/>
      <c r="E344" s="239"/>
      <c r="F344" s="239"/>
      <c r="G344" s="239"/>
      <c r="H344" s="239"/>
      <c r="I344" s="99" t="s">
        <v>19</v>
      </c>
      <c r="J344" s="342"/>
      <c r="K344" s="100" t="s">
        <v>92</v>
      </c>
      <c r="L344" s="100"/>
      <c r="M344" s="100">
        <v>93.3</v>
      </c>
      <c r="N344" s="52"/>
      <c r="O344" s="52"/>
      <c r="P344" s="188"/>
      <c r="Q344" s="189">
        <f t="shared" si="45"/>
        <v>93.3</v>
      </c>
    </row>
    <row r="345" spans="1:17" x14ac:dyDescent="0.25">
      <c r="A345" s="283"/>
      <c r="B345" s="345"/>
      <c r="C345" s="239"/>
      <c r="D345" s="239"/>
      <c r="E345" s="239"/>
      <c r="F345" s="239"/>
      <c r="G345" s="239"/>
      <c r="H345" s="239"/>
      <c r="I345" s="99" t="s">
        <v>19</v>
      </c>
      <c r="J345" s="342"/>
      <c r="K345" s="100" t="s">
        <v>78</v>
      </c>
      <c r="L345" s="100"/>
      <c r="M345" s="100">
        <v>78.837999999999994</v>
      </c>
      <c r="N345" s="52">
        <v>116.6</v>
      </c>
      <c r="O345" s="52">
        <v>102</v>
      </c>
      <c r="P345" s="188">
        <v>24.928000000000001</v>
      </c>
      <c r="Q345" s="189">
        <f t="shared" si="45"/>
        <v>322.36599999999999</v>
      </c>
    </row>
    <row r="346" spans="1:17" x14ac:dyDescent="0.25">
      <c r="A346" s="283"/>
      <c r="B346" s="345"/>
      <c r="C346" s="239"/>
      <c r="D346" s="239"/>
      <c r="E346" s="239"/>
      <c r="F346" s="239"/>
      <c r="G346" s="239"/>
      <c r="H346" s="239"/>
      <c r="I346" s="99" t="s">
        <v>19</v>
      </c>
      <c r="J346" s="342"/>
      <c r="K346" s="100" t="s">
        <v>281</v>
      </c>
      <c r="L346" s="100"/>
      <c r="M346" s="100"/>
      <c r="N346" s="52"/>
      <c r="O346" s="52">
        <v>41</v>
      </c>
      <c r="P346" s="188"/>
      <c r="Q346" s="189">
        <f t="shared" si="45"/>
        <v>41</v>
      </c>
    </row>
    <row r="347" spans="1:17" x14ac:dyDescent="0.25">
      <c r="A347" s="283"/>
      <c r="B347" s="345"/>
      <c r="C347" s="239"/>
      <c r="D347" s="239"/>
      <c r="E347" s="239"/>
      <c r="F347" s="239"/>
      <c r="G347" s="239"/>
      <c r="H347" s="239"/>
      <c r="I347" s="99" t="s">
        <v>19</v>
      </c>
      <c r="J347" s="342"/>
      <c r="K347" s="100" t="s">
        <v>79</v>
      </c>
      <c r="L347" s="100"/>
      <c r="M347" s="100">
        <v>199.941</v>
      </c>
      <c r="N347" s="52"/>
      <c r="O347" s="52">
        <v>0.86499999999999999</v>
      </c>
      <c r="P347" s="188"/>
      <c r="Q347" s="189">
        <f t="shared" si="45"/>
        <v>200.80600000000001</v>
      </c>
    </row>
    <row r="348" spans="1:17" x14ac:dyDescent="0.25">
      <c r="A348" s="283"/>
      <c r="B348" s="345"/>
      <c r="C348" s="239"/>
      <c r="D348" s="239"/>
      <c r="E348" s="239"/>
      <c r="F348" s="239"/>
      <c r="G348" s="239"/>
      <c r="H348" s="239"/>
      <c r="I348" s="99" t="s">
        <v>19</v>
      </c>
      <c r="J348" s="342"/>
      <c r="K348" s="100" t="s">
        <v>93</v>
      </c>
      <c r="L348" s="100"/>
      <c r="M348" s="100">
        <v>134.98699999999999</v>
      </c>
      <c r="N348" s="52"/>
      <c r="O348" s="52"/>
      <c r="P348" s="188"/>
      <c r="Q348" s="189">
        <f t="shared" si="45"/>
        <v>134.98699999999999</v>
      </c>
    </row>
    <row r="349" spans="1:17" x14ac:dyDescent="0.25">
      <c r="A349" s="283"/>
      <c r="B349" s="345"/>
      <c r="C349" s="239"/>
      <c r="D349" s="239"/>
      <c r="E349" s="239"/>
      <c r="F349" s="239"/>
      <c r="G349" s="239"/>
      <c r="H349" s="239"/>
      <c r="I349" s="191" t="s">
        <v>35</v>
      </c>
      <c r="J349" s="342"/>
      <c r="K349" s="102" t="s">
        <v>174</v>
      </c>
      <c r="L349" s="100"/>
      <c r="M349" s="100"/>
      <c r="N349" s="52">
        <v>230</v>
      </c>
      <c r="O349" s="52"/>
      <c r="P349" s="188"/>
      <c r="Q349" s="189">
        <f t="shared" si="45"/>
        <v>230</v>
      </c>
    </row>
    <row r="350" spans="1:17" x14ac:dyDescent="0.25">
      <c r="A350" s="283"/>
      <c r="B350" s="345"/>
      <c r="C350" s="239"/>
      <c r="D350" s="239"/>
      <c r="E350" s="239"/>
      <c r="F350" s="239"/>
      <c r="G350" s="239"/>
      <c r="H350" s="239"/>
      <c r="I350" s="99" t="s">
        <v>19</v>
      </c>
      <c r="J350" s="342"/>
      <c r="K350" s="139" t="s">
        <v>101</v>
      </c>
      <c r="L350" s="100"/>
      <c r="M350" s="100"/>
      <c r="N350" s="52">
        <v>109.7</v>
      </c>
      <c r="O350" s="52">
        <v>500</v>
      </c>
      <c r="P350" s="188"/>
      <c r="Q350" s="189">
        <f t="shared" si="45"/>
        <v>609.70000000000005</v>
      </c>
    </row>
    <row r="351" spans="1:17" x14ac:dyDescent="0.25">
      <c r="A351" s="283"/>
      <c r="B351" s="345"/>
      <c r="C351" s="239"/>
      <c r="D351" s="239"/>
      <c r="E351" s="239"/>
      <c r="F351" s="239"/>
      <c r="G351" s="239"/>
      <c r="H351" s="239"/>
      <c r="I351" s="99" t="s">
        <v>19</v>
      </c>
      <c r="J351" s="342"/>
      <c r="K351" s="139" t="s">
        <v>81</v>
      </c>
      <c r="L351" s="100"/>
      <c r="M351" s="100"/>
      <c r="N351" s="52">
        <v>105.5727</v>
      </c>
      <c r="O351" s="52"/>
      <c r="P351" s="188"/>
      <c r="Q351" s="189">
        <f t="shared" si="45"/>
        <v>105.5727</v>
      </c>
    </row>
    <row r="352" spans="1:17" x14ac:dyDescent="0.25">
      <c r="A352" s="283"/>
      <c r="B352" s="345"/>
      <c r="C352" s="239"/>
      <c r="D352" s="239"/>
      <c r="E352" s="239"/>
      <c r="F352" s="239"/>
      <c r="G352" s="239"/>
      <c r="H352" s="239"/>
      <c r="I352" s="99" t="s">
        <v>19</v>
      </c>
      <c r="J352" s="342"/>
      <c r="K352" s="139" t="s">
        <v>83</v>
      </c>
      <c r="L352" s="100"/>
      <c r="M352" s="100">
        <v>472.39229999999998</v>
      </c>
      <c r="N352" s="52"/>
      <c r="O352" s="52"/>
      <c r="P352" s="188"/>
      <c r="Q352" s="189">
        <f t="shared" si="45"/>
        <v>472.39229999999998</v>
      </c>
    </row>
    <row r="353" spans="1:17" x14ac:dyDescent="0.25">
      <c r="A353" s="283"/>
      <c r="B353" s="345"/>
      <c r="C353" s="239"/>
      <c r="D353" s="239"/>
      <c r="E353" s="239"/>
      <c r="F353" s="239"/>
      <c r="G353" s="239"/>
      <c r="H353" s="239"/>
      <c r="I353" s="99" t="s">
        <v>60</v>
      </c>
      <c r="J353" s="342"/>
      <c r="K353" s="139" t="s">
        <v>82</v>
      </c>
      <c r="L353" s="100"/>
      <c r="M353" s="100">
        <v>371.60359999999997</v>
      </c>
      <c r="N353" s="52"/>
      <c r="O353" s="52"/>
      <c r="P353" s="188"/>
      <c r="Q353" s="189">
        <f t="shared" si="45"/>
        <v>371.60359999999997</v>
      </c>
    </row>
    <row r="354" spans="1:17" x14ac:dyDescent="0.25">
      <c r="A354" s="283"/>
      <c r="B354" s="345"/>
      <c r="C354" s="239"/>
      <c r="D354" s="239"/>
      <c r="E354" s="239"/>
      <c r="F354" s="239"/>
      <c r="G354" s="239"/>
      <c r="H354" s="239"/>
      <c r="I354" s="99" t="s">
        <v>19</v>
      </c>
      <c r="J354" s="342"/>
      <c r="K354" s="139" t="s">
        <v>144</v>
      </c>
      <c r="L354" s="100"/>
      <c r="M354" s="100"/>
      <c r="N354" s="52">
        <v>5.5949999999999998</v>
      </c>
      <c r="O354" s="52"/>
      <c r="P354" s="188"/>
      <c r="Q354" s="189">
        <f t="shared" si="45"/>
        <v>5.5949999999999998</v>
      </c>
    </row>
    <row r="355" spans="1:17" x14ac:dyDescent="0.25">
      <c r="A355" s="283"/>
      <c r="B355" s="345"/>
      <c r="C355" s="239"/>
      <c r="D355" s="239"/>
      <c r="E355" s="239"/>
      <c r="F355" s="239"/>
      <c r="G355" s="239"/>
      <c r="H355" s="239"/>
      <c r="I355" s="99" t="s">
        <v>19</v>
      </c>
      <c r="J355" s="342"/>
      <c r="K355" s="139" t="s">
        <v>94</v>
      </c>
      <c r="L355" s="100"/>
      <c r="M355" s="100"/>
      <c r="N355" s="52">
        <v>50.353999999999999</v>
      </c>
      <c r="O355" s="52"/>
      <c r="P355" s="188"/>
      <c r="Q355" s="189">
        <f t="shared" si="45"/>
        <v>50.353999999999999</v>
      </c>
    </row>
    <row r="356" spans="1:17" x14ac:dyDescent="0.25">
      <c r="A356" s="283"/>
      <c r="B356" s="345"/>
      <c r="C356" s="239"/>
      <c r="D356" s="239"/>
      <c r="E356" s="239"/>
      <c r="F356" s="239"/>
      <c r="G356" s="239"/>
      <c r="H356" s="239"/>
      <c r="I356" s="99" t="s">
        <v>19</v>
      </c>
      <c r="J356" s="342"/>
      <c r="K356" s="100" t="s">
        <v>96</v>
      </c>
      <c r="L356" s="100"/>
      <c r="M356" s="100">
        <v>250.54300000000001</v>
      </c>
      <c r="N356" s="52">
        <v>381.88600000000002</v>
      </c>
      <c r="O356" s="52">
        <v>278.14</v>
      </c>
      <c r="P356" s="188">
        <v>29.68</v>
      </c>
      <c r="Q356" s="189">
        <f t="shared" si="45"/>
        <v>940.24900000000002</v>
      </c>
    </row>
    <row r="357" spans="1:17" x14ac:dyDescent="0.25">
      <c r="A357" s="283"/>
      <c r="B357" s="345"/>
      <c r="C357" s="239"/>
      <c r="D357" s="239"/>
      <c r="E357" s="239"/>
      <c r="F357" s="239"/>
      <c r="G357" s="239"/>
      <c r="H357" s="239"/>
      <c r="I357" s="99" t="s">
        <v>19</v>
      </c>
      <c r="J357" s="342"/>
      <c r="K357" s="100" t="s">
        <v>97</v>
      </c>
      <c r="L357" s="100"/>
      <c r="M357" s="100">
        <v>52.3</v>
      </c>
      <c r="N357" s="52">
        <v>407.00099999999998</v>
      </c>
      <c r="O357" s="52">
        <v>88.606999999999999</v>
      </c>
      <c r="P357" s="188"/>
      <c r="Q357" s="189">
        <f t="shared" si="45"/>
        <v>547.90800000000002</v>
      </c>
    </row>
    <row r="358" spans="1:17" x14ac:dyDescent="0.25">
      <c r="A358" s="283"/>
      <c r="B358" s="345"/>
      <c r="C358" s="239"/>
      <c r="D358" s="239"/>
      <c r="E358" s="239"/>
      <c r="F358" s="239"/>
      <c r="G358" s="239"/>
      <c r="H358" s="239"/>
      <c r="I358" s="99" t="s">
        <v>19</v>
      </c>
      <c r="J358" s="342"/>
      <c r="K358" s="100" t="s">
        <v>175</v>
      </c>
      <c r="L358" s="100"/>
      <c r="M358" s="100">
        <v>29.890999999999998</v>
      </c>
      <c r="N358" s="52"/>
      <c r="O358" s="52"/>
      <c r="P358" s="188"/>
      <c r="Q358" s="189">
        <f t="shared" si="45"/>
        <v>29.890999999999998</v>
      </c>
    </row>
    <row r="359" spans="1:17" x14ac:dyDescent="0.25">
      <c r="A359" s="283"/>
      <c r="B359" s="345"/>
      <c r="C359" s="239"/>
      <c r="D359" s="239"/>
      <c r="E359" s="239"/>
      <c r="F359" s="239"/>
      <c r="G359" s="239"/>
      <c r="H359" s="239"/>
      <c r="I359" s="99" t="s">
        <v>19</v>
      </c>
      <c r="J359" s="342"/>
      <c r="K359" s="100" t="s">
        <v>176</v>
      </c>
      <c r="L359" s="100"/>
      <c r="M359" s="100">
        <v>269.02</v>
      </c>
      <c r="N359" s="52"/>
      <c r="O359" s="52"/>
      <c r="P359" s="188"/>
      <c r="Q359" s="189">
        <f t="shared" si="45"/>
        <v>269.02</v>
      </c>
    </row>
    <row r="360" spans="1:17" x14ac:dyDescent="0.25">
      <c r="A360" s="283"/>
      <c r="B360" s="345"/>
      <c r="C360" s="239"/>
      <c r="D360" s="239"/>
      <c r="E360" s="239"/>
      <c r="F360" s="239"/>
      <c r="G360" s="239"/>
      <c r="H360" s="239"/>
      <c r="I360" s="99" t="s">
        <v>35</v>
      </c>
      <c r="J360" s="342"/>
      <c r="K360" s="100" t="s">
        <v>102</v>
      </c>
      <c r="L360" s="100"/>
      <c r="M360" s="100"/>
      <c r="N360" s="52">
        <v>409.91699999999997</v>
      </c>
      <c r="O360" s="52"/>
      <c r="P360" s="188"/>
      <c r="Q360" s="189">
        <f t="shared" si="45"/>
        <v>409.91699999999997</v>
      </c>
    </row>
    <row r="361" spans="1:17" x14ac:dyDescent="0.25">
      <c r="A361" s="283"/>
      <c r="B361" s="345"/>
      <c r="C361" s="239"/>
      <c r="D361" s="239"/>
      <c r="E361" s="239"/>
      <c r="F361" s="239"/>
      <c r="G361" s="239"/>
      <c r="H361" s="239"/>
      <c r="I361" s="99" t="s">
        <v>19</v>
      </c>
      <c r="J361" s="342"/>
      <c r="K361" s="100" t="s">
        <v>112</v>
      </c>
      <c r="L361" s="100"/>
      <c r="M361" s="100">
        <v>2.5</v>
      </c>
      <c r="N361" s="52"/>
      <c r="O361" s="52"/>
      <c r="P361" s="188"/>
      <c r="Q361" s="189">
        <f t="shared" si="45"/>
        <v>2.5</v>
      </c>
    </row>
    <row r="362" spans="1:17" x14ac:dyDescent="0.25">
      <c r="A362" s="283"/>
      <c r="B362" s="345"/>
      <c r="C362" s="239"/>
      <c r="D362" s="239"/>
      <c r="E362" s="239"/>
      <c r="F362" s="239"/>
      <c r="G362" s="239"/>
      <c r="H362" s="239"/>
      <c r="I362" s="99"/>
      <c r="J362" s="342"/>
      <c r="K362" s="100" t="s">
        <v>67</v>
      </c>
      <c r="L362" s="100"/>
      <c r="M362" s="100">
        <v>152.26079999999999</v>
      </c>
      <c r="N362" s="52">
        <v>20.947299999999998</v>
      </c>
      <c r="O362" s="52"/>
      <c r="P362" s="188"/>
      <c r="Q362" s="189">
        <f t="shared" si="45"/>
        <v>173.2081</v>
      </c>
    </row>
    <row r="363" spans="1:17" x14ac:dyDescent="0.25">
      <c r="A363" s="283"/>
      <c r="B363" s="346"/>
      <c r="C363" s="239"/>
      <c r="D363" s="239"/>
      <c r="E363" s="239"/>
      <c r="F363" s="239"/>
      <c r="G363" s="239"/>
      <c r="H363" s="239"/>
      <c r="I363" s="99"/>
      <c r="J363" s="343"/>
      <c r="K363" s="55" t="s">
        <v>1</v>
      </c>
      <c r="L363" s="55">
        <f>SUM(L329:L362)</f>
        <v>0</v>
      </c>
      <c r="M363" s="55">
        <f>SUM(M329:M362)</f>
        <v>4089.0827000000004</v>
      </c>
      <c r="N363" s="55">
        <f t="shared" ref="N363:P363" si="46">SUM(N329:N362)</f>
        <v>7477.3370000000023</v>
      </c>
      <c r="O363" s="55">
        <f t="shared" si="46"/>
        <v>3079.7459999999996</v>
      </c>
      <c r="P363" s="55">
        <f t="shared" si="46"/>
        <v>655.49899999999991</v>
      </c>
      <c r="Q363" s="189">
        <f>SUM(L363:P363)</f>
        <v>15301.664700000001</v>
      </c>
    </row>
    <row r="364" spans="1:17" x14ac:dyDescent="0.25">
      <c r="A364" s="283"/>
      <c r="B364" s="344" t="s">
        <v>277</v>
      </c>
      <c r="C364" s="239"/>
      <c r="D364" s="239"/>
      <c r="E364" s="239"/>
      <c r="F364" s="239"/>
      <c r="G364" s="239"/>
      <c r="H364" s="239"/>
      <c r="I364" s="99" t="s">
        <v>19</v>
      </c>
      <c r="J364" s="341">
        <v>466</v>
      </c>
      <c r="K364" s="56" t="s">
        <v>57</v>
      </c>
      <c r="L364" s="56"/>
      <c r="M364" s="56">
        <v>96.7</v>
      </c>
      <c r="N364" s="56">
        <v>67.5</v>
      </c>
      <c r="O364" s="56">
        <v>57.3</v>
      </c>
      <c r="P364" s="187">
        <v>13.5</v>
      </c>
      <c r="Q364" s="189">
        <f t="shared" ref="Q364:Q382" si="47">SUM(L364:P364)</f>
        <v>235</v>
      </c>
    </row>
    <row r="365" spans="1:17" x14ac:dyDescent="0.25">
      <c r="A365" s="283"/>
      <c r="B365" s="347"/>
      <c r="C365" s="239"/>
      <c r="D365" s="239"/>
      <c r="E365" s="239"/>
      <c r="F365" s="239"/>
      <c r="G365" s="239"/>
      <c r="H365" s="239"/>
      <c r="I365" s="99" t="s">
        <v>19</v>
      </c>
      <c r="J365" s="342"/>
      <c r="K365" s="56" t="s">
        <v>61</v>
      </c>
      <c r="L365" s="56"/>
      <c r="M365" s="56">
        <v>14.4</v>
      </c>
      <c r="N365" s="56"/>
      <c r="O365" s="56">
        <v>68.8</v>
      </c>
      <c r="P365" s="190"/>
      <c r="Q365" s="189">
        <f t="shared" si="47"/>
        <v>83.2</v>
      </c>
    </row>
    <row r="366" spans="1:17" x14ac:dyDescent="0.25">
      <c r="A366" s="283"/>
      <c r="B366" s="347"/>
      <c r="C366" s="239"/>
      <c r="D366" s="239"/>
      <c r="E366" s="239"/>
      <c r="F366" s="239"/>
      <c r="G366" s="239"/>
      <c r="H366" s="239"/>
      <c r="I366" s="99" t="s">
        <v>19</v>
      </c>
      <c r="J366" s="342"/>
      <c r="K366" s="56" t="s">
        <v>89</v>
      </c>
      <c r="L366" s="56"/>
      <c r="M366" s="56">
        <v>159.5</v>
      </c>
      <c r="N366" s="56">
        <v>394.7</v>
      </c>
      <c r="O366" s="56">
        <v>101.9</v>
      </c>
      <c r="P366" s="190"/>
      <c r="Q366" s="189">
        <f t="shared" si="47"/>
        <v>656.1</v>
      </c>
    </row>
    <row r="367" spans="1:17" x14ac:dyDescent="0.25">
      <c r="A367" s="283"/>
      <c r="B367" s="347"/>
      <c r="C367" s="239"/>
      <c r="D367" s="239"/>
      <c r="E367" s="239"/>
      <c r="F367" s="239"/>
      <c r="G367" s="239"/>
      <c r="H367" s="239"/>
      <c r="I367" s="99" t="s">
        <v>19</v>
      </c>
      <c r="J367" s="342"/>
      <c r="K367" s="56" t="s">
        <v>63</v>
      </c>
      <c r="L367" s="56"/>
      <c r="M367" s="56">
        <v>41.6</v>
      </c>
      <c r="N367" s="56"/>
      <c r="O367" s="56">
        <v>5.8</v>
      </c>
      <c r="P367" s="190"/>
      <c r="Q367" s="189">
        <f t="shared" si="47"/>
        <v>47.4</v>
      </c>
    </row>
    <row r="368" spans="1:17" x14ac:dyDescent="0.25">
      <c r="A368" s="283"/>
      <c r="B368" s="347"/>
      <c r="C368" s="239"/>
      <c r="D368" s="239"/>
      <c r="E368" s="239"/>
      <c r="F368" s="239"/>
      <c r="G368" s="239"/>
      <c r="H368" s="239"/>
      <c r="I368" s="99" t="s">
        <v>19</v>
      </c>
      <c r="J368" s="342"/>
      <c r="K368" s="56" t="s">
        <v>107</v>
      </c>
      <c r="L368" s="56"/>
      <c r="M368" s="56"/>
      <c r="N368" s="56">
        <v>19.7</v>
      </c>
      <c r="O368" s="56"/>
      <c r="P368" s="190"/>
      <c r="Q368" s="189">
        <f t="shared" si="47"/>
        <v>19.7</v>
      </c>
    </row>
    <row r="369" spans="1:17" x14ac:dyDescent="0.25">
      <c r="A369" s="283"/>
      <c r="B369" s="347"/>
      <c r="C369" s="239"/>
      <c r="D369" s="239"/>
      <c r="E369" s="239"/>
      <c r="F369" s="239"/>
      <c r="G369" s="239"/>
      <c r="H369" s="239"/>
      <c r="I369" s="99" t="s">
        <v>19</v>
      </c>
      <c r="J369" s="342"/>
      <c r="K369" s="56" t="s">
        <v>69</v>
      </c>
      <c r="L369" s="56"/>
      <c r="M369" s="56">
        <v>42.7</v>
      </c>
      <c r="N369" s="56">
        <v>7.2</v>
      </c>
      <c r="O369" s="56">
        <v>29.6</v>
      </c>
      <c r="P369" s="190"/>
      <c r="Q369" s="189">
        <f t="shared" si="47"/>
        <v>79.5</v>
      </c>
    </row>
    <row r="370" spans="1:17" x14ac:dyDescent="0.25">
      <c r="A370" s="283"/>
      <c r="B370" s="347"/>
      <c r="C370" s="239"/>
      <c r="D370" s="239"/>
      <c r="E370" s="239"/>
      <c r="F370" s="239"/>
      <c r="G370" s="239"/>
      <c r="H370" s="239"/>
      <c r="I370" s="99" t="s">
        <v>19</v>
      </c>
      <c r="J370" s="342"/>
      <c r="K370" s="56" t="s">
        <v>111</v>
      </c>
      <c r="L370" s="56"/>
      <c r="M370" s="56">
        <v>117.9</v>
      </c>
      <c r="N370" s="56"/>
      <c r="O370" s="56"/>
      <c r="P370" s="190"/>
      <c r="Q370" s="189">
        <f t="shared" si="47"/>
        <v>117.9</v>
      </c>
    </row>
    <row r="371" spans="1:17" x14ac:dyDescent="0.25">
      <c r="A371" s="283"/>
      <c r="B371" s="347"/>
      <c r="C371" s="239"/>
      <c r="D371" s="239"/>
      <c r="E371" s="239"/>
      <c r="F371" s="239"/>
      <c r="G371" s="239"/>
      <c r="H371" s="239"/>
      <c r="I371" s="99" t="s">
        <v>19</v>
      </c>
      <c r="J371" s="342"/>
      <c r="K371" s="56" t="s">
        <v>98</v>
      </c>
      <c r="L371" s="56"/>
      <c r="M371" s="56">
        <v>0.7</v>
      </c>
      <c r="N371" s="56">
        <v>5.4</v>
      </c>
      <c r="O371" s="56"/>
      <c r="P371" s="190"/>
      <c r="Q371" s="189">
        <f t="shared" si="47"/>
        <v>6.1000000000000005</v>
      </c>
    </row>
    <row r="372" spans="1:17" ht="14.25" customHeight="1" x14ac:dyDescent="0.25">
      <c r="A372" s="283"/>
      <c r="B372" s="347"/>
      <c r="C372" s="239"/>
      <c r="D372" s="239"/>
      <c r="E372" s="239"/>
      <c r="F372" s="239"/>
      <c r="G372" s="239"/>
      <c r="H372" s="239"/>
      <c r="I372" s="99" t="s">
        <v>19</v>
      </c>
      <c r="J372" s="342"/>
      <c r="K372" s="56" t="s">
        <v>31</v>
      </c>
      <c r="L372" s="56"/>
      <c r="M372" s="56">
        <v>72.7</v>
      </c>
      <c r="N372" s="56">
        <v>94.4</v>
      </c>
      <c r="O372" s="56">
        <v>7.5</v>
      </c>
      <c r="P372" s="190"/>
      <c r="Q372" s="189">
        <f t="shared" si="47"/>
        <v>174.60000000000002</v>
      </c>
    </row>
    <row r="373" spans="1:17" ht="13.5" customHeight="1" x14ac:dyDescent="0.25">
      <c r="A373" s="283"/>
      <c r="B373" s="347"/>
      <c r="C373" s="239"/>
      <c r="D373" s="239"/>
      <c r="E373" s="239"/>
      <c r="F373" s="239"/>
      <c r="G373" s="239"/>
      <c r="H373" s="239"/>
      <c r="I373" s="99" t="s">
        <v>19</v>
      </c>
      <c r="J373" s="342"/>
      <c r="K373" s="56" t="s">
        <v>33</v>
      </c>
      <c r="L373" s="56"/>
      <c r="M373" s="56"/>
      <c r="N373" s="56">
        <v>1.1000000000000001</v>
      </c>
      <c r="O373" s="56">
        <v>1.3</v>
      </c>
      <c r="P373" s="190"/>
      <c r="Q373" s="189">
        <f t="shared" si="47"/>
        <v>2.4000000000000004</v>
      </c>
    </row>
    <row r="374" spans="1:17" x14ac:dyDescent="0.25">
      <c r="A374" s="283"/>
      <c r="B374" s="347"/>
      <c r="C374" s="239"/>
      <c r="D374" s="239"/>
      <c r="E374" s="239"/>
      <c r="F374" s="239"/>
      <c r="G374" s="239"/>
      <c r="H374" s="239"/>
      <c r="I374" s="99" t="s">
        <v>35</v>
      </c>
      <c r="J374" s="342"/>
      <c r="K374" s="56" t="s">
        <v>177</v>
      </c>
      <c r="L374" s="56"/>
      <c r="M374" s="56">
        <v>146</v>
      </c>
      <c r="N374" s="56"/>
      <c r="O374" s="56"/>
      <c r="P374" s="190"/>
      <c r="Q374" s="189">
        <f t="shared" si="47"/>
        <v>146</v>
      </c>
    </row>
    <row r="375" spans="1:17" x14ac:dyDescent="0.25">
      <c r="A375" s="283"/>
      <c r="B375" s="347"/>
      <c r="C375" s="239"/>
      <c r="D375" s="239"/>
      <c r="E375" s="239"/>
      <c r="F375" s="239"/>
      <c r="G375" s="239"/>
      <c r="H375" s="239"/>
      <c r="I375" s="99" t="s">
        <v>19</v>
      </c>
      <c r="J375" s="342"/>
      <c r="K375" s="56" t="s">
        <v>176</v>
      </c>
      <c r="L375" s="56"/>
      <c r="M375" s="56">
        <v>52.1</v>
      </c>
      <c r="N375" s="56">
        <v>23.6</v>
      </c>
      <c r="O375" s="56"/>
      <c r="P375" s="190"/>
      <c r="Q375" s="189">
        <f t="shared" si="47"/>
        <v>75.7</v>
      </c>
    </row>
    <row r="376" spans="1:17" x14ac:dyDescent="0.25">
      <c r="A376" s="283"/>
      <c r="B376" s="347"/>
      <c r="C376" s="239"/>
      <c r="D376" s="239"/>
      <c r="E376" s="239"/>
      <c r="F376" s="239"/>
      <c r="G376" s="239"/>
      <c r="H376" s="239"/>
      <c r="I376" s="191" t="s">
        <v>60</v>
      </c>
      <c r="J376" s="342"/>
      <c r="K376" s="103" t="s">
        <v>178</v>
      </c>
      <c r="L376" s="56"/>
      <c r="M376" s="56">
        <v>382.4</v>
      </c>
      <c r="N376" s="56"/>
      <c r="O376" s="56"/>
      <c r="P376" s="190"/>
      <c r="Q376" s="189">
        <f t="shared" si="47"/>
        <v>382.4</v>
      </c>
    </row>
    <row r="377" spans="1:17" x14ac:dyDescent="0.25">
      <c r="A377" s="283"/>
      <c r="B377" s="347"/>
      <c r="C377" s="239"/>
      <c r="D377" s="239"/>
      <c r="E377" s="239"/>
      <c r="F377" s="239"/>
      <c r="G377" s="239"/>
      <c r="H377" s="239"/>
      <c r="I377" s="99" t="s">
        <v>35</v>
      </c>
      <c r="J377" s="342"/>
      <c r="K377" s="113" t="s">
        <v>113</v>
      </c>
      <c r="L377" s="56"/>
      <c r="M377" s="56">
        <v>768</v>
      </c>
      <c r="N377" s="56">
        <v>540</v>
      </c>
      <c r="O377" s="56"/>
      <c r="P377" s="190"/>
      <c r="Q377" s="189">
        <f t="shared" si="47"/>
        <v>1308</v>
      </c>
    </row>
    <row r="378" spans="1:17" x14ac:dyDescent="0.25">
      <c r="A378" s="283"/>
      <c r="B378" s="347"/>
      <c r="C378" s="239"/>
      <c r="D378" s="239"/>
      <c r="E378" s="239"/>
      <c r="F378" s="239"/>
      <c r="G378" s="239"/>
      <c r="H378" s="239"/>
      <c r="I378" s="99" t="s">
        <v>60</v>
      </c>
      <c r="J378" s="342"/>
      <c r="K378" s="113" t="s">
        <v>114</v>
      </c>
      <c r="L378" s="56"/>
      <c r="M378" s="56">
        <v>777.6</v>
      </c>
      <c r="N378" s="56"/>
      <c r="O378" s="56"/>
      <c r="P378" s="190"/>
      <c r="Q378" s="189">
        <f t="shared" si="47"/>
        <v>777.6</v>
      </c>
    </row>
    <row r="379" spans="1:17" x14ac:dyDescent="0.25">
      <c r="A379" s="283"/>
      <c r="B379" s="347"/>
      <c r="C379" s="239"/>
      <c r="D379" s="239"/>
      <c r="E379" s="239"/>
      <c r="F379" s="239"/>
      <c r="G379" s="239"/>
      <c r="H379" s="239"/>
      <c r="I379" s="99" t="s">
        <v>19</v>
      </c>
      <c r="J379" s="342"/>
      <c r="K379" s="113" t="s">
        <v>115</v>
      </c>
      <c r="L379" s="56"/>
      <c r="M379" s="56"/>
      <c r="N379" s="56">
        <v>2682.3</v>
      </c>
      <c r="O379" s="56">
        <v>186.02699999999999</v>
      </c>
      <c r="P379" s="190"/>
      <c r="Q379" s="189">
        <f t="shared" si="47"/>
        <v>2868.3270000000002</v>
      </c>
    </row>
    <row r="380" spans="1:17" x14ac:dyDescent="0.25">
      <c r="A380" s="283"/>
      <c r="B380" s="347"/>
      <c r="C380" s="239"/>
      <c r="D380" s="239"/>
      <c r="E380" s="239"/>
      <c r="F380" s="239"/>
      <c r="G380" s="239"/>
      <c r="H380" s="239"/>
      <c r="I380" s="99" t="s">
        <v>19</v>
      </c>
      <c r="J380" s="342"/>
      <c r="K380" s="113" t="s">
        <v>103</v>
      </c>
      <c r="L380" s="56"/>
      <c r="M380" s="56"/>
      <c r="N380" s="56"/>
      <c r="O380" s="56">
        <v>38.323</v>
      </c>
      <c r="P380" s="190"/>
      <c r="Q380" s="189">
        <f t="shared" si="47"/>
        <v>38.323</v>
      </c>
    </row>
    <row r="381" spans="1:17" x14ac:dyDescent="0.25">
      <c r="A381" s="283"/>
      <c r="B381" s="347"/>
      <c r="C381" s="239"/>
      <c r="D381" s="239"/>
      <c r="E381" s="239"/>
      <c r="F381" s="239"/>
      <c r="G381" s="239"/>
      <c r="H381" s="239"/>
      <c r="I381" s="99"/>
      <c r="J381" s="342"/>
      <c r="K381" s="100" t="s">
        <v>67</v>
      </c>
      <c r="L381" s="100"/>
      <c r="M381" s="100">
        <v>122.3</v>
      </c>
      <c r="N381" s="52">
        <v>76.8</v>
      </c>
      <c r="O381" s="52"/>
      <c r="P381" s="53"/>
      <c r="Q381" s="189">
        <f t="shared" si="47"/>
        <v>199.1</v>
      </c>
    </row>
    <row r="382" spans="1:17" ht="15" customHeight="1" x14ac:dyDescent="0.25">
      <c r="A382" s="283"/>
      <c r="B382" s="348"/>
      <c r="C382" s="239"/>
      <c r="D382" s="239"/>
      <c r="E382" s="239"/>
      <c r="F382" s="239"/>
      <c r="G382" s="239"/>
      <c r="H382" s="239"/>
      <c r="I382" s="99"/>
      <c r="J382" s="343"/>
      <c r="K382" s="55" t="s">
        <v>1</v>
      </c>
      <c r="L382" s="55">
        <f>SUM(L364:L381)</f>
        <v>0</v>
      </c>
      <c r="M382" s="55">
        <f>SUM(M364:M381)</f>
        <v>2794.6000000000004</v>
      </c>
      <c r="N382" s="55">
        <f>SUM(N364:N381)</f>
        <v>3912.7000000000003</v>
      </c>
      <c r="O382" s="55">
        <f>SUM(O364:O381)</f>
        <v>496.55</v>
      </c>
      <c r="P382" s="55">
        <f>SUM(P364:P381)</f>
        <v>13.5</v>
      </c>
      <c r="Q382" s="189">
        <f t="shared" si="47"/>
        <v>7217.3500000000013</v>
      </c>
    </row>
    <row r="383" spans="1:17" ht="15" customHeight="1" x14ac:dyDescent="0.25">
      <c r="A383" s="283"/>
      <c r="B383" s="327" t="s">
        <v>283</v>
      </c>
      <c r="C383" s="239"/>
      <c r="D383" s="239"/>
      <c r="E383" s="239"/>
      <c r="F383" s="239"/>
      <c r="G383" s="239"/>
      <c r="H383" s="239"/>
      <c r="I383" s="99" t="s">
        <v>19</v>
      </c>
      <c r="J383" s="341">
        <v>261</v>
      </c>
      <c r="K383" s="100" t="s">
        <v>57</v>
      </c>
      <c r="L383" s="100"/>
      <c r="M383" s="100">
        <v>30.617999999999999</v>
      </c>
      <c r="N383" s="52">
        <v>23.828700000000001</v>
      </c>
      <c r="O383" s="52">
        <v>26.196999999999999</v>
      </c>
      <c r="P383" s="188">
        <v>9.7210000000000001</v>
      </c>
      <c r="Q383" s="54">
        <f t="shared" ref="Q383:Q446" si="48">SUM(L383:P383)</f>
        <v>90.364699999999999</v>
      </c>
    </row>
    <row r="384" spans="1:17" x14ac:dyDescent="0.25">
      <c r="A384" s="283"/>
      <c r="B384" s="327"/>
      <c r="C384" s="239"/>
      <c r="D384" s="239"/>
      <c r="E384" s="239"/>
      <c r="F384" s="239"/>
      <c r="G384" s="239"/>
      <c r="H384" s="239"/>
      <c r="I384" s="99" t="s">
        <v>19</v>
      </c>
      <c r="J384" s="342"/>
      <c r="K384" s="100" t="s">
        <v>136</v>
      </c>
      <c r="L384" s="100"/>
      <c r="M384" s="100">
        <v>189.03100000000001</v>
      </c>
      <c r="N384" s="52">
        <v>176.45320000000001</v>
      </c>
      <c r="O384" s="52">
        <v>192.48400000000001</v>
      </c>
      <c r="P384" s="188">
        <v>42.631</v>
      </c>
      <c r="Q384" s="54">
        <f t="shared" si="48"/>
        <v>600.5992</v>
      </c>
    </row>
    <row r="385" spans="1:17" ht="13.5" customHeight="1" x14ac:dyDescent="0.25">
      <c r="A385" s="283"/>
      <c r="B385" s="327"/>
      <c r="C385" s="239"/>
      <c r="D385" s="239"/>
      <c r="E385" s="239"/>
      <c r="F385" s="239"/>
      <c r="G385" s="239"/>
      <c r="H385" s="239"/>
      <c r="I385" s="99" t="s">
        <v>19</v>
      </c>
      <c r="J385" s="342"/>
      <c r="K385" s="100" t="s">
        <v>96</v>
      </c>
      <c r="L385" s="100"/>
      <c r="M385" s="100">
        <v>547.71119999999996</v>
      </c>
      <c r="N385" s="52">
        <v>465.10700000000003</v>
      </c>
      <c r="O385" s="52">
        <v>487.5675</v>
      </c>
      <c r="P385" s="188"/>
      <c r="Q385" s="54">
        <f>SUM(L385:P385)</f>
        <v>1500.3856999999998</v>
      </c>
    </row>
    <row r="386" spans="1:17" ht="18.75" customHeight="1" x14ac:dyDescent="0.25">
      <c r="A386" s="283"/>
      <c r="B386" s="327"/>
      <c r="C386" s="239"/>
      <c r="D386" s="239"/>
      <c r="E386" s="239"/>
      <c r="F386" s="239"/>
      <c r="G386" s="239"/>
      <c r="H386" s="239"/>
      <c r="I386" s="99" t="s">
        <v>19</v>
      </c>
      <c r="J386" s="342"/>
      <c r="K386" s="100" t="s">
        <v>108</v>
      </c>
      <c r="L386" s="100"/>
      <c r="M386" s="100"/>
      <c r="N386" s="52">
        <v>113.373</v>
      </c>
      <c r="O386" s="52">
        <v>227.37379999999999</v>
      </c>
      <c r="P386" s="188"/>
      <c r="Q386" s="54">
        <f t="shared" si="48"/>
        <v>340.74680000000001</v>
      </c>
    </row>
    <row r="387" spans="1:17" ht="15.75" customHeight="1" x14ac:dyDescent="0.25">
      <c r="A387" s="283"/>
      <c r="B387" s="327"/>
      <c r="C387" s="239"/>
      <c r="D387" s="239"/>
      <c r="E387" s="239"/>
      <c r="F387" s="239"/>
      <c r="G387" s="239"/>
      <c r="H387" s="239"/>
      <c r="I387" s="99" t="s">
        <v>35</v>
      </c>
      <c r="J387" s="342"/>
      <c r="K387" s="100" t="s">
        <v>179</v>
      </c>
      <c r="L387" s="100"/>
      <c r="M387" s="100"/>
      <c r="N387" s="52">
        <v>2.1920000000000002</v>
      </c>
      <c r="O387" s="52">
        <v>3.4430000000000001</v>
      </c>
      <c r="P387" s="188"/>
      <c r="Q387" s="54">
        <f t="shared" si="48"/>
        <v>5.6349999999999998</v>
      </c>
    </row>
    <row r="388" spans="1:17" ht="19.5" customHeight="1" x14ac:dyDescent="0.25">
      <c r="A388" s="283"/>
      <c r="B388" s="327"/>
      <c r="C388" s="239"/>
      <c r="D388" s="239"/>
      <c r="E388" s="239"/>
      <c r="F388" s="239"/>
      <c r="G388" s="239"/>
      <c r="H388" s="239"/>
      <c r="I388" s="99" t="s">
        <v>19</v>
      </c>
      <c r="J388" s="342"/>
      <c r="K388" s="100" t="s">
        <v>180</v>
      </c>
      <c r="L388" s="100"/>
      <c r="M388" s="100">
        <v>2565.2060000000001</v>
      </c>
      <c r="N388" s="52">
        <v>2791.9070000000002</v>
      </c>
      <c r="O388" s="52">
        <v>3370.3319999999999</v>
      </c>
      <c r="P388" s="188">
        <v>827.86</v>
      </c>
      <c r="Q388" s="54">
        <f t="shared" si="48"/>
        <v>9555.3050000000003</v>
      </c>
    </row>
    <row r="389" spans="1:17" ht="15" customHeight="1" x14ac:dyDescent="0.25">
      <c r="A389" s="283"/>
      <c r="B389" s="327"/>
      <c r="C389" s="239"/>
      <c r="D389" s="239"/>
      <c r="E389" s="239"/>
      <c r="F389" s="239"/>
      <c r="G389" s="239"/>
      <c r="H389" s="239"/>
      <c r="I389" s="99" t="s">
        <v>19</v>
      </c>
      <c r="J389" s="342"/>
      <c r="K389" s="100" t="s">
        <v>181</v>
      </c>
      <c r="L389" s="100"/>
      <c r="M389" s="100">
        <v>1725.048</v>
      </c>
      <c r="N389" s="52">
        <v>1719.115</v>
      </c>
      <c r="O389" s="52">
        <v>2280.0129999999999</v>
      </c>
      <c r="P389" s="188">
        <v>526.05600000000004</v>
      </c>
      <c r="Q389" s="54">
        <f t="shared" si="48"/>
        <v>6250.232</v>
      </c>
    </row>
    <row r="390" spans="1:17" s="20" customFormat="1" x14ac:dyDescent="0.25">
      <c r="A390" s="283"/>
      <c r="B390" s="328"/>
      <c r="C390" s="239"/>
      <c r="D390" s="239"/>
      <c r="E390" s="239"/>
      <c r="F390" s="239"/>
      <c r="G390" s="239"/>
      <c r="H390" s="239"/>
      <c r="I390" s="99"/>
      <c r="J390" s="343"/>
      <c r="K390" s="55" t="s">
        <v>1</v>
      </c>
      <c r="L390" s="55">
        <f t="shared" ref="L390:P390" si="49">SUM(L383:L389)</f>
        <v>0</v>
      </c>
      <c r="M390" s="55">
        <f t="shared" si="49"/>
        <v>5057.6142</v>
      </c>
      <c r="N390" s="55">
        <f t="shared" si="49"/>
        <v>5291.9759000000004</v>
      </c>
      <c r="O390" s="55">
        <f t="shared" si="49"/>
        <v>6587.4102999999996</v>
      </c>
      <c r="P390" s="55">
        <f t="shared" si="49"/>
        <v>1406.268</v>
      </c>
      <c r="Q390" s="54">
        <f t="shared" si="48"/>
        <v>18343.268400000001</v>
      </c>
    </row>
    <row r="391" spans="1:17" x14ac:dyDescent="0.25">
      <c r="A391" s="283"/>
      <c r="B391" s="326" t="s">
        <v>278</v>
      </c>
      <c r="C391" s="239"/>
      <c r="D391" s="239"/>
      <c r="E391" s="239"/>
      <c r="F391" s="239"/>
      <c r="G391" s="239"/>
      <c r="H391" s="239"/>
      <c r="I391" s="99" t="s">
        <v>35</v>
      </c>
      <c r="J391" s="214">
        <v>124</v>
      </c>
      <c r="K391" s="100" t="s">
        <v>56</v>
      </c>
      <c r="L391" s="100"/>
      <c r="M391" s="100"/>
      <c r="N391" s="52">
        <v>9.1999999999999998E-2</v>
      </c>
      <c r="O391" s="52">
        <v>0.109</v>
      </c>
      <c r="P391" s="188"/>
      <c r="Q391" s="54">
        <f t="shared" si="48"/>
        <v>0.20100000000000001</v>
      </c>
    </row>
    <row r="392" spans="1:17" ht="15" customHeight="1" x14ac:dyDescent="0.25">
      <c r="A392" s="283"/>
      <c r="B392" s="327"/>
      <c r="C392" s="239"/>
      <c r="D392" s="239"/>
      <c r="E392" s="239"/>
      <c r="F392" s="239"/>
      <c r="G392" s="239"/>
      <c r="H392" s="239"/>
      <c r="I392" s="99" t="s">
        <v>19</v>
      </c>
      <c r="J392" s="283"/>
      <c r="K392" s="100" t="s">
        <v>57</v>
      </c>
      <c r="L392" s="100"/>
      <c r="M392" s="100">
        <v>164.9</v>
      </c>
      <c r="N392" s="52">
        <v>251.6</v>
      </c>
      <c r="O392" s="52">
        <v>266</v>
      </c>
      <c r="P392" s="188">
        <v>60.7</v>
      </c>
      <c r="Q392" s="54">
        <f t="shared" si="48"/>
        <v>743.2</v>
      </c>
    </row>
    <row r="393" spans="1:17" x14ac:dyDescent="0.25">
      <c r="A393" s="283"/>
      <c r="B393" s="327"/>
      <c r="C393" s="239"/>
      <c r="D393" s="239"/>
      <c r="E393" s="239"/>
      <c r="F393" s="239"/>
      <c r="G393" s="239"/>
      <c r="H393" s="239"/>
      <c r="I393" s="99" t="s">
        <v>19</v>
      </c>
      <c r="J393" s="283"/>
      <c r="K393" s="100" t="s">
        <v>88</v>
      </c>
      <c r="L393" s="100"/>
      <c r="M393" s="100">
        <v>0.4</v>
      </c>
      <c r="N393" s="52">
        <v>0.5</v>
      </c>
      <c r="O393" s="52">
        <v>39.4</v>
      </c>
      <c r="P393" s="188"/>
      <c r="Q393" s="54">
        <f t="shared" si="48"/>
        <v>40.299999999999997</v>
      </c>
    </row>
    <row r="394" spans="1:17" x14ac:dyDescent="0.25">
      <c r="A394" s="283"/>
      <c r="B394" s="327"/>
      <c r="C394" s="239"/>
      <c r="D394" s="239"/>
      <c r="E394" s="239"/>
      <c r="F394" s="239"/>
      <c r="G394" s="239"/>
      <c r="H394" s="239"/>
      <c r="I394" s="99" t="s">
        <v>19</v>
      </c>
      <c r="J394" s="283"/>
      <c r="K394" s="100" t="s">
        <v>117</v>
      </c>
      <c r="L394" s="100"/>
      <c r="M394" s="100">
        <v>22.1</v>
      </c>
      <c r="N394" s="52">
        <v>50.9</v>
      </c>
      <c r="O394" s="52">
        <v>64.099999999999994</v>
      </c>
      <c r="P394" s="188"/>
      <c r="Q394" s="54">
        <f t="shared" si="48"/>
        <v>137.1</v>
      </c>
    </row>
    <row r="395" spans="1:17" ht="16.5" customHeight="1" x14ac:dyDescent="0.25">
      <c r="A395" s="283"/>
      <c r="B395" s="327"/>
      <c r="C395" s="239"/>
      <c r="D395" s="239"/>
      <c r="E395" s="239"/>
      <c r="F395" s="239"/>
      <c r="G395" s="239"/>
      <c r="H395" s="239"/>
      <c r="I395" s="99" t="s">
        <v>19</v>
      </c>
      <c r="J395" s="283"/>
      <c r="K395" s="100" t="s">
        <v>107</v>
      </c>
      <c r="L395" s="100"/>
      <c r="M395" s="100">
        <v>20.100000000000001</v>
      </c>
      <c r="N395" s="52">
        <v>22</v>
      </c>
      <c r="O395" s="52">
        <v>140</v>
      </c>
      <c r="P395" s="188">
        <v>24.6</v>
      </c>
      <c r="Q395" s="54">
        <f t="shared" si="48"/>
        <v>206.7</v>
      </c>
    </row>
    <row r="396" spans="1:17" ht="16.5" customHeight="1" x14ac:dyDescent="0.25">
      <c r="A396" s="283"/>
      <c r="B396" s="327"/>
      <c r="C396" s="239"/>
      <c r="D396" s="239"/>
      <c r="E396" s="239"/>
      <c r="F396" s="239"/>
      <c r="G396" s="239"/>
      <c r="H396" s="239"/>
      <c r="I396" s="99" t="s">
        <v>19</v>
      </c>
      <c r="J396" s="283"/>
      <c r="K396" s="100" t="s">
        <v>118</v>
      </c>
      <c r="L396" s="100"/>
      <c r="M396" s="100"/>
      <c r="N396" s="52"/>
      <c r="O396" s="52">
        <v>21.1</v>
      </c>
      <c r="P396" s="188"/>
      <c r="Q396" s="54">
        <f t="shared" si="48"/>
        <v>21.1</v>
      </c>
    </row>
    <row r="397" spans="1:17" ht="16.5" customHeight="1" x14ac:dyDescent="0.25">
      <c r="A397" s="283"/>
      <c r="B397" s="327"/>
      <c r="C397" s="239"/>
      <c r="D397" s="239"/>
      <c r="E397" s="239"/>
      <c r="F397" s="239"/>
      <c r="G397" s="239"/>
      <c r="H397" s="239"/>
      <c r="I397" s="99" t="s">
        <v>19</v>
      </c>
      <c r="J397" s="283"/>
      <c r="K397" s="100" t="s">
        <v>119</v>
      </c>
      <c r="L397" s="100"/>
      <c r="M397" s="100">
        <v>41.9</v>
      </c>
      <c r="N397" s="52">
        <v>117.3</v>
      </c>
      <c r="O397" s="52">
        <v>24.6</v>
      </c>
      <c r="P397" s="188">
        <v>25</v>
      </c>
      <c r="Q397" s="54">
        <f t="shared" si="48"/>
        <v>208.79999999999998</v>
      </c>
    </row>
    <row r="398" spans="1:17" ht="15" customHeight="1" x14ac:dyDescent="0.25">
      <c r="A398" s="283"/>
      <c r="B398" s="327"/>
      <c r="C398" s="239"/>
      <c r="D398" s="239"/>
      <c r="E398" s="239"/>
      <c r="F398" s="239"/>
      <c r="G398" s="239"/>
      <c r="H398" s="239"/>
      <c r="I398" s="99" t="s">
        <v>19</v>
      </c>
      <c r="J398" s="283"/>
      <c r="K398" s="100" t="s">
        <v>122</v>
      </c>
      <c r="L398" s="100"/>
      <c r="M398" s="100"/>
      <c r="N398" s="52">
        <v>1.9</v>
      </c>
      <c r="O398" s="52">
        <v>6.5</v>
      </c>
      <c r="P398" s="188"/>
      <c r="Q398" s="54">
        <f t="shared" si="48"/>
        <v>8.4</v>
      </c>
    </row>
    <row r="399" spans="1:17" ht="17.25" customHeight="1" x14ac:dyDescent="0.25">
      <c r="A399" s="283"/>
      <c r="B399" s="327"/>
      <c r="C399" s="239"/>
      <c r="D399" s="239"/>
      <c r="E399" s="239"/>
      <c r="F399" s="239"/>
      <c r="G399" s="239"/>
      <c r="H399" s="239"/>
      <c r="I399" s="99" t="s">
        <v>19</v>
      </c>
      <c r="J399" s="283"/>
      <c r="K399" s="100" t="s">
        <v>98</v>
      </c>
      <c r="L399" s="100"/>
      <c r="M399" s="100"/>
      <c r="N399" s="52"/>
      <c r="O399" s="52">
        <v>15</v>
      </c>
      <c r="P399" s="188"/>
      <c r="Q399" s="54">
        <f t="shared" si="48"/>
        <v>15</v>
      </c>
    </row>
    <row r="400" spans="1:17" ht="17.25" customHeight="1" x14ac:dyDescent="0.25">
      <c r="A400" s="283"/>
      <c r="B400" s="327"/>
      <c r="C400" s="239"/>
      <c r="D400" s="239"/>
      <c r="E400" s="239"/>
      <c r="F400" s="239"/>
      <c r="G400" s="239"/>
      <c r="H400" s="239"/>
      <c r="I400" s="99" t="s">
        <v>19</v>
      </c>
      <c r="J400" s="283"/>
      <c r="K400" s="100" t="s">
        <v>72</v>
      </c>
      <c r="L400" s="100"/>
      <c r="M400" s="100"/>
      <c r="N400" s="52"/>
      <c r="O400" s="52">
        <v>9.4</v>
      </c>
      <c r="P400" s="188"/>
      <c r="Q400" s="54">
        <f t="shared" si="48"/>
        <v>9.4</v>
      </c>
    </row>
    <row r="401" spans="1:17" x14ac:dyDescent="0.25">
      <c r="A401" s="283"/>
      <c r="B401" s="327"/>
      <c r="C401" s="239"/>
      <c r="D401" s="239"/>
      <c r="E401" s="239"/>
      <c r="F401" s="239"/>
      <c r="G401" s="239"/>
      <c r="H401" s="239"/>
      <c r="I401" s="99" t="s">
        <v>19</v>
      </c>
      <c r="J401" s="283"/>
      <c r="K401" s="100" t="s">
        <v>120</v>
      </c>
      <c r="L401" s="100"/>
      <c r="M401" s="100"/>
      <c r="N401" s="52"/>
      <c r="O401" s="52">
        <v>256</v>
      </c>
      <c r="P401" s="188">
        <v>9.3000000000000007</v>
      </c>
      <c r="Q401" s="54">
        <f t="shared" si="48"/>
        <v>265.3</v>
      </c>
    </row>
    <row r="402" spans="1:17" x14ac:dyDescent="0.25">
      <c r="A402" s="283"/>
      <c r="B402" s="327"/>
      <c r="C402" s="239"/>
      <c r="D402" s="239"/>
      <c r="E402" s="239"/>
      <c r="F402" s="239"/>
      <c r="G402" s="239"/>
      <c r="H402" s="239"/>
      <c r="I402" s="99" t="s">
        <v>19</v>
      </c>
      <c r="J402" s="283"/>
      <c r="K402" s="100" t="s">
        <v>31</v>
      </c>
      <c r="L402" s="100"/>
      <c r="M402" s="100"/>
      <c r="N402" s="52">
        <v>4.7</v>
      </c>
      <c r="O402" s="52">
        <v>17.600000000000001</v>
      </c>
      <c r="P402" s="188">
        <v>2.8</v>
      </c>
      <c r="Q402" s="54">
        <f t="shared" si="48"/>
        <v>25.1</v>
      </c>
    </row>
    <row r="403" spans="1:17" ht="20.25" customHeight="1" x14ac:dyDescent="0.25">
      <c r="A403" s="283"/>
      <c r="B403" s="327"/>
      <c r="C403" s="239"/>
      <c r="D403" s="239"/>
      <c r="E403" s="239"/>
      <c r="F403" s="239"/>
      <c r="G403" s="239"/>
      <c r="H403" s="239"/>
      <c r="I403" s="99" t="s">
        <v>19</v>
      </c>
      <c r="J403" s="283"/>
      <c r="K403" s="100" t="s">
        <v>123</v>
      </c>
      <c r="L403" s="100"/>
      <c r="M403" s="100">
        <v>25.8</v>
      </c>
      <c r="N403" s="52">
        <v>28.7</v>
      </c>
      <c r="O403" s="52">
        <v>25.5</v>
      </c>
      <c r="P403" s="188"/>
      <c r="Q403" s="54">
        <f t="shared" si="48"/>
        <v>80</v>
      </c>
    </row>
    <row r="404" spans="1:17" x14ac:dyDescent="0.25">
      <c r="A404" s="283"/>
      <c r="B404" s="327"/>
      <c r="C404" s="239"/>
      <c r="D404" s="239"/>
      <c r="E404" s="239"/>
      <c r="F404" s="239"/>
      <c r="G404" s="239"/>
      <c r="H404" s="239"/>
      <c r="I404" s="99" t="s">
        <v>19</v>
      </c>
      <c r="J404" s="283"/>
      <c r="K404" s="100" t="s">
        <v>116</v>
      </c>
      <c r="L404" s="100"/>
      <c r="M404" s="100">
        <v>12.6</v>
      </c>
      <c r="N404" s="52">
        <v>28.1</v>
      </c>
      <c r="O404" s="52">
        <v>22.5</v>
      </c>
      <c r="P404" s="188"/>
      <c r="Q404" s="54">
        <f t="shared" si="48"/>
        <v>63.2</v>
      </c>
    </row>
    <row r="405" spans="1:17" x14ac:dyDescent="0.25">
      <c r="A405" s="283"/>
      <c r="B405" s="327"/>
      <c r="C405" s="239"/>
      <c r="D405" s="239"/>
      <c r="E405" s="239"/>
      <c r="F405" s="239"/>
      <c r="G405" s="239"/>
      <c r="H405" s="239"/>
      <c r="I405" s="99" t="s">
        <v>19</v>
      </c>
      <c r="J405" s="283"/>
      <c r="K405" s="100" t="s">
        <v>124</v>
      </c>
      <c r="L405" s="100"/>
      <c r="M405" s="100">
        <v>8.8000000000000007</v>
      </c>
      <c r="N405" s="52">
        <v>18.2</v>
      </c>
      <c r="O405" s="52">
        <v>17.2</v>
      </c>
      <c r="P405" s="188"/>
      <c r="Q405" s="54">
        <f t="shared" si="48"/>
        <v>44.2</v>
      </c>
    </row>
    <row r="406" spans="1:17" x14ac:dyDescent="0.25">
      <c r="A406" s="283"/>
      <c r="B406" s="327"/>
      <c r="C406" s="239"/>
      <c r="D406" s="239"/>
      <c r="E406" s="239"/>
      <c r="F406" s="239"/>
      <c r="G406" s="239"/>
      <c r="H406" s="239"/>
      <c r="I406" s="99" t="s">
        <v>19</v>
      </c>
      <c r="J406" s="283"/>
      <c r="K406" s="100" t="s">
        <v>79</v>
      </c>
      <c r="L406" s="100"/>
      <c r="M406" s="100">
        <v>30.7</v>
      </c>
      <c r="N406" s="52"/>
      <c r="O406" s="52"/>
      <c r="P406" s="188"/>
      <c r="Q406" s="54">
        <f t="shared" si="48"/>
        <v>30.7</v>
      </c>
    </row>
    <row r="407" spans="1:17" ht="14.25" customHeight="1" x14ac:dyDescent="0.25">
      <c r="A407" s="283"/>
      <c r="B407" s="327"/>
      <c r="C407" s="239"/>
      <c r="D407" s="239"/>
      <c r="E407" s="239"/>
      <c r="F407" s="239"/>
      <c r="G407" s="239"/>
      <c r="H407" s="239"/>
      <c r="I407" s="99"/>
      <c r="J407" s="283"/>
      <c r="K407" s="100" t="s">
        <v>67</v>
      </c>
      <c r="L407" s="100"/>
      <c r="M407" s="100">
        <v>132.80000000000001</v>
      </c>
      <c r="N407" s="52">
        <v>205</v>
      </c>
      <c r="O407" s="52"/>
      <c r="P407" s="188"/>
      <c r="Q407" s="54">
        <f t="shared" si="48"/>
        <v>337.8</v>
      </c>
    </row>
    <row r="408" spans="1:17" x14ac:dyDescent="0.25">
      <c r="A408" s="283"/>
      <c r="B408" s="328"/>
      <c r="C408" s="239"/>
      <c r="D408" s="239"/>
      <c r="E408" s="239"/>
      <c r="F408" s="239"/>
      <c r="G408" s="239"/>
      <c r="H408" s="239"/>
      <c r="I408" s="99"/>
      <c r="J408" s="319"/>
      <c r="K408" s="55" t="s">
        <v>1</v>
      </c>
      <c r="L408" s="55">
        <f>SUM(L391:L407)</f>
        <v>0</v>
      </c>
      <c r="M408" s="55">
        <f t="shared" ref="M408:P408" si="50">SUM(M391:M407)</f>
        <v>460.1</v>
      </c>
      <c r="N408" s="55">
        <f t="shared" si="50"/>
        <v>728.99199999999996</v>
      </c>
      <c r="O408" s="55">
        <f t="shared" si="50"/>
        <v>925.00900000000001</v>
      </c>
      <c r="P408" s="55">
        <f t="shared" si="50"/>
        <v>122.4</v>
      </c>
      <c r="Q408" s="54">
        <f t="shared" si="48"/>
        <v>2236.5010000000002</v>
      </c>
    </row>
    <row r="409" spans="1:17" x14ac:dyDescent="0.25">
      <c r="A409" s="283"/>
      <c r="B409" s="326" t="s">
        <v>279</v>
      </c>
      <c r="C409" s="239"/>
      <c r="D409" s="239"/>
      <c r="E409" s="239"/>
      <c r="F409" s="239"/>
      <c r="G409" s="239"/>
      <c r="H409" s="239"/>
      <c r="I409" s="99" t="s">
        <v>35</v>
      </c>
      <c r="J409" s="214">
        <v>124</v>
      </c>
      <c r="K409" s="100" t="s">
        <v>56</v>
      </c>
      <c r="L409" s="100"/>
      <c r="M409" s="100"/>
      <c r="N409" s="52">
        <v>0.1</v>
      </c>
      <c r="O409" s="52">
        <v>0.1</v>
      </c>
      <c r="P409" s="188"/>
      <c r="Q409" s="54">
        <f t="shared" si="48"/>
        <v>0.2</v>
      </c>
    </row>
    <row r="410" spans="1:17" ht="15" customHeight="1" x14ac:dyDescent="0.25">
      <c r="A410" s="283"/>
      <c r="B410" s="327"/>
      <c r="C410" s="239"/>
      <c r="D410" s="239"/>
      <c r="E410" s="239"/>
      <c r="F410" s="239"/>
      <c r="G410" s="239"/>
      <c r="H410" s="239"/>
      <c r="I410" s="99" t="s">
        <v>19</v>
      </c>
      <c r="J410" s="283"/>
      <c r="K410" s="100" t="s">
        <v>57</v>
      </c>
      <c r="L410" s="100"/>
      <c r="M410" s="100">
        <v>55.601999999999997</v>
      </c>
      <c r="N410" s="52">
        <v>66.778000000000006</v>
      </c>
      <c r="O410" s="52">
        <v>78.5</v>
      </c>
      <c r="P410" s="188">
        <v>21.4</v>
      </c>
      <c r="Q410" s="54">
        <f t="shared" si="48"/>
        <v>222.28</v>
      </c>
    </row>
    <row r="411" spans="1:17" x14ac:dyDescent="0.25">
      <c r="A411" s="283"/>
      <c r="B411" s="327"/>
      <c r="C411" s="239"/>
      <c r="D411" s="239"/>
      <c r="E411" s="239"/>
      <c r="F411" s="239"/>
      <c r="G411" s="239"/>
      <c r="H411" s="239"/>
      <c r="I411" s="99" t="s">
        <v>19</v>
      </c>
      <c r="J411" s="283"/>
      <c r="K411" s="100" t="s">
        <v>88</v>
      </c>
      <c r="L411" s="100"/>
      <c r="M411" s="100">
        <v>0.8</v>
      </c>
      <c r="N411" s="52">
        <v>0.6</v>
      </c>
      <c r="O411" s="52">
        <v>2.7</v>
      </c>
      <c r="P411" s="188">
        <v>0.01</v>
      </c>
      <c r="Q411" s="54">
        <f t="shared" si="48"/>
        <v>4.1099999999999994</v>
      </c>
    </row>
    <row r="412" spans="1:17" x14ac:dyDescent="0.25">
      <c r="A412" s="283"/>
      <c r="B412" s="327"/>
      <c r="C412" s="239"/>
      <c r="D412" s="239"/>
      <c r="E412" s="239"/>
      <c r="F412" s="239"/>
      <c r="G412" s="239"/>
      <c r="H412" s="239"/>
      <c r="I412" s="99" t="s">
        <v>19</v>
      </c>
      <c r="J412" s="283"/>
      <c r="K412" s="100" t="s">
        <v>117</v>
      </c>
      <c r="L412" s="100"/>
      <c r="M412" s="100">
        <v>11.2</v>
      </c>
      <c r="N412" s="52">
        <v>4.7</v>
      </c>
      <c r="O412" s="52">
        <v>36.9</v>
      </c>
      <c r="P412" s="188">
        <v>2</v>
      </c>
      <c r="Q412" s="54">
        <f t="shared" si="48"/>
        <v>54.8</v>
      </c>
    </row>
    <row r="413" spans="1:17" ht="16.5" customHeight="1" x14ac:dyDescent="0.25">
      <c r="A413" s="283"/>
      <c r="B413" s="327"/>
      <c r="C413" s="239"/>
      <c r="D413" s="239"/>
      <c r="E413" s="239"/>
      <c r="F413" s="239"/>
      <c r="G413" s="239"/>
      <c r="H413" s="239"/>
      <c r="I413" s="99" t="s">
        <v>19</v>
      </c>
      <c r="J413" s="283"/>
      <c r="K413" s="100" t="s">
        <v>107</v>
      </c>
      <c r="L413" s="100"/>
      <c r="M413" s="100">
        <v>2.4079999999999999</v>
      </c>
      <c r="N413" s="52">
        <v>4.867</v>
      </c>
      <c r="O413" s="52">
        <v>39.299999999999997</v>
      </c>
      <c r="P413" s="188">
        <v>3</v>
      </c>
      <c r="Q413" s="54">
        <f t="shared" si="48"/>
        <v>49.574999999999996</v>
      </c>
    </row>
    <row r="414" spans="1:17" ht="14.25" customHeight="1" x14ac:dyDescent="0.25">
      <c r="A414" s="283"/>
      <c r="B414" s="327"/>
      <c r="C414" s="239"/>
      <c r="D414" s="239"/>
      <c r="E414" s="239"/>
      <c r="F414" s="239"/>
      <c r="G414" s="239"/>
      <c r="H414" s="239"/>
      <c r="I414" s="99" t="s">
        <v>19</v>
      </c>
      <c r="J414" s="283"/>
      <c r="K414" s="100" t="s">
        <v>119</v>
      </c>
      <c r="L414" s="100"/>
      <c r="M414" s="100">
        <v>29.4</v>
      </c>
      <c r="N414" s="52">
        <v>27.5</v>
      </c>
      <c r="O414" s="52">
        <v>0.7</v>
      </c>
      <c r="P414" s="188">
        <v>8.1</v>
      </c>
      <c r="Q414" s="54">
        <f t="shared" si="48"/>
        <v>65.7</v>
      </c>
    </row>
    <row r="415" spans="1:17" ht="20.25" customHeight="1" x14ac:dyDescent="0.25">
      <c r="A415" s="283"/>
      <c r="B415" s="327"/>
      <c r="C415" s="239"/>
      <c r="D415" s="239"/>
      <c r="E415" s="239"/>
      <c r="F415" s="239"/>
      <c r="G415" s="239"/>
      <c r="H415" s="239"/>
      <c r="I415" s="99" t="s">
        <v>19</v>
      </c>
      <c r="J415" s="283"/>
      <c r="K415" s="100" t="s">
        <v>98</v>
      </c>
      <c r="L415" s="100"/>
      <c r="M415" s="100">
        <v>0.1</v>
      </c>
      <c r="N415" s="52">
        <v>20.5</v>
      </c>
      <c r="O415" s="52">
        <v>24.8</v>
      </c>
      <c r="P415" s="188">
        <v>1.4</v>
      </c>
      <c r="Q415" s="54">
        <f t="shared" si="48"/>
        <v>46.800000000000004</v>
      </c>
    </row>
    <row r="416" spans="1:17" ht="20.25" customHeight="1" x14ac:dyDescent="0.25">
      <c r="A416" s="283"/>
      <c r="B416" s="327"/>
      <c r="C416" s="239"/>
      <c r="D416" s="239"/>
      <c r="E416" s="239"/>
      <c r="F416" s="239"/>
      <c r="G416" s="239"/>
      <c r="H416" s="239"/>
      <c r="I416" s="99" t="s">
        <v>19</v>
      </c>
      <c r="J416" s="283"/>
      <c r="K416" s="100" t="s">
        <v>72</v>
      </c>
      <c r="L416" s="100"/>
      <c r="M416" s="100"/>
      <c r="N416" s="52"/>
      <c r="O416" s="52">
        <v>9.5</v>
      </c>
      <c r="P416" s="188"/>
      <c r="Q416" s="54">
        <f t="shared" si="48"/>
        <v>9.5</v>
      </c>
    </row>
    <row r="417" spans="1:17" x14ac:dyDescent="0.25">
      <c r="A417" s="283"/>
      <c r="B417" s="327"/>
      <c r="C417" s="239"/>
      <c r="D417" s="239"/>
      <c r="E417" s="239"/>
      <c r="F417" s="239"/>
      <c r="G417" s="239"/>
      <c r="H417" s="239"/>
      <c r="I417" s="99" t="s">
        <v>19</v>
      </c>
      <c r="J417" s="283"/>
      <c r="K417" s="100" t="s">
        <v>120</v>
      </c>
      <c r="L417" s="100"/>
      <c r="M417" s="100">
        <v>50.4</v>
      </c>
      <c r="N417" s="52">
        <v>65.2</v>
      </c>
      <c r="O417" s="52">
        <v>41.4</v>
      </c>
      <c r="P417" s="188"/>
      <c r="Q417" s="54">
        <f t="shared" si="48"/>
        <v>157</v>
      </c>
    </row>
    <row r="418" spans="1:17" x14ac:dyDescent="0.25">
      <c r="A418" s="283"/>
      <c r="B418" s="327"/>
      <c r="C418" s="239"/>
      <c r="D418" s="239"/>
      <c r="E418" s="239"/>
      <c r="F418" s="239"/>
      <c r="G418" s="239"/>
      <c r="H418" s="239"/>
      <c r="I418" s="99" t="s">
        <v>19</v>
      </c>
      <c r="J418" s="283"/>
      <c r="K418" s="100" t="s">
        <v>31</v>
      </c>
      <c r="L418" s="100"/>
      <c r="M418" s="100"/>
      <c r="N418" s="52">
        <v>2.2000000000000002</v>
      </c>
      <c r="O418" s="52">
        <v>1</v>
      </c>
      <c r="P418" s="188"/>
      <c r="Q418" s="54">
        <f t="shared" si="48"/>
        <v>3.2</v>
      </c>
    </row>
    <row r="419" spans="1:17" ht="17.25" customHeight="1" x14ac:dyDescent="0.25">
      <c r="A419" s="283"/>
      <c r="B419" s="327"/>
      <c r="C419" s="239"/>
      <c r="D419" s="239"/>
      <c r="E419" s="239"/>
      <c r="F419" s="239"/>
      <c r="G419" s="239"/>
      <c r="H419" s="239"/>
      <c r="I419" s="99" t="s">
        <v>19</v>
      </c>
      <c r="J419" s="283"/>
      <c r="K419" s="100" t="s">
        <v>123</v>
      </c>
      <c r="L419" s="100"/>
      <c r="M419" s="100">
        <v>0.8</v>
      </c>
      <c r="N419" s="52">
        <v>1</v>
      </c>
      <c r="O419" s="52"/>
      <c r="P419" s="188"/>
      <c r="Q419" s="54">
        <f t="shared" si="48"/>
        <v>1.8</v>
      </c>
    </row>
    <row r="420" spans="1:17" x14ac:dyDescent="0.25">
      <c r="A420" s="283"/>
      <c r="B420" s="327"/>
      <c r="C420" s="239"/>
      <c r="D420" s="239"/>
      <c r="E420" s="239"/>
      <c r="F420" s="239"/>
      <c r="G420" s="239"/>
      <c r="H420" s="239"/>
      <c r="I420" s="99" t="s">
        <v>19</v>
      </c>
      <c r="J420" s="283"/>
      <c r="K420" s="100" t="s">
        <v>116</v>
      </c>
      <c r="L420" s="100"/>
      <c r="M420" s="100"/>
      <c r="N420" s="52">
        <v>3.2</v>
      </c>
      <c r="O420" s="52">
        <v>7.6</v>
      </c>
      <c r="P420" s="188"/>
      <c r="Q420" s="54">
        <f t="shared" si="48"/>
        <v>10.8</v>
      </c>
    </row>
    <row r="421" spans="1:17" x14ac:dyDescent="0.25">
      <c r="A421" s="283"/>
      <c r="B421" s="327"/>
      <c r="C421" s="239"/>
      <c r="D421" s="239"/>
      <c r="E421" s="239"/>
      <c r="F421" s="239"/>
      <c r="G421" s="239"/>
      <c r="H421" s="239"/>
      <c r="I421" s="99" t="s">
        <v>19</v>
      </c>
      <c r="J421" s="283"/>
      <c r="K421" s="100" t="s">
        <v>124</v>
      </c>
      <c r="L421" s="100"/>
      <c r="M421" s="100">
        <v>2.5</v>
      </c>
      <c r="N421" s="52">
        <v>31</v>
      </c>
      <c r="O421" s="52">
        <v>3.4</v>
      </c>
      <c r="P421" s="188"/>
      <c r="Q421" s="54">
        <f t="shared" si="48"/>
        <v>36.9</v>
      </c>
    </row>
    <row r="422" spans="1:17" x14ac:dyDescent="0.25">
      <c r="A422" s="283"/>
      <c r="B422" s="328"/>
      <c r="C422" s="239"/>
      <c r="D422" s="239"/>
      <c r="E422" s="239"/>
      <c r="F422" s="239"/>
      <c r="G422" s="239"/>
      <c r="H422" s="239"/>
      <c r="I422" s="99"/>
      <c r="J422" s="319"/>
      <c r="K422" s="55" t="s">
        <v>1</v>
      </c>
      <c r="L422" s="55">
        <f>SUM(L409:L421)</f>
        <v>0</v>
      </c>
      <c r="M422" s="55">
        <f t="shared" ref="M422:P422" si="51">SUM(M409:M421)</f>
        <v>153.21</v>
      </c>
      <c r="N422" s="55">
        <f t="shared" si="51"/>
        <v>227.64499999999998</v>
      </c>
      <c r="O422" s="55">
        <f t="shared" si="51"/>
        <v>245.9</v>
      </c>
      <c r="P422" s="55">
        <f t="shared" si="51"/>
        <v>35.909999999999997</v>
      </c>
      <c r="Q422" s="54">
        <f t="shared" si="48"/>
        <v>662.66499999999996</v>
      </c>
    </row>
    <row r="423" spans="1:17" x14ac:dyDescent="0.25">
      <c r="A423" s="283"/>
      <c r="B423" s="326" t="s">
        <v>285</v>
      </c>
      <c r="C423" s="239"/>
      <c r="D423" s="239"/>
      <c r="E423" s="239"/>
      <c r="F423" s="239"/>
      <c r="G423" s="239"/>
      <c r="H423" s="239"/>
      <c r="I423" s="99" t="s">
        <v>35</v>
      </c>
      <c r="J423" s="214">
        <v>124</v>
      </c>
      <c r="K423" s="100" t="s">
        <v>56</v>
      </c>
      <c r="L423" s="100"/>
      <c r="M423" s="100"/>
      <c r="N423" s="52">
        <v>0.05</v>
      </c>
      <c r="O423" s="52">
        <v>0.06</v>
      </c>
      <c r="P423" s="188"/>
      <c r="Q423" s="54">
        <f t="shared" si="48"/>
        <v>0.11</v>
      </c>
    </row>
    <row r="424" spans="1:17" ht="15" customHeight="1" x14ac:dyDescent="0.25">
      <c r="A424" s="283"/>
      <c r="B424" s="327"/>
      <c r="C424" s="239"/>
      <c r="D424" s="239"/>
      <c r="E424" s="239"/>
      <c r="F424" s="239"/>
      <c r="G424" s="239"/>
      <c r="H424" s="239"/>
      <c r="I424" s="99" t="s">
        <v>19</v>
      </c>
      <c r="J424" s="283"/>
      <c r="K424" s="100" t="s">
        <v>57</v>
      </c>
      <c r="L424" s="100"/>
      <c r="M424" s="100">
        <v>33.326000000000001</v>
      </c>
      <c r="N424" s="52">
        <v>42.628</v>
      </c>
      <c r="O424" s="52">
        <v>43.9</v>
      </c>
      <c r="P424" s="188">
        <v>1.9</v>
      </c>
      <c r="Q424" s="54">
        <f t="shared" si="48"/>
        <v>121.75400000000002</v>
      </c>
    </row>
    <row r="425" spans="1:17" x14ac:dyDescent="0.25">
      <c r="A425" s="283"/>
      <c r="B425" s="327"/>
      <c r="C425" s="239"/>
      <c r="D425" s="239"/>
      <c r="E425" s="239"/>
      <c r="F425" s="239"/>
      <c r="G425" s="239"/>
      <c r="H425" s="239"/>
      <c r="I425" s="99" t="s">
        <v>19</v>
      </c>
      <c r="J425" s="283"/>
      <c r="K425" s="100" t="s">
        <v>88</v>
      </c>
      <c r="L425" s="100"/>
      <c r="M425" s="100">
        <v>0.83199999999999996</v>
      </c>
      <c r="N425" s="52">
        <v>0.83199999999999996</v>
      </c>
      <c r="O425" s="52">
        <v>1.2</v>
      </c>
      <c r="P425" s="188"/>
      <c r="Q425" s="54">
        <f t="shared" si="48"/>
        <v>2.8639999999999999</v>
      </c>
    </row>
    <row r="426" spans="1:17" x14ac:dyDescent="0.25">
      <c r="A426" s="283"/>
      <c r="B426" s="327"/>
      <c r="C426" s="239"/>
      <c r="D426" s="239"/>
      <c r="E426" s="239"/>
      <c r="F426" s="239"/>
      <c r="G426" s="239"/>
      <c r="H426" s="239"/>
      <c r="I426" s="99" t="s">
        <v>19</v>
      </c>
      <c r="J426" s="283"/>
      <c r="K426" s="100" t="s">
        <v>117</v>
      </c>
      <c r="L426" s="100"/>
      <c r="M426" s="100">
        <v>19.132999999999999</v>
      </c>
      <c r="N426" s="52">
        <v>23.007000000000001</v>
      </c>
      <c r="O426" s="52">
        <v>14.5</v>
      </c>
      <c r="P426" s="188">
        <v>20</v>
      </c>
      <c r="Q426" s="54">
        <f t="shared" si="48"/>
        <v>76.64</v>
      </c>
    </row>
    <row r="427" spans="1:17" ht="16.5" customHeight="1" x14ac:dyDescent="0.25">
      <c r="A427" s="283"/>
      <c r="B427" s="327"/>
      <c r="C427" s="239"/>
      <c r="D427" s="239"/>
      <c r="E427" s="239"/>
      <c r="F427" s="239"/>
      <c r="G427" s="239"/>
      <c r="H427" s="239"/>
      <c r="I427" s="99" t="s">
        <v>19</v>
      </c>
      <c r="J427" s="283"/>
      <c r="K427" s="100" t="s">
        <v>107</v>
      </c>
      <c r="L427" s="100"/>
      <c r="M427" s="100">
        <v>1.3</v>
      </c>
      <c r="N427" s="52"/>
      <c r="O427" s="52">
        <v>1.6</v>
      </c>
      <c r="P427" s="188"/>
      <c r="Q427" s="54">
        <f t="shared" si="48"/>
        <v>2.9000000000000004</v>
      </c>
    </row>
    <row r="428" spans="1:17" ht="14.25" customHeight="1" x14ac:dyDescent="0.25">
      <c r="A428" s="283"/>
      <c r="B428" s="327"/>
      <c r="C428" s="239"/>
      <c r="D428" s="239"/>
      <c r="E428" s="239"/>
      <c r="F428" s="239"/>
      <c r="G428" s="239"/>
      <c r="H428" s="239"/>
      <c r="I428" s="99" t="s">
        <v>19</v>
      </c>
      <c r="J428" s="283"/>
      <c r="K428" s="100" t="s">
        <v>119</v>
      </c>
      <c r="L428" s="100"/>
      <c r="M428" s="100">
        <v>6.4610000000000003</v>
      </c>
      <c r="N428" s="52">
        <v>7.8</v>
      </c>
      <c r="O428" s="52">
        <v>9.3000000000000007</v>
      </c>
      <c r="P428" s="188">
        <v>5.2</v>
      </c>
      <c r="Q428" s="54">
        <f t="shared" si="48"/>
        <v>28.760999999999999</v>
      </c>
    </row>
    <row r="429" spans="1:17" ht="20.25" customHeight="1" x14ac:dyDescent="0.25">
      <c r="A429" s="283"/>
      <c r="B429" s="327"/>
      <c r="C429" s="239"/>
      <c r="D429" s="239"/>
      <c r="E429" s="239"/>
      <c r="F429" s="239"/>
      <c r="G429" s="239"/>
      <c r="H429" s="239"/>
      <c r="I429" s="99" t="s">
        <v>19</v>
      </c>
      <c r="J429" s="283"/>
      <c r="K429" s="100" t="s">
        <v>98</v>
      </c>
      <c r="L429" s="100"/>
      <c r="M429" s="100"/>
      <c r="N429" s="52">
        <v>0.47399999999999998</v>
      </c>
      <c r="O429" s="52">
        <v>0.503</v>
      </c>
      <c r="P429" s="188"/>
      <c r="Q429" s="54">
        <f t="shared" si="48"/>
        <v>0.97699999999999998</v>
      </c>
    </row>
    <row r="430" spans="1:17" x14ac:dyDescent="0.25">
      <c r="A430" s="283"/>
      <c r="B430" s="327"/>
      <c r="C430" s="239"/>
      <c r="D430" s="239"/>
      <c r="E430" s="239"/>
      <c r="F430" s="239"/>
      <c r="G430" s="239"/>
      <c r="H430" s="239"/>
      <c r="I430" s="99" t="s">
        <v>19</v>
      </c>
      <c r="J430" s="283"/>
      <c r="K430" s="100" t="s">
        <v>120</v>
      </c>
      <c r="L430" s="100"/>
      <c r="M430" s="100">
        <v>34.859000000000002</v>
      </c>
      <c r="N430" s="52">
        <v>87.33</v>
      </c>
      <c r="O430" s="52">
        <v>57.646000000000001</v>
      </c>
      <c r="P430" s="188">
        <v>0.6</v>
      </c>
      <c r="Q430" s="54">
        <f t="shared" si="48"/>
        <v>180.43499999999997</v>
      </c>
    </row>
    <row r="431" spans="1:17" ht="20.25" customHeight="1" x14ac:dyDescent="0.25">
      <c r="A431" s="283"/>
      <c r="B431" s="327"/>
      <c r="C431" s="239"/>
      <c r="D431" s="239"/>
      <c r="E431" s="239"/>
      <c r="F431" s="239"/>
      <c r="G431" s="239"/>
      <c r="H431" s="239"/>
      <c r="I431" s="99" t="s">
        <v>19</v>
      </c>
      <c r="J431" s="283"/>
      <c r="K431" s="100" t="s">
        <v>123</v>
      </c>
      <c r="L431" s="100"/>
      <c r="M431" s="100">
        <v>0.495</v>
      </c>
      <c r="N431" s="52">
        <v>0.3</v>
      </c>
      <c r="O431" s="52">
        <v>1</v>
      </c>
      <c r="P431" s="188"/>
      <c r="Q431" s="54">
        <f t="shared" si="48"/>
        <v>1.7949999999999999</v>
      </c>
    </row>
    <row r="432" spans="1:17" x14ac:dyDescent="0.25">
      <c r="A432" s="283"/>
      <c r="B432" s="327"/>
      <c r="C432" s="239"/>
      <c r="D432" s="239"/>
      <c r="E432" s="239"/>
      <c r="F432" s="239"/>
      <c r="G432" s="239"/>
      <c r="H432" s="239"/>
      <c r="I432" s="99" t="s">
        <v>19</v>
      </c>
      <c r="J432" s="283"/>
      <c r="K432" s="100" t="s">
        <v>116</v>
      </c>
      <c r="L432" s="100"/>
      <c r="M432" s="100">
        <v>4.2000000000000003E-2</v>
      </c>
      <c r="N432" s="52">
        <v>2.1230000000000002</v>
      </c>
      <c r="O432" s="52"/>
      <c r="P432" s="188"/>
      <c r="Q432" s="54">
        <f t="shared" si="48"/>
        <v>2.165</v>
      </c>
    </row>
    <row r="433" spans="1:17" x14ac:dyDescent="0.25">
      <c r="A433" s="283"/>
      <c r="B433" s="327"/>
      <c r="C433" s="239"/>
      <c r="D433" s="239"/>
      <c r="E433" s="239"/>
      <c r="F433" s="239"/>
      <c r="G433" s="239"/>
      <c r="H433" s="239"/>
      <c r="I433" s="99" t="s">
        <v>19</v>
      </c>
      <c r="J433" s="283"/>
      <c r="K433" s="100" t="s">
        <v>124</v>
      </c>
      <c r="L433" s="100"/>
      <c r="M433" s="100">
        <v>6.782</v>
      </c>
      <c r="N433" s="52">
        <v>0.62</v>
      </c>
      <c r="O433" s="52">
        <v>0.3</v>
      </c>
      <c r="P433" s="188"/>
      <c r="Q433" s="54">
        <f t="shared" si="48"/>
        <v>7.702</v>
      </c>
    </row>
    <row r="434" spans="1:17" x14ac:dyDescent="0.25">
      <c r="A434" s="283"/>
      <c r="B434" s="327"/>
      <c r="C434" s="239"/>
      <c r="D434" s="239"/>
      <c r="E434" s="239"/>
      <c r="F434" s="239"/>
      <c r="G434" s="239"/>
      <c r="H434" s="239"/>
      <c r="I434" s="99" t="s">
        <v>19</v>
      </c>
      <c r="J434" s="283"/>
      <c r="K434" s="100" t="s">
        <v>121</v>
      </c>
      <c r="L434" s="100"/>
      <c r="M434" s="100"/>
      <c r="N434" s="52">
        <v>3.13</v>
      </c>
      <c r="O434" s="52"/>
      <c r="P434" s="188"/>
      <c r="Q434" s="54">
        <f t="shared" si="48"/>
        <v>3.13</v>
      </c>
    </row>
    <row r="435" spans="1:17" ht="21" customHeight="1" x14ac:dyDescent="0.25">
      <c r="A435" s="283"/>
      <c r="B435" s="327"/>
      <c r="C435" s="239"/>
      <c r="D435" s="239"/>
      <c r="E435" s="239"/>
      <c r="F435" s="239"/>
      <c r="G435" s="239"/>
      <c r="H435" s="239"/>
      <c r="I435" s="99"/>
      <c r="J435" s="283"/>
      <c r="K435" s="100" t="s">
        <v>67</v>
      </c>
      <c r="L435" s="100"/>
      <c r="M435" s="100">
        <v>1.4419999999999999</v>
      </c>
      <c r="N435" s="52"/>
      <c r="O435" s="52"/>
      <c r="P435" s="188"/>
      <c r="Q435" s="54">
        <f t="shared" si="48"/>
        <v>1.4419999999999999</v>
      </c>
    </row>
    <row r="436" spans="1:17" x14ac:dyDescent="0.25">
      <c r="A436" s="283"/>
      <c r="B436" s="328"/>
      <c r="C436" s="239"/>
      <c r="D436" s="239"/>
      <c r="E436" s="239"/>
      <c r="F436" s="239"/>
      <c r="G436" s="239"/>
      <c r="H436" s="239"/>
      <c r="I436" s="99"/>
      <c r="J436" s="319"/>
      <c r="K436" s="55" t="s">
        <v>1</v>
      </c>
      <c r="L436" s="55">
        <f>SUM(L423:L435)</f>
        <v>0</v>
      </c>
      <c r="M436" s="55">
        <f>SUM(M423:M435)</f>
        <v>104.672</v>
      </c>
      <c r="N436" s="55">
        <f>SUM(N423:N435)</f>
        <v>168.29399999999998</v>
      </c>
      <c r="O436" s="55">
        <f>SUM(O423:O435)</f>
        <v>130.00900000000001</v>
      </c>
      <c r="P436" s="55">
        <f>SUM(P423:P435)</f>
        <v>27.7</v>
      </c>
      <c r="Q436" s="54">
        <f t="shared" si="48"/>
        <v>430.67500000000001</v>
      </c>
    </row>
    <row r="437" spans="1:17" x14ac:dyDescent="0.25">
      <c r="A437" s="283"/>
      <c r="B437" s="326" t="s">
        <v>286</v>
      </c>
      <c r="C437" s="239"/>
      <c r="D437" s="239"/>
      <c r="E437" s="239"/>
      <c r="F437" s="239"/>
      <c r="G437" s="239"/>
      <c r="H437" s="239"/>
      <c r="I437" s="99" t="s">
        <v>35</v>
      </c>
      <c r="J437" s="214">
        <v>124</v>
      </c>
      <c r="K437" s="100" t="s">
        <v>56</v>
      </c>
      <c r="L437" s="100"/>
      <c r="M437" s="100"/>
      <c r="N437" s="52">
        <v>9.9000000000000005E-2</v>
      </c>
      <c r="O437" s="52">
        <v>0.109</v>
      </c>
      <c r="P437" s="188"/>
      <c r="Q437" s="54">
        <f t="shared" si="48"/>
        <v>0.20800000000000002</v>
      </c>
    </row>
    <row r="438" spans="1:17" ht="15" customHeight="1" x14ac:dyDescent="0.25">
      <c r="A438" s="283"/>
      <c r="B438" s="327"/>
      <c r="C438" s="239"/>
      <c r="D438" s="239"/>
      <c r="E438" s="239"/>
      <c r="F438" s="239"/>
      <c r="G438" s="239"/>
      <c r="H438" s="239"/>
      <c r="I438" s="99" t="s">
        <v>19</v>
      </c>
      <c r="J438" s="283"/>
      <c r="K438" s="100" t="s">
        <v>57</v>
      </c>
      <c r="L438" s="100"/>
      <c r="M438" s="100">
        <v>48.521999999999998</v>
      </c>
      <c r="N438" s="52">
        <v>49.683</v>
      </c>
      <c r="O438" s="52">
        <v>59.258000000000003</v>
      </c>
      <c r="P438" s="188">
        <v>8.7050000000000001</v>
      </c>
      <c r="Q438" s="54">
        <f t="shared" si="48"/>
        <v>166.16800000000001</v>
      </c>
    </row>
    <row r="439" spans="1:17" x14ac:dyDescent="0.25">
      <c r="A439" s="283"/>
      <c r="B439" s="327"/>
      <c r="C439" s="239"/>
      <c r="D439" s="239"/>
      <c r="E439" s="239"/>
      <c r="F439" s="239"/>
      <c r="G439" s="239"/>
      <c r="H439" s="239"/>
      <c r="I439" s="99" t="s">
        <v>19</v>
      </c>
      <c r="J439" s="283"/>
      <c r="K439" s="100" t="s">
        <v>88</v>
      </c>
      <c r="L439" s="100"/>
      <c r="M439" s="100">
        <v>0.432</v>
      </c>
      <c r="N439" s="52">
        <v>0.432</v>
      </c>
      <c r="O439" s="52">
        <v>5.4989999999999997</v>
      </c>
      <c r="P439" s="188">
        <v>2.1000000000000001E-2</v>
      </c>
      <c r="Q439" s="54">
        <f t="shared" si="48"/>
        <v>6.3839999999999995</v>
      </c>
    </row>
    <row r="440" spans="1:17" x14ac:dyDescent="0.25">
      <c r="A440" s="283"/>
      <c r="B440" s="327"/>
      <c r="C440" s="239"/>
      <c r="D440" s="239"/>
      <c r="E440" s="239"/>
      <c r="F440" s="239"/>
      <c r="G440" s="239"/>
      <c r="H440" s="239"/>
      <c r="I440" s="99" t="s">
        <v>19</v>
      </c>
      <c r="J440" s="283"/>
      <c r="K440" s="100" t="s">
        <v>117</v>
      </c>
      <c r="L440" s="100"/>
      <c r="M440" s="100">
        <v>6.3049999999999997</v>
      </c>
      <c r="N440" s="52">
        <v>3.3239999999999998</v>
      </c>
      <c r="O440" s="52">
        <v>8.5180000000000007</v>
      </c>
      <c r="P440" s="188">
        <v>13.021000000000001</v>
      </c>
      <c r="Q440" s="54">
        <f t="shared" si="48"/>
        <v>31.167999999999999</v>
      </c>
    </row>
    <row r="441" spans="1:17" ht="16.5" customHeight="1" x14ac:dyDescent="0.25">
      <c r="A441" s="283"/>
      <c r="B441" s="327"/>
      <c r="C441" s="239"/>
      <c r="D441" s="239"/>
      <c r="E441" s="239"/>
      <c r="F441" s="239"/>
      <c r="G441" s="239"/>
      <c r="H441" s="239"/>
      <c r="I441" s="99" t="s">
        <v>19</v>
      </c>
      <c r="J441" s="283"/>
      <c r="K441" s="100" t="s">
        <v>107</v>
      </c>
      <c r="L441" s="100"/>
      <c r="M441" s="100">
        <v>8.6859999999999999</v>
      </c>
      <c r="N441" s="52">
        <v>10.827</v>
      </c>
      <c r="O441" s="52">
        <v>13.007999999999999</v>
      </c>
      <c r="P441" s="188"/>
      <c r="Q441" s="54">
        <f t="shared" si="48"/>
        <v>32.521000000000001</v>
      </c>
    </row>
    <row r="442" spans="1:17" ht="14.25" customHeight="1" x14ac:dyDescent="0.25">
      <c r="A442" s="283"/>
      <c r="B442" s="327"/>
      <c r="C442" s="239"/>
      <c r="D442" s="239"/>
      <c r="E442" s="239"/>
      <c r="F442" s="239"/>
      <c r="G442" s="239"/>
      <c r="H442" s="239"/>
      <c r="I442" s="99" t="s">
        <v>19</v>
      </c>
      <c r="J442" s="283"/>
      <c r="K442" s="100" t="s">
        <v>119</v>
      </c>
      <c r="L442" s="100"/>
      <c r="M442" s="100">
        <v>6.5970000000000004</v>
      </c>
      <c r="N442" s="52"/>
      <c r="O442" s="52">
        <v>12.516999999999999</v>
      </c>
      <c r="P442" s="188">
        <v>6.3170000000000002</v>
      </c>
      <c r="Q442" s="54">
        <f t="shared" si="48"/>
        <v>25.431000000000001</v>
      </c>
    </row>
    <row r="443" spans="1:17" ht="20.25" customHeight="1" x14ac:dyDescent="0.25">
      <c r="A443" s="283"/>
      <c r="B443" s="327"/>
      <c r="C443" s="239"/>
      <c r="D443" s="239"/>
      <c r="E443" s="239"/>
      <c r="F443" s="239"/>
      <c r="G443" s="239"/>
      <c r="H443" s="239"/>
      <c r="I443" s="99" t="s">
        <v>19</v>
      </c>
      <c r="J443" s="283"/>
      <c r="K443" s="100" t="s">
        <v>219</v>
      </c>
      <c r="L443" s="100"/>
      <c r="M443" s="100"/>
      <c r="N443" s="52">
        <v>1.2430000000000001</v>
      </c>
      <c r="O443" s="52"/>
      <c r="P443" s="188"/>
      <c r="Q443" s="54">
        <f t="shared" si="48"/>
        <v>1.2430000000000001</v>
      </c>
    </row>
    <row r="444" spans="1:17" ht="20.25" customHeight="1" x14ac:dyDescent="0.25">
      <c r="A444" s="283"/>
      <c r="B444" s="327"/>
      <c r="C444" s="239"/>
      <c r="D444" s="239"/>
      <c r="E444" s="239"/>
      <c r="F444" s="239"/>
      <c r="G444" s="239"/>
      <c r="H444" s="239"/>
      <c r="I444" s="99" t="s">
        <v>19</v>
      </c>
      <c r="J444" s="283"/>
      <c r="K444" s="100" t="s">
        <v>98</v>
      </c>
      <c r="L444" s="100"/>
      <c r="M444" s="100">
        <v>2.6890000000000001</v>
      </c>
      <c r="N444" s="52">
        <v>4.2690000000000001</v>
      </c>
      <c r="O444" s="52">
        <v>3.4950000000000001</v>
      </c>
      <c r="P444" s="188"/>
      <c r="Q444" s="54">
        <f t="shared" si="48"/>
        <v>10.452999999999999</v>
      </c>
    </row>
    <row r="445" spans="1:17" x14ac:dyDescent="0.25">
      <c r="A445" s="283"/>
      <c r="B445" s="327"/>
      <c r="C445" s="239"/>
      <c r="D445" s="239"/>
      <c r="E445" s="239"/>
      <c r="F445" s="239"/>
      <c r="G445" s="239"/>
      <c r="H445" s="239"/>
      <c r="I445" s="99" t="s">
        <v>19</v>
      </c>
      <c r="J445" s="283"/>
      <c r="K445" s="100" t="s">
        <v>120</v>
      </c>
      <c r="L445" s="100"/>
      <c r="M445" s="100">
        <v>6.8230000000000004</v>
      </c>
      <c r="N445" s="52">
        <v>19.949000000000002</v>
      </c>
      <c r="O445" s="52">
        <v>51.853000000000002</v>
      </c>
      <c r="P445" s="188">
        <v>0.56999999999999995</v>
      </c>
      <c r="Q445" s="54">
        <f t="shared" si="48"/>
        <v>79.194999999999993</v>
      </c>
    </row>
    <row r="446" spans="1:17" x14ac:dyDescent="0.25">
      <c r="A446" s="283"/>
      <c r="B446" s="327"/>
      <c r="C446" s="239"/>
      <c r="D446" s="239"/>
      <c r="E446" s="239"/>
      <c r="F446" s="239"/>
      <c r="G446" s="239"/>
      <c r="H446" s="239"/>
      <c r="I446" s="99" t="s">
        <v>19</v>
      </c>
      <c r="J446" s="283"/>
      <c r="K446" s="100" t="s">
        <v>31</v>
      </c>
      <c r="L446" s="100"/>
      <c r="M446" s="100"/>
      <c r="N446" s="52"/>
      <c r="O446" s="52">
        <v>0.5</v>
      </c>
      <c r="P446" s="188"/>
      <c r="Q446" s="54">
        <f t="shared" si="48"/>
        <v>0.5</v>
      </c>
    </row>
    <row r="447" spans="1:17" ht="20.25" customHeight="1" x14ac:dyDescent="0.25">
      <c r="A447" s="283"/>
      <c r="B447" s="327"/>
      <c r="C447" s="239"/>
      <c r="D447" s="239"/>
      <c r="E447" s="239"/>
      <c r="F447" s="239"/>
      <c r="G447" s="239"/>
      <c r="H447" s="239"/>
      <c r="I447" s="99" t="s">
        <v>19</v>
      </c>
      <c r="J447" s="283"/>
      <c r="K447" s="100" t="s">
        <v>123</v>
      </c>
      <c r="L447" s="100"/>
      <c r="M447" s="100">
        <v>0.47299999999999998</v>
      </c>
      <c r="N447" s="52">
        <v>1.4159999999999999</v>
      </c>
      <c r="O447" s="52"/>
      <c r="P447" s="188"/>
      <c r="Q447" s="54">
        <f t="shared" ref="Q447:Q481" si="52">SUM(L447:P447)</f>
        <v>1.8889999999999998</v>
      </c>
    </row>
    <row r="448" spans="1:17" x14ac:dyDescent="0.25">
      <c r="A448" s="283"/>
      <c r="B448" s="327"/>
      <c r="C448" s="239"/>
      <c r="D448" s="239"/>
      <c r="E448" s="239"/>
      <c r="F448" s="239"/>
      <c r="G448" s="239"/>
      <c r="H448" s="239"/>
      <c r="I448" s="99" t="s">
        <v>19</v>
      </c>
      <c r="J448" s="283"/>
      <c r="K448" s="100" t="s">
        <v>116</v>
      </c>
      <c r="L448" s="100"/>
      <c r="M448" s="100">
        <v>0.93200000000000005</v>
      </c>
      <c r="N448" s="52">
        <v>1.2370000000000001</v>
      </c>
      <c r="O448" s="52">
        <v>0.127</v>
      </c>
      <c r="P448" s="188"/>
      <c r="Q448" s="54">
        <f t="shared" si="52"/>
        <v>2.2960000000000003</v>
      </c>
    </row>
    <row r="449" spans="1:17" x14ac:dyDescent="0.25">
      <c r="A449" s="283"/>
      <c r="B449" s="327"/>
      <c r="C449" s="239"/>
      <c r="D449" s="239"/>
      <c r="E449" s="239"/>
      <c r="F449" s="239"/>
      <c r="G449" s="239"/>
      <c r="H449" s="239"/>
      <c r="I449" s="99" t="s">
        <v>19</v>
      </c>
      <c r="J449" s="283"/>
      <c r="K449" s="100" t="s">
        <v>124</v>
      </c>
      <c r="L449" s="100"/>
      <c r="M449" s="100">
        <v>28</v>
      </c>
      <c r="N449" s="52">
        <v>16.297000000000001</v>
      </c>
      <c r="O449" s="52"/>
      <c r="P449" s="188">
        <v>0.69099999999999995</v>
      </c>
      <c r="Q449" s="54">
        <f t="shared" si="52"/>
        <v>44.988</v>
      </c>
    </row>
    <row r="450" spans="1:17" x14ac:dyDescent="0.25">
      <c r="A450" s="283"/>
      <c r="B450" s="327"/>
      <c r="C450" s="239"/>
      <c r="D450" s="239"/>
      <c r="E450" s="239"/>
      <c r="F450" s="239"/>
      <c r="G450" s="239"/>
      <c r="H450" s="239"/>
      <c r="I450" s="99" t="s">
        <v>19</v>
      </c>
      <c r="J450" s="283"/>
      <c r="K450" s="100" t="s">
        <v>79</v>
      </c>
      <c r="L450" s="100"/>
      <c r="M450" s="100"/>
      <c r="N450" s="52">
        <v>1.88</v>
      </c>
      <c r="O450" s="52"/>
      <c r="P450" s="188"/>
      <c r="Q450" s="54">
        <f t="shared" si="52"/>
        <v>1.88</v>
      </c>
    </row>
    <row r="451" spans="1:17" x14ac:dyDescent="0.25">
      <c r="A451" s="283"/>
      <c r="B451" s="327"/>
      <c r="C451" s="239"/>
      <c r="D451" s="239"/>
      <c r="E451" s="239"/>
      <c r="F451" s="239"/>
      <c r="G451" s="239"/>
      <c r="H451" s="239"/>
      <c r="I451" s="99" t="s">
        <v>19</v>
      </c>
      <c r="J451" s="283"/>
      <c r="K451" s="100" t="s">
        <v>121</v>
      </c>
      <c r="L451" s="100"/>
      <c r="M451" s="100"/>
      <c r="N451" s="52">
        <v>1.8420000000000001</v>
      </c>
      <c r="O451" s="52"/>
      <c r="P451" s="188"/>
      <c r="Q451" s="54">
        <f t="shared" si="52"/>
        <v>1.8420000000000001</v>
      </c>
    </row>
    <row r="452" spans="1:17" ht="21" customHeight="1" x14ac:dyDescent="0.25">
      <c r="A452" s="283"/>
      <c r="B452" s="327"/>
      <c r="C452" s="239"/>
      <c r="D452" s="239"/>
      <c r="E452" s="239"/>
      <c r="F452" s="239"/>
      <c r="G452" s="239"/>
      <c r="H452" s="239"/>
      <c r="I452" s="99"/>
      <c r="J452" s="283"/>
      <c r="K452" s="100" t="s">
        <v>67</v>
      </c>
      <c r="L452" s="100"/>
      <c r="M452" s="100">
        <v>10.0945</v>
      </c>
      <c r="N452" s="52"/>
      <c r="O452" s="52"/>
      <c r="P452" s="188"/>
      <c r="Q452" s="54">
        <f t="shared" si="52"/>
        <v>10.0945</v>
      </c>
    </row>
    <row r="453" spans="1:17" x14ac:dyDescent="0.25">
      <c r="A453" s="283"/>
      <c r="B453" s="328"/>
      <c r="C453" s="239"/>
      <c r="D453" s="239"/>
      <c r="E453" s="239"/>
      <c r="F453" s="239"/>
      <c r="G453" s="239"/>
      <c r="H453" s="239"/>
      <c r="I453" s="99"/>
      <c r="J453" s="319"/>
      <c r="K453" s="55" t="s">
        <v>1</v>
      </c>
      <c r="L453" s="55">
        <f>SUM(L437:L452)</f>
        <v>0</v>
      </c>
      <c r="M453" s="55">
        <f t="shared" ref="M453:P453" si="53">SUM(M437:M452)</f>
        <v>119.5535</v>
      </c>
      <c r="N453" s="55">
        <f t="shared" si="53"/>
        <v>112.49799999999998</v>
      </c>
      <c r="O453" s="55">
        <f t="shared" si="53"/>
        <v>154.88400000000001</v>
      </c>
      <c r="P453" s="55">
        <f t="shared" si="53"/>
        <v>29.324999999999999</v>
      </c>
      <c r="Q453" s="54">
        <f t="shared" si="52"/>
        <v>416.26049999999998</v>
      </c>
    </row>
    <row r="454" spans="1:17" x14ac:dyDescent="0.25">
      <c r="A454" s="283"/>
      <c r="B454" s="326" t="s">
        <v>287</v>
      </c>
      <c r="C454" s="239"/>
      <c r="D454" s="239"/>
      <c r="E454" s="239"/>
      <c r="F454" s="239"/>
      <c r="G454" s="239"/>
      <c r="H454" s="239"/>
      <c r="I454" s="99" t="s">
        <v>35</v>
      </c>
      <c r="J454" s="214">
        <v>124</v>
      </c>
      <c r="K454" s="100" t="s">
        <v>56</v>
      </c>
      <c r="L454" s="100"/>
      <c r="M454" s="100"/>
      <c r="N454" s="52">
        <v>4.4999999999999998E-2</v>
      </c>
      <c r="O454" s="52">
        <v>5.5E-2</v>
      </c>
      <c r="P454" s="188"/>
      <c r="Q454" s="54">
        <f t="shared" si="52"/>
        <v>0.1</v>
      </c>
    </row>
    <row r="455" spans="1:17" ht="15" customHeight="1" x14ac:dyDescent="0.25">
      <c r="A455" s="283"/>
      <c r="B455" s="327"/>
      <c r="C455" s="239"/>
      <c r="D455" s="239"/>
      <c r="E455" s="239"/>
      <c r="F455" s="239"/>
      <c r="G455" s="239"/>
      <c r="H455" s="239"/>
      <c r="I455" s="99" t="s">
        <v>19</v>
      </c>
      <c r="J455" s="283"/>
      <c r="K455" s="100" t="s">
        <v>57</v>
      </c>
      <c r="L455" s="100"/>
      <c r="M455" s="100">
        <v>32.993000000000002</v>
      </c>
      <c r="N455" s="52">
        <v>36.57</v>
      </c>
      <c r="O455" s="52">
        <v>41.408999999999999</v>
      </c>
      <c r="P455" s="188">
        <v>1.355</v>
      </c>
      <c r="Q455" s="54">
        <f t="shared" si="52"/>
        <v>112.32700000000001</v>
      </c>
    </row>
    <row r="456" spans="1:17" x14ac:dyDescent="0.25">
      <c r="A456" s="283"/>
      <c r="B456" s="327"/>
      <c r="C456" s="239"/>
      <c r="D456" s="239"/>
      <c r="E456" s="239"/>
      <c r="F456" s="239"/>
      <c r="G456" s="239"/>
      <c r="H456" s="239"/>
      <c r="I456" s="99" t="s">
        <v>19</v>
      </c>
      <c r="J456" s="283"/>
      <c r="K456" s="100" t="s">
        <v>88</v>
      </c>
      <c r="L456" s="100"/>
      <c r="M456" s="100">
        <v>0.83199999999999996</v>
      </c>
      <c r="N456" s="52">
        <v>0.622</v>
      </c>
      <c r="O456" s="52">
        <v>2.968</v>
      </c>
      <c r="P456" s="188">
        <v>1.2999999999999999E-2</v>
      </c>
      <c r="Q456" s="54">
        <f t="shared" si="52"/>
        <v>4.4349999999999996</v>
      </c>
    </row>
    <row r="457" spans="1:17" x14ac:dyDescent="0.25">
      <c r="A457" s="283"/>
      <c r="B457" s="327"/>
      <c r="C457" s="239"/>
      <c r="D457" s="239"/>
      <c r="E457" s="239"/>
      <c r="F457" s="239"/>
      <c r="G457" s="239"/>
      <c r="H457" s="239"/>
      <c r="I457" s="99" t="s">
        <v>19</v>
      </c>
      <c r="J457" s="283"/>
      <c r="K457" s="100" t="s">
        <v>117</v>
      </c>
      <c r="L457" s="100"/>
      <c r="M457" s="100">
        <v>10.698</v>
      </c>
      <c r="N457" s="52">
        <v>8.3339999999999996</v>
      </c>
      <c r="O457" s="52">
        <v>9.1199999999999992</v>
      </c>
      <c r="P457" s="188">
        <v>15.497999999999999</v>
      </c>
      <c r="Q457" s="54">
        <f t="shared" si="52"/>
        <v>43.65</v>
      </c>
    </row>
    <row r="458" spans="1:17" ht="16.5" customHeight="1" x14ac:dyDescent="0.25">
      <c r="A458" s="283"/>
      <c r="B458" s="327"/>
      <c r="C458" s="239"/>
      <c r="D458" s="239"/>
      <c r="E458" s="239"/>
      <c r="F458" s="239"/>
      <c r="G458" s="239"/>
      <c r="H458" s="239"/>
      <c r="I458" s="99" t="s">
        <v>19</v>
      </c>
      <c r="J458" s="283"/>
      <c r="K458" s="100" t="s">
        <v>107</v>
      </c>
      <c r="L458" s="100"/>
      <c r="M458" s="100">
        <v>3.3279999999999998</v>
      </c>
      <c r="N458" s="52">
        <v>1.0029999999999999</v>
      </c>
      <c r="O458" s="52">
        <v>0.442</v>
      </c>
      <c r="P458" s="188"/>
      <c r="Q458" s="54">
        <f t="shared" si="52"/>
        <v>4.7729999999999997</v>
      </c>
    </row>
    <row r="459" spans="1:17" ht="16.5" customHeight="1" x14ac:dyDescent="0.25">
      <c r="A459" s="283"/>
      <c r="B459" s="327"/>
      <c r="C459" s="239"/>
      <c r="D459" s="239"/>
      <c r="E459" s="239"/>
      <c r="F459" s="239"/>
      <c r="G459" s="239"/>
      <c r="H459" s="239"/>
      <c r="I459" s="99" t="s">
        <v>19</v>
      </c>
      <c r="J459" s="283"/>
      <c r="K459" s="100" t="s">
        <v>118</v>
      </c>
      <c r="L459" s="100"/>
      <c r="M459" s="100"/>
      <c r="N459" s="52"/>
      <c r="O459" s="52">
        <v>0.84</v>
      </c>
      <c r="P459" s="188"/>
      <c r="Q459" s="54">
        <f t="shared" si="52"/>
        <v>0.84</v>
      </c>
    </row>
    <row r="460" spans="1:17" ht="14.25" customHeight="1" x14ac:dyDescent="0.25">
      <c r="A460" s="283"/>
      <c r="B460" s="327"/>
      <c r="C460" s="239"/>
      <c r="D460" s="239"/>
      <c r="E460" s="239"/>
      <c r="F460" s="239"/>
      <c r="G460" s="239"/>
      <c r="H460" s="239"/>
      <c r="I460" s="99" t="s">
        <v>19</v>
      </c>
      <c r="J460" s="283"/>
      <c r="K460" s="100" t="s">
        <v>119</v>
      </c>
      <c r="L460" s="100"/>
      <c r="M460" s="100">
        <v>2.1760000000000002</v>
      </c>
      <c r="N460" s="52">
        <v>8.2240000000000002</v>
      </c>
      <c r="O460" s="52">
        <v>7.3289999999999997</v>
      </c>
      <c r="P460" s="188">
        <v>3.9569999999999999</v>
      </c>
      <c r="Q460" s="54">
        <f t="shared" si="52"/>
        <v>21.686</v>
      </c>
    </row>
    <row r="461" spans="1:17" ht="20.25" customHeight="1" x14ac:dyDescent="0.25">
      <c r="A461" s="283"/>
      <c r="B461" s="327"/>
      <c r="C461" s="239"/>
      <c r="D461" s="239"/>
      <c r="E461" s="239"/>
      <c r="F461" s="239"/>
      <c r="G461" s="239"/>
      <c r="H461" s="239"/>
      <c r="I461" s="99" t="s">
        <v>19</v>
      </c>
      <c r="J461" s="283"/>
      <c r="K461" s="100" t="s">
        <v>98</v>
      </c>
      <c r="L461" s="100"/>
      <c r="M461" s="100"/>
      <c r="N461" s="52">
        <v>0.88900000000000001</v>
      </c>
      <c r="O461" s="52"/>
      <c r="P461" s="188"/>
      <c r="Q461" s="54">
        <f t="shared" si="52"/>
        <v>0.88900000000000001</v>
      </c>
    </row>
    <row r="462" spans="1:17" x14ac:dyDescent="0.25">
      <c r="A462" s="283"/>
      <c r="B462" s="327"/>
      <c r="C462" s="239"/>
      <c r="D462" s="239"/>
      <c r="E462" s="239"/>
      <c r="F462" s="239"/>
      <c r="G462" s="239"/>
      <c r="H462" s="239"/>
      <c r="I462" s="99" t="s">
        <v>19</v>
      </c>
      <c r="J462" s="283"/>
      <c r="K462" s="100" t="s">
        <v>120</v>
      </c>
      <c r="L462" s="100"/>
      <c r="M462" s="100">
        <v>24.861999999999998</v>
      </c>
      <c r="N462" s="52">
        <v>14.704000000000001</v>
      </c>
      <c r="O462" s="52">
        <v>38.667000000000002</v>
      </c>
      <c r="P462" s="188">
        <v>0.42799999999999999</v>
      </c>
      <c r="Q462" s="54">
        <f t="shared" si="52"/>
        <v>78.661000000000001</v>
      </c>
    </row>
    <row r="463" spans="1:17" x14ac:dyDescent="0.25">
      <c r="A463" s="283"/>
      <c r="B463" s="327"/>
      <c r="C463" s="239"/>
      <c r="D463" s="239"/>
      <c r="E463" s="239"/>
      <c r="F463" s="239"/>
      <c r="G463" s="239"/>
      <c r="H463" s="239"/>
      <c r="I463" s="99" t="s">
        <v>19</v>
      </c>
      <c r="J463" s="283"/>
      <c r="K463" s="100" t="s">
        <v>282</v>
      </c>
      <c r="L463" s="100"/>
      <c r="M463" s="100"/>
      <c r="N463" s="52"/>
      <c r="O463" s="52">
        <v>2.3159999999999998</v>
      </c>
      <c r="P463" s="188"/>
      <c r="Q463" s="54">
        <f t="shared" si="52"/>
        <v>2.3159999999999998</v>
      </c>
    </row>
    <row r="464" spans="1:17" ht="20.25" customHeight="1" x14ac:dyDescent="0.25">
      <c r="A464" s="283"/>
      <c r="B464" s="327"/>
      <c r="C464" s="239"/>
      <c r="D464" s="239"/>
      <c r="E464" s="239"/>
      <c r="F464" s="239"/>
      <c r="G464" s="239"/>
      <c r="H464" s="239"/>
      <c r="I464" s="99" t="s">
        <v>19</v>
      </c>
      <c r="J464" s="283"/>
      <c r="K464" s="100" t="s">
        <v>123</v>
      </c>
      <c r="L464" s="100"/>
      <c r="M464" s="100">
        <v>0.47399999999999998</v>
      </c>
      <c r="N464" s="52">
        <v>0.3</v>
      </c>
      <c r="O464" s="52">
        <v>0.77800000000000002</v>
      </c>
      <c r="P464" s="188"/>
      <c r="Q464" s="54">
        <f t="shared" si="52"/>
        <v>1.552</v>
      </c>
    </row>
    <row r="465" spans="1:17" x14ac:dyDescent="0.25">
      <c r="A465" s="283"/>
      <c r="B465" s="327"/>
      <c r="C465" s="239"/>
      <c r="D465" s="239"/>
      <c r="E465" s="239"/>
      <c r="F465" s="239"/>
      <c r="G465" s="239"/>
      <c r="H465" s="239"/>
      <c r="I465" s="99" t="s">
        <v>19</v>
      </c>
      <c r="J465" s="283"/>
      <c r="K465" s="100" t="s">
        <v>116</v>
      </c>
      <c r="L465" s="100"/>
      <c r="M465" s="100">
        <v>0.53200000000000003</v>
      </c>
      <c r="N465" s="52">
        <v>0.92500000000000004</v>
      </c>
      <c r="O465" s="52">
        <v>0.2</v>
      </c>
      <c r="P465" s="188"/>
      <c r="Q465" s="54">
        <f t="shared" si="52"/>
        <v>1.657</v>
      </c>
    </row>
    <row r="466" spans="1:17" x14ac:dyDescent="0.25">
      <c r="A466" s="283"/>
      <c r="B466" s="327"/>
      <c r="C466" s="239"/>
      <c r="D466" s="239"/>
      <c r="E466" s="239"/>
      <c r="F466" s="239"/>
      <c r="G466" s="239"/>
      <c r="H466" s="239"/>
      <c r="I466" s="99" t="s">
        <v>19</v>
      </c>
      <c r="J466" s="283"/>
      <c r="K466" s="100" t="s">
        <v>124</v>
      </c>
      <c r="L466" s="100"/>
      <c r="M466" s="100"/>
      <c r="N466" s="52">
        <v>1.056</v>
      </c>
      <c r="O466" s="52">
        <v>0.98199999999999998</v>
      </c>
      <c r="P466" s="188"/>
      <c r="Q466" s="54">
        <f t="shared" si="52"/>
        <v>2.0380000000000003</v>
      </c>
    </row>
    <row r="467" spans="1:17" x14ac:dyDescent="0.25">
      <c r="A467" s="283"/>
      <c r="B467" s="327"/>
      <c r="C467" s="239"/>
      <c r="D467" s="239"/>
      <c r="E467" s="239"/>
      <c r="F467" s="239"/>
      <c r="G467" s="239"/>
      <c r="H467" s="239"/>
      <c r="I467" s="99" t="s">
        <v>19</v>
      </c>
      <c r="J467" s="283"/>
      <c r="K467" s="100" t="s">
        <v>121</v>
      </c>
      <c r="L467" s="100"/>
      <c r="M467" s="100"/>
      <c r="N467" s="52">
        <v>1.111</v>
      </c>
      <c r="O467" s="52"/>
      <c r="P467" s="188"/>
      <c r="Q467" s="54">
        <f t="shared" si="52"/>
        <v>1.111</v>
      </c>
    </row>
    <row r="468" spans="1:17" ht="21" customHeight="1" x14ac:dyDescent="0.25">
      <c r="A468" s="283"/>
      <c r="B468" s="327"/>
      <c r="C468" s="239"/>
      <c r="D468" s="239"/>
      <c r="E468" s="239"/>
      <c r="F468" s="239"/>
      <c r="G468" s="239"/>
      <c r="H468" s="239"/>
      <c r="I468" s="99"/>
      <c r="J468" s="283"/>
      <c r="K468" s="100" t="s">
        <v>66</v>
      </c>
      <c r="L468" s="100"/>
      <c r="M468" s="100">
        <v>3.7570000000000001</v>
      </c>
      <c r="N468" s="52">
        <v>1.6</v>
      </c>
      <c r="O468" s="52">
        <v>3.3151999999999999</v>
      </c>
      <c r="P468" s="188"/>
      <c r="Q468" s="54">
        <f t="shared" si="52"/>
        <v>8.6722000000000001</v>
      </c>
    </row>
    <row r="469" spans="1:17" x14ac:dyDescent="0.25">
      <c r="A469" s="283"/>
      <c r="B469" s="328"/>
      <c r="C469" s="239"/>
      <c r="D469" s="239"/>
      <c r="E469" s="239"/>
      <c r="F469" s="239"/>
      <c r="G469" s="239"/>
      <c r="H469" s="239"/>
      <c r="I469" s="99"/>
      <c r="J469" s="319"/>
      <c r="K469" s="55" t="s">
        <v>1</v>
      </c>
      <c r="L469" s="55">
        <f>SUM(L454:L468)</f>
        <v>0</v>
      </c>
      <c r="M469" s="55">
        <f>SUM(M454:M468)</f>
        <v>79.652000000000015</v>
      </c>
      <c r="N469" s="55">
        <f t="shared" ref="N469:P469" si="54">SUM(N454:N468)</f>
        <v>75.382999999999996</v>
      </c>
      <c r="O469" s="55">
        <f t="shared" si="54"/>
        <v>108.42120000000003</v>
      </c>
      <c r="P469" s="55">
        <f t="shared" si="54"/>
        <v>21.251000000000001</v>
      </c>
      <c r="Q469" s="54">
        <f t="shared" si="52"/>
        <v>284.70720000000006</v>
      </c>
    </row>
    <row r="470" spans="1:17" ht="15" customHeight="1" x14ac:dyDescent="0.25">
      <c r="A470" s="283"/>
      <c r="B470" s="353" t="s">
        <v>288</v>
      </c>
      <c r="C470" s="239"/>
      <c r="D470" s="239"/>
      <c r="E470" s="239"/>
      <c r="F470" s="239"/>
      <c r="G470" s="239"/>
      <c r="H470" s="239"/>
      <c r="I470" s="191" t="s">
        <v>19</v>
      </c>
      <c r="J470" s="331">
        <v>124</v>
      </c>
      <c r="K470" s="102" t="s">
        <v>57</v>
      </c>
      <c r="L470" s="102"/>
      <c r="M470" s="183">
        <v>70.405000000000001</v>
      </c>
      <c r="N470" s="183">
        <v>64.951999999999998</v>
      </c>
      <c r="O470" s="183">
        <v>76.515000000000001</v>
      </c>
      <c r="P470" s="183">
        <v>18.837</v>
      </c>
      <c r="Q470" s="54">
        <f t="shared" si="52"/>
        <v>230.709</v>
      </c>
    </row>
    <row r="471" spans="1:17" x14ac:dyDescent="0.25">
      <c r="A471" s="283"/>
      <c r="B471" s="353"/>
      <c r="C471" s="239"/>
      <c r="D471" s="239"/>
      <c r="E471" s="239"/>
      <c r="F471" s="239"/>
      <c r="G471" s="239"/>
      <c r="H471" s="239"/>
      <c r="I471" s="191" t="s">
        <v>19</v>
      </c>
      <c r="J471" s="332"/>
      <c r="K471" s="102" t="s">
        <v>88</v>
      </c>
      <c r="L471" s="102"/>
      <c r="M471" s="183">
        <v>0.432</v>
      </c>
      <c r="N471" s="183">
        <v>0.432</v>
      </c>
      <c r="O471" s="183"/>
      <c r="P471" s="183">
        <v>1.2999999999999999E-2</v>
      </c>
      <c r="Q471" s="54">
        <f t="shared" si="52"/>
        <v>0.877</v>
      </c>
    </row>
    <row r="472" spans="1:17" x14ac:dyDescent="0.25">
      <c r="A472" s="283"/>
      <c r="B472" s="353"/>
      <c r="C472" s="239"/>
      <c r="D472" s="239"/>
      <c r="E472" s="239"/>
      <c r="F472" s="239"/>
      <c r="G472" s="239"/>
      <c r="H472" s="239"/>
      <c r="I472" s="191" t="s">
        <v>19</v>
      </c>
      <c r="J472" s="332"/>
      <c r="K472" s="102" t="s">
        <v>117</v>
      </c>
      <c r="L472" s="102"/>
      <c r="M472" s="183">
        <v>0.64600000000000002</v>
      </c>
      <c r="N472" s="183"/>
      <c r="O472" s="183">
        <v>0.41499999999999998</v>
      </c>
      <c r="P472" s="183"/>
      <c r="Q472" s="54">
        <f t="shared" si="52"/>
        <v>1.0609999999999999</v>
      </c>
    </row>
    <row r="473" spans="1:17" ht="16.5" customHeight="1" x14ac:dyDescent="0.25">
      <c r="A473" s="283"/>
      <c r="B473" s="353"/>
      <c r="C473" s="239"/>
      <c r="D473" s="239"/>
      <c r="E473" s="239"/>
      <c r="F473" s="239"/>
      <c r="G473" s="239"/>
      <c r="H473" s="239"/>
      <c r="I473" s="191" t="s">
        <v>19</v>
      </c>
      <c r="J473" s="332"/>
      <c r="K473" s="102" t="s">
        <v>107</v>
      </c>
      <c r="L473" s="102"/>
      <c r="M473" s="183">
        <v>14.869</v>
      </c>
      <c r="N473" s="183">
        <v>21.710999999999999</v>
      </c>
      <c r="O473" s="183">
        <v>21.861000000000001</v>
      </c>
      <c r="P473" s="183">
        <v>5.6040000000000001</v>
      </c>
      <c r="Q473" s="54">
        <f t="shared" si="52"/>
        <v>64.045000000000002</v>
      </c>
    </row>
    <row r="474" spans="1:17" ht="14.25" customHeight="1" x14ac:dyDescent="0.25">
      <c r="A474" s="283"/>
      <c r="B474" s="353"/>
      <c r="C474" s="239"/>
      <c r="D474" s="239"/>
      <c r="E474" s="239"/>
      <c r="F474" s="239"/>
      <c r="G474" s="239"/>
      <c r="H474" s="239"/>
      <c r="I474" s="191" t="s">
        <v>19</v>
      </c>
      <c r="J474" s="332"/>
      <c r="K474" s="102" t="s">
        <v>119</v>
      </c>
      <c r="L474" s="102"/>
      <c r="M474" s="183">
        <v>9.0999999999999998E-2</v>
      </c>
      <c r="N474" s="183"/>
      <c r="O474" s="183"/>
      <c r="P474" s="183"/>
      <c r="Q474" s="54">
        <f t="shared" si="52"/>
        <v>9.0999999999999998E-2</v>
      </c>
    </row>
    <row r="475" spans="1:17" ht="20.25" customHeight="1" x14ac:dyDescent="0.25">
      <c r="A475" s="283"/>
      <c r="B475" s="353"/>
      <c r="C475" s="239"/>
      <c r="D475" s="239"/>
      <c r="E475" s="239"/>
      <c r="F475" s="239"/>
      <c r="G475" s="239"/>
      <c r="H475" s="239"/>
      <c r="I475" s="191" t="s">
        <v>19</v>
      </c>
      <c r="J475" s="332"/>
      <c r="K475" s="102" t="s">
        <v>98</v>
      </c>
      <c r="L475" s="102"/>
      <c r="M475" s="183">
        <v>6.7119999999999997</v>
      </c>
      <c r="N475" s="183">
        <v>75.850999999999999</v>
      </c>
      <c r="O475" s="183">
        <v>42.453000000000003</v>
      </c>
      <c r="P475" s="183"/>
      <c r="Q475" s="54">
        <f t="shared" si="52"/>
        <v>125.01600000000001</v>
      </c>
    </row>
    <row r="476" spans="1:17" x14ac:dyDescent="0.25">
      <c r="A476" s="283"/>
      <c r="B476" s="353"/>
      <c r="C476" s="239"/>
      <c r="D476" s="239"/>
      <c r="E476" s="239"/>
      <c r="F476" s="239"/>
      <c r="G476" s="239"/>
      <c r="H476" s="239"/>
      <c r="I476" s="191" t="s">
        <v>19</v>
      </c>
      <c r="J476" s="332"/>
      <c r="K476" s="102" t="s">
        <v>120</v>
      </c>
      <c r="L476" s="102"/>
      <c r="M476" s="183">
        <v>3.5449999999999999</v>
      </c>
      <c r="N476" s="183"/>
      <c r="O476" s="183">
        <v>13.201000000000001</v>
      </c>
      <c r="P476" s="183"/>
      <c r="Q476" s="54">
        <f t="shared" si="52"/>
        <v>16.746000000000002</v>
      </c>
    </row>
    <row r="477" spans="1:17" ht="20.25" customHeight="1" x14ac:dyDescent="0.25">
      <c r="A477" s="283"/>
      <c r="B477" s="353"/>
      <c r="C477" s="239"/>
      <c r="D477" s="239"/>
      <c r="E477" s="239"/>
      <c r="F477" s="239"/>
      <c r="G477" s="239"/>
      <c r="H477" s="239"/>
      <c r="I477" s="191" t="s">
        <v>19</v>
      </c>
      <c r="J477" s="332"/>
      <c r="K477" s="102" t="s">
        <v>31</v>
      </c>
      <c r="L477" s="102"/>
      <c r="M477" s="183">
        <v>1.333</v>
      </c>
      <c r="N477" s="183">
        <v>1</v>
      </c>
      <c r="O477" s="183">
        <v>1</v>
      </c>
      <c r="P477" s="183"/>
      <c r="Q477" s="54">
        <f t="shared" si="52"/>
        <v>3.3330000000000002</v>
      </c>
    </row>
    <row r="478" spans="1:17" x14ac:dyDescent="0.25">
      <c r="A478" s="283"/>
      <c r="B478" s="353"/>
      <c r="C478" s="239"/>
      <c r="D478" s="239"/>
      <c r="E478" s="239"/>
      <c r="F478" s="239"/>
      <c r="G478" s="239"/>
      <c r="H478" s="239"/>
      <c r="I478" s="191" t="s">
        <v>19</v>
      </c>
      <c r="J478" s="332"/>
      <c r="K478" s="102" t="s">
        <v>116</v>
      </c>
      <c r="L478" s="102"/>
      <c r="M478" s="183">
        <v>0.33700000000000002</v>
      </c>
      <c r="N478" s="183">
        <v>5.2270000000000003</v>
      </c>
      <c r="O478" s="183">
        <v>27.585999999999999</v>
      </c>
      <c r="P478" s="183">
        <v>4.8000000000000001E-2</v>
      </c>
      <c r="Q478" s="54">
        <f t="shared" si="52"/>
        <v>33.198</v>
      </c>
    </row>
    <row r="479" spans="1:17" x14ac:dyDescent="0.25">
      <c r="A479" s="283"/>
      <c r="B479" s="353"/>
      <c r="C479" s="239"/>
      <c r="D479" s="239"/>
      <c r="E479" s="239"/>
      <c r="F479" s="239"/>
      <c r="G479" s="239"/>
      <c r="H479" s="239"/>
      <c r="I479" s="191"/>
      <c r="J479" s="332"/>
      <c r="K479" s="102" t="s">
        <v>67</v>
      </c>
      <c r="L479" s="102"/>
      <c r="M479" s="183">
        <v>1.272</v>
      </c>
      <c r="N479" s="183"/>
      <c r="O479" s="183"/>
      <c r="P479" s="183"/>
      <c r="Q479" s="54">
        <f t="shared" si="52"/>
        <v>1.272</v>
      </c>
    </row>
    <row r="480" spans="1:17" ht="21" customHeight="1" x14ac:dyDescent="0.25">
      <c r="A480" s="283"/>
      <c r="B480" s="353"/>
      <c r="C480" s="239"/>
      <c r="D480" s="239"/>
      <c r="E480" s="239"/>
      <c r="F480" s="239"/>
      <c r="G480" s="239"/>
      <c r="H480" s="239"/>
      <c r="I480" s="191"/>
      <c r="J480" s="332"/>
      <c r="K480" s="102" t="s">
        <v>66</v>
      </c>
      <c r="L480" s="102"/>
      <c r="M480" s="183">
        <v>4.3840000000000003</v>
      </c>
      <c r="N480" s="183">
        <v>2.0846</v>
      </c>
      <c r="O480" s="183">
        <v>4.9688999999999997</v>
      </c>
      <c r="P480" s="183"/>
      <c r="Q480" s="54">
        <f t="shared" si="52"/>
        <v>11.4375</v>
      </c>
    </row>
    <row r="481" spans="1:24" x14ac:dyDescent="0.25">
      <c r="A481" s="283"/>
      <c r="B481" s="354"/>
      <c r="C481" s="239"/>
      <c r="D481" s="239"/>
      <c r="E481" s="239"/>
      <c r="F481" s="239"/>
      <c r="G481" s="239"/>
      <c r="H481" s="239"/>
      <c r="I481" s="191"/>
      <c r="J481" s="333"/>
      <c r="K481" s="120" t="s">
        <v>1</v>
      </c>
      <c r="L481" s="120">
        <f>SUM(L470:L480)</f>
        <v>0</v>
      </c>
      <c r="M481" s="120">
        <f>SUM(M470:M480)</f>
        <v>104.02600000000001</v>
      </c>
      <c r="N481" s="120">
        <f>SUM(N470:N480)</f>
        <v>171.2576</v>
      </c>
      <c r="O481" s="120">
        <f>SUM(O470:O480)</f>
        <v>187.9999</v>
      </c>
      <c r="P481" s="120">
        <f>SUM(P470:P480)</f>
        <v>24.501999999999999</v>
      </c>
      <c r="Q481" s="54">
        <f t="shared" si="52"/>
        <v>487.78550000000001</v>
      </c>
    </row>
    <row r="482" spans="1:24" x14ac:dyDescent="0.25">
      <c r="A482" s="278" t="s">
        <v>131</v>
      </c>
      <c r="B482" s="279"/>
      <c r="C482" s="279"/>
      <c r="D482" s="279"/>
      <c r="E482" s="279"/>
      <c r="F482" s="279"/>
      <c r="G482" s="279"/>
      <c r="H482" s="279"/>
      <c r="I482" s="279"/>
      <c r="J482" s="280"/>
      <c r="K482" s="81"/>
      <c r="L482" s="81">
        <f>L481+L453+L436+L422+L408+L390+L382+L363+L328+L324+L320</f>
        <v>0</v>
      </c>
      <c r="M482" s="81">
        <f>M481+M453+M436+M422+M408+M390+M382+M363+M328+M324+M320+M469</f>
        <v>13356.744400000001</v>
      </c>
      <c r="N482" s="81">
        <f>N481+N453+N436+N422+N408+N390+N382+N363+N328+N324+N320+N469</f>
        <v>18689.023500000007</v>
      </c>
      <c r="O482" s="81">
        <f>O481+O453+O436+O422+O408+O390+O382+O363+O328+O324+O320+O469</f>
        <v>12576.486399999998</v>
      </c>
      <c r="P482" s="81">
        <f>P481+P453+P436+P422+P408+P390+P382+P363+P328+P324+P320+P469</f>
        <v>2462.4639999999999</v>
      </c>
      <c r="Q482" s="81">
        <f>Q481+Q453+Q436+Q422+Q408+Q390+Q382+Q363+Q328+Q324+Q320+Q469</f>
        <v>47084.718299999993</v>
      </c>
    </row>
    <row r="483" spans="1:24" s="107" customFormat="1" ht="21" customHeight="1" x14ac:dyDescent="0.25">
      <c r="A483" s="225">
        <v>5</v>
      </c>
      <c r="B483" s="209" t="s">
        <v>182</v>
      </c>
      <c r="C483" s="207" t="s">
        <v>4</v>
      </c>
      <c r="D483" s="207" t="s">
        <v>3</v>
      </c>
      <c r="E483" s="207" t="s">
        <v>183</v>
      </c>
      <c r="F483" s="207" t="s">
        <v>206</v>
      </c>
      <c r="G483" s="207" t="s">
        <v>224</v>
      </c>
      <c r="H483" s="207" t="s">
        <v>292</v>
      </c>
      <c r="I483" s="106" t="s">
        <v>19</v>
      </c>
      <c r="J483" s="214">
        <v>287</v>
      </c>
      <c r="K483" s="139" t="s">
        <v>30</v>
      </c>
      <c r="L483" s="100">
        <v>364.449679</v>
      </c>
      <c r="M483" s="100">
        <v>637.71486200000004</v>
      </c>
      <c r="N483" s="35">
        <v>688.326143</v>
      </c>
      <c r="O483" s="35">
        <v>317.97564299999999</v>
      </c>
      <c r="P483" s="36"/>
      <c r="Q483" s="26">
        <f>SUM(L483:P483)</f>
        <v>2008.4663270000001</v>
      </c>
    </row>
    <row r="484" spans="1:24" s="107" customFormat="1" ht="21" customHeight="1" x14ac:dyDescent="0.25">
      <c r="A484" s="226"/>
      <c r="B484" s="210"/>
      <c r="C484" s="208"/>
      <c r="D484" s="208"/>
      <c r="E484" s="208"/>
      <c r="F484" s="208"/>
      <c r="G484" s="208"/>
      <c r="H484" s="208"/>
      <c r="I484" s="106" t="s">
        <v>19</v>
      </c>
      <c r="J484" s="215"/>
      <c r="K484" s="139" t="s">
        <v>61</v>
      </c>
      <c r="L484" s="100">
        <v>98.291909000000004</v>
      </c>
      <c r="M484" s="100"/>
      <c r="N484" s="35"/>
      <c r="O484" s="35"/>
      <c r="P484" s="36"/>
      <c r="Q484" s="26">
        <f t="shared" ref="Q484:Q488" si="55">SUM(L484:P484)</f>
        <v>98.291909000000004</v>
      </c>
    </row>
    <row r="485" spans="1:24" s="107" customFormat="1" ht="18" customHeight="1" x14ac:dyDescent="0.25">
      <c r="A485" s="226"/>
      <c r="B485" s="239"/>
      <c r="C485" s="208"/>
      <c r="D485" s="208"/>
      <c r="E485" s="208"/>
      <c r="F485" s="208"/>
      <c r="G485" s="208"/>
      <c r="H485" s="208"/>
      <c r="I485" s="106" t="s">
        <v>19</v>
      </c>
      <c r="J485" s="283"/>
      <c r="K485" s="139" t="s">
        <v>70</v>
      </c>
      <c r="L485" s="100">
        <v>84.274531999999994</v>
      </c>
      <c r="M485" s="100">
        <v>85.259637999999995</v>
      </c>
      <c r="N485" s="35">
        <v>109.997164</v>
      </c>
      <c r="O485" s="35">
        <v>130.96546000000001</v>
      </c>
      <c r="P485" s="36"/>
      <c r="Q485" s="26">
        <f t="shared" si="55"/>
        <v>410.49679400000002</v>
      </c>
    </row>
    <row r="486" spans="1:24" ht="20.25" customHeight="1" x14ac:dyDescent="0.25">
      <c r="A486" s="226"/>
      <c r="B486" s="240"/>
      <c r="C486" s="208"/>
      <c r="D486" s="208"/>
      <c r="E486" s="208"/>
      <c r="F486" s="208"/>
      <c r="G486" s="208"/>
      <c r="H486" s="208"/>
      <c r="I486" s="106"/>
      <c r="J486" s="319"/>
      <c r="K486" s="87" t="s">
        <v>1</v>
      </c>
      <c r="L486" s="87">
        <f>SUM(L483:L485)</f>
        <v>547.01612</v>
      </c>
      <c r="M486" s="87">
        <f t="shared" ref="M486:P486" si="56">SUM(M483:M485)</f>
        <v>722.97450000000003</v>
      </c>
      <c r="N486" s="87">
        <f t="shared" si="56"/>
        <v>798.323307</v>
      </c>
      <c r="O486" s="87">
        <f t="shared" si="56"/>
        <v>448.941103</v>
      </c>
      <c r="P486" s="87">
        <f t="shared" si="56"/>
        <v>0</v>
      </c>
      <c r="Q486" s="26">
        <f>SUM(L486:P486)</f>
        <v>2517.2550300000003</v>
      </c>
    </row>
    <row r="487" spans="1:24" ht="18.75" customHeight="1" x14ac:dyDescent="0.25">
      <c r="A487" s="226"/>
      <c r="B487" s="320" t="s">
        <v>203</v>
      </c>
      <c r="C487" s="208"/>
      <c r="D487" s="208"/>
      <c r="E487" s="208"/>
      <c r="F487" s="208"/>
      <c r="G487" s="208"/>
      <c r="H487" s="208"/>
      <c r="I487" s="106" t="s">
        <v>35</v>
      </c>
      <c r="J487" s="323">
        <v>271</v>
      </c>
      <c r="K487" s="113" t="s">
        <v>201</v>
      </c>
      <c r="L487" s="113">
        <v>105.95899799999999</v>
      </c>
      <c r="M487" s="113">
        <v>255.66985</v>
      </c>
      <c r="N487" s="113"/>
      <c r="O487" s="113"/>
      <c r="P487" s="113"/>
      <c r="Q487" s="26">
        <f t="shared" si="55"/>
        <v>361.628848</v>
      </c>
    </row>
    <row r="488" spans="1:24" ht="18" customHeight="1" x14ac:dyDescent="0.25">
      <c r="A488" s="226"/>
      <c r="B488" s="321"/>
      <c r="C488" s="208"/>
      <c r="D488" s="208"/>
      <c r="E488" s="208"/>
      <c r="F488" s="208"/>
      <c r="G488" s="208"/>
      <c r="H488" s="208"/>
      <c r="I488" s="106" t="s">
        <v>19</v>
      </c>
      <c r="J488" s="324"/>
      <c r="K488" s="113" t="s">
        <v>30</v>
      </c>
      <c r="L488" s="113">
        <v>11.747028999999999</v>
      </c>
      <c r="M488" s="113">
        <v>114.369038</v>
      </c>
      <c r="N488" s="113">
        <v>651.41300000000001</v>
      </c>
      <c r="O488" s="113">
        <v>739.85080000000005</v>
      </c>
      <c r="P488" s="113"/>
      <c r="Q488" s="26">
        <f t="shared" si="55"/>
        <v>1517.3798670000001</v>
      </c>
    </row>
    <row r="489" spans="1:24" ht="21" customHeight="1" x14ac:dyDescent="0.25">
      <c r="A489" s="227"/>
      <c r="B489" s="322"/>
      <c r="C489" s="231"/>
      <c r="D489" s="231"/>
      <c r="E489" s="231"/>
      <c r="F489" s="231"/>
      <c r="G489" s="231"/>
      <c r="H489" s="231"/>
      <c r="I489" s="106"/>
      <c r="J489" s="325"/>
      <c r="K489" s="87" t="s">
        <v>1</v>
      </c>
      <c r="L489" s="87">
        <f>SUM(L487:L488)</f>
        <v>117.70602699999999</v>
      </c>
      <c r="M489" s="87">
        <f>SUM(M487:M488)</f>
        <v>370.03888799999999</v>
      </c>
      <c r="N489" s="87">
        <f t="shared" ref="N489:P489" si="57">SUM(N487:N488)</f>
        <v>651.41300000000001</v>
      </c>
      <c r="O489" s="87">
        <f t="shared" si="57"/>
        <v>739.85080000000005</v>
      </c>
      <c r="P489" s="87">
        <f t="shared" si="57"/>
        <v>0</v>
      </c>
      <c r="Q489" s="26">
        <f>SUM(L489:P489)</f>
        <v>1879.0087149999999</v>
      </c>
    </row>
    <row r="490" spans="1:24" s="108" customFormat="1" x14ac:dyDescent="0.25">
      <c r="A490" s="278" t="s">
        <v>131</v>
      </c>
      <c r="B490" s="349"/>
      <c r="C490" s="349"/>
      <c r="D490" s="349"/>
      <c r="E490" s="349"/>
      <c r="F490" s="349"/>
      <c r="G490" s="349"/>
      <c r="H490" s="349"/>
      <c r="I490" s="349"/>
      <c r="J490" s="350"/>
      <c r="K490" s="81"/>
      <c r="L490" s="81">
        <f>L486+L489</f>
        <v>664.72214699999995</v>
      </c>
      <c r="M490" s="81">
        <f t="shared" ref="M490:P490" si="58">M486+M489</f>
        <v>1093.0133880000001</v>
      </c>
      <c r="N490" s="81">
        <f t="shared" si="58"/>
        <v>1449.7363070000001</v>
      </c>
      <c r="O490" s="81">
        <f t="shared" si="58"/>
        <v>1188.791903</v>
      </c>
      <c r="P490" s="81">
        <f t="shared" si="58"/>
        <v>0</v>
      </c>
      <c r="Q490" s="81">
        <f>Q486+Q489</f>
        <v>4396.2637450000002</v>
      </c>
    </row>
    <row r="491" spans="1:24" ht="18.75" customHeight="1" x14ac:dyDescent="0.25">
      <c r="A491" s="336">
        <v>6</v>
      </c>
      <c r="B491" s="361" t="s">
        <v>264</v>
      </c>
      <c r="C491" s="336" t="s">
        <v>4</v>
      </c>
      <c r="D491" s="336" t="s">
        <v>295</v>
      </c>
      <c r="E491" s="364" t="s">
        <v>185</v>
      </c>
      <c r="F491" s="307" t="s">
        <v>297</v>
      </c>
      <c r="G491" s="307" t="s">
        <v>187</v>
      </c>
      <c r="H491" s="307" t="s">
        <v>298</v>
      </c>
      <c r="I491" s="193" t="s">
        <v>19</v>
      </c>
      <c r="J491" s="316">
        <v>271</v>
      </c>
      <c r="K491" s="109" t="s">
        <v>188</v>
      </c>
      <c r="L491" s="38"/>
      <c r="M491" s="110">
        <v>120.702</v>
      </c>
      <c r="N491" s="110">
        <v>65.715000000000003</v>
      </c>
      <c r="O491" s="110">
        <v>289.471</v>
      </c>
      <c r="P491" s="110">
        <v>251.834</v>
      </c>
      <c r="Q491" s="54">
        <f>SUM(L491:P491)</f>
        <v>727.72199999999998</v>
      </c>
      <c r="U491" s="89"/>
      <c r="V491" s="89"/>
      <c r="W491" s="89"/>
      <c r="X491" s="89"/>
    </row>
    <row r="492" spans="1:24" ht="15.75" customHeight="1" x14ac:dyDescent="0.25">
      <c r="A492" s="336"/>
      <c r="B492" s="361"/>
      <c r="C492" s="336"/>
      <c r="D492" s="336"/>
      <c r="E492" s="365"/>
      <c r="F492" s="308"/>
      <c r="G492" s="308"/>
      <c r="H492" s="308"/>
      <c r="I492" s="193" t="s">
        <v>60</v>
      </c>
      <c r="J492" s="355"/>
      <c r="K492" s="109" t="s">
        <v>189</v>
      </c>
      <c r="L492" s="194"/>
      <c r="M492" s="195">
        <v>1273.8689999999999</v>
      </c>
      <c r="N492" s="110">
        <f>618.454-N493</f>
        <v>531.70999999999992</v>
      </c>
      <c r="O492" s="195"/>
      <c r="P492" s="195"/>
      <c r="Q492" s="53">
        <f>SUM(L492:P492)</f>
        <v>1805.5789999999997</v>
      </c>
      <c r="U492" s="89"/>
      <c r="V492" s="89"/>
      <c r="W492" s="89"/>
      <c r="X492" s="89"/>
    </row>
    <row r="493" spans="1:24" ht="21" customHeight="1" x14ac:dyDescent="0.25">
      <c r="A493" s="336"/>
      <c r="B493" s="361"/>
      <c r="C493" s="336"/>
      <c r="D493" s="336"/>
      <c r="E493" s="365"/>
      <c r="F493" s="308"/>
      <c r="G493" s="308"/>
      <c r="H493" s="308"/>
      <c r="I493" s="192"/>
      <c r="J493" s="355"/>
      <c r="K493" s="109" t="s">
        <v>299</v>
      </c>
      <c r="L493" s="182"/>
      <c r="M493" s="182"/>
      <c r="N493" s="110">
        <v>86.744</v>
      </c>
      <c r="O493" s="182"/>
      <c r="P493" s="182"/>
      <c r="Q493" s="53">
        <f t="shared" ref="Q493:Q498" si="59">SUM(L493:P493)</f>
        <v>86.744</v>
      </c>
      <c r="U493" s="89"/>
      <c r="V493" s="89"/>
      <c r="W493" s="89"/>
      <c r="X493" s="89"/>
    </row>
    <row r="494" spans="1:24" ht="21" customHeight="1" x14ac:dyDescent="0.25">
      <c r="A494" s="336"/>
      <c r="B494" s="361"/>
      <c r="C494" s="336"/>
      <c r="D494" s="336"/>
      <c r="E494" s="365"/>
      <c r="F494" s="308"/>
      <c r="G494" s="308"/>
      <c r="H494" s="308"/>
      <c r="I494" s="192"/>
      <c r="J494" s="355"/>
      <c r="K494" s="109" t="s">
        <v>300</v>
      </c>
      <c r="L494" s="38"/>
      <c r="M494" s="38"/>
      <c r="N494" s="38"/>
      <c r="O494" s="110">
        <v>419.529</v>
      </c>
      <c r="P494" s="110">
        <f>2274.125-P491</f>
        <v>2022.2909999999999</v>
      </c>
      <c r="Q494" s="53">
        <f t="shared" si="59"/>
        <v>2441.8199999999997</v>
      </c>
      <c r="U494" s="89"/>
      <c r="V494" s="89"/>
      <c r="W494" s="89"/>
      <c r="X494" s="89"/>
    </row>
    <row r="495" spans="1:24" ht="21" customHeight="1" x14ac:dyDescent="0.25">
      <c r="A495" s="336"/>
      <c r="B495" s="361"/>
      <c r="C495" s="336"/>
      <c r="D495" s="336"/>
      <c r="E495" s="365"/>
      <c r="F495" s="308"/>
      <c r="G495" s="308"/>
      <c r="H495" s="308"/>
      <c r="I495" s="192"/>
      <c r="J495" s="356"/>
      <c r="K495" s="48" t="s">
        <v>1</v>
      </c>
      <c r="L495" s="38">
        <f>SUM(L491:L494)</f>
        <v>0</v>
      </c>
      <c r="M495" s="38">
        <f t="shared" ref="M495:Q495" si="60">SUM(M491:M494)</f>
        <v>1394.5709999999999</v>
      </c>
      <c r="N495" s="38">
        <f t="shared" si="60"/>
        <v>684.16899999999998</v>
      </c>
      <c r="O495" s="38">
        <f t="shared" si="60"/>
        <v>709</v>
      </c>
      <c r="P495" s="38">
        <f t="shared" si="60"/>
        <v>2274.125</v>
      </c>
      <c r="Q495" s="38">
        <f t="shared" si="60"/>
        <v>5061.8649999999998</v>
      </c>
      <c r="U495" s="89"/>
      <c r="V495" s="89"/>
      <c r="W495" s="89"/>
      <c r="X495" s="89"/>
    </row>
    <row r="496" spans="1:24" ht="21" customHeight="1" x14ac:dyDescent="0.25">
      <c r="A496" s="336"/>
      <c r="B496" s="362" t="s">
        <v>293</v>
      </c>
      <c r="C496" s="336"/>
      <c r="D496" s="336"/>
      <c r="E496" s="365"/>
      <c r="F496" s="308"/>
      <c r="G496" s="308"/>
      <c r="H496" s="308"/>
      <c r="I496" s="106" t="s">
        <v>35</v>
      </c>
      <c r="J496" s="316">
        <v>253</v>
      </c>
      <c r="K496" s="109" t="s">
        <v>301</v>
      </c>
      <c r="L496" s="38"/>
      <c r="M496" s="38"/>
      <c r="N496" s="38"/>
      <c r="O496" s="110">
        <v>1526.201</v>
      </c>
      <c r="P496" s="110"/>
      <c r="Q496" s="53">
        <f t="shared" si="59"/>
        <v>1526.201</v>
      </c>
      <c r="U496" s="89"/>
      <c r="V496" s="89"/>
      <c r="W496" s="89"/>
      <c r="X496" s="89"/>
    </row>
    <row r="497" spans="1:24" ht="21" customHeight="1" x14ac:dyDescent="0.25">
      <c r="A497" s="336"/>
      <c r="B497" s="363"/>
      <c r="C497" s="336"/>
      <c r="D497" s="336"/>
      <c r="E497" s="365"/>
      <c r="F497" s="308"/>
      <c r="G497" s="308"/>
      <c r="H497" s="308"/>
      <c r="I497" s="192"/>
      <c r="J497" s="355"/>
      <c r="K497" s="48" t="s">
        <v>1</v>
      </c>
      <c r="L497" s="38">
        <f>SUM(L496)</f>
        <v>0</v>
      </c>
      <c r="M497" s="38">
        <f t="shared" ref="M497:P497" si="61">SUM(M496)</f>
        <v>0</v>
      </c>
      <c r="N497" s="38">
        <f t="shared" si="61"/>
        <v>0</v>
      </c>
      <c r="O497" s="38">
        <f>SUM(O496)</f>
        <v>1526.201</v>
      </c>
      <c r="P497" s="38">
        <f t="shared" si="61"/>
        <v>0</v>
      </c>
      <c r="Q497" s="38">
        <f>SUM(Q496)</f>
        <v>1526.201</v>
      </c>
      <c r="U497" s="89"/>
      <c r="V497" s="89"/>
      <c r="W497" s="89"/>
      <c r="X497" s="89"/>
    </row>
    <row r="498" spans="1:24" ht="21" customHeight="1" x14ac:dyDescent="0.25">
      <c r="A498" s="336"/>
      <c r="B498" s="362" t="s">
        <v>294</v>
      </c>
      <c r="C498" s="336"/>
      <c r="D498" s="336" t="s">
        <v>296</v>
      </c>
      <c r="E498" s="365"/>
      <c r="F498" s="308"/>
      <c r="G498" s="308"/>
      <c r="H498" s="308"/>
      <c r="I498" s="106" t="s">
        <v>35</v>
      </c>
      <c r="J498" s="316">
        <v>253</v>
      </c>
      <c r="K498" s="109" t="s">
        <v>301</v>
      </c>
      <c r="L498" s="38"/>
      <c r="M498" s="38"/>
      <c r="N498" s="38"/>
      <c r="O498" s="110"/>
      <c r="P498" s="110"/>
      <c r="Q498" s="53">
        <f t="shared" si="59"/>
        <v>0</v>
      </c>
      <c r="U498" s="89"/>
      <c r="V498" s="89"/>
      <c r="W498" s="89"/>
      <c r="X498" s="89"/>
    </row>
    <row r="499" spans="1:24" ht="21" customHeight="1" x14ac:dyDescent="0.25">
      <c r="A499" s="336"/>
      <c r="B499" s="363"/>
      <c r="C499" s="336"/>
      <c r="D499" s="336"/>
      <c r="E499" s="366"/>
      <c r="F499" s="309"/>
      <c r="G499" s="309"/>
      <c r="H499" s="309"/>
      <c r="I499" s="192"/>
      <c r="J499" s="355"/>
      <c r="K499" s="48" t="s">
        <v>1</v>
      </c>
      <c r="L499" s="38">
        <f>SUM(L498)</f>
        <v>0</v>
      </c>
      <c r="M499" s="38">
        <f t="shared" ref="M499:Q499" si="62">SUM(M498)</f>
        <v>0</v>
      </c>
      <c r="N499" s="38">
        <f t="shared" si="62"/>
        <v>0</v>
      </c>
      <c r="O499" s="38">
        <f t="shared" si="62"/>
        <v>0</v>
      </c>
      <c r="P499" s="38">
        <f t="shared" si="62"/>
        <v>0</v>
      </c>
      <c r="Q499" s="38">
        <f t="shared" si="62"/>
        <v>0</v>
      </c>
      <c r="U499" s="89"/>
      <c r="V499" s="89"/>
      <c r="W499" s="89"/>
      <c r="X499" s="89"/>
    </row>
    <row r="500" spans="1:24" ht="15" customHeight="1" x14ac:dyDescent="0.25">
      <c r="A500" s="222" t="s">
        <v>131</v>
      </c>
      <c r="B500" s="223"/>
      <c r="C500" s="223"/>
      <c r="D500" s="223"/>
      <c r="E500" s="223"/>
      <c r="F500" s="223"/>
      <c r="G500" s="223"/>
      <c r="H500" s="223"/>
      <c r="I500" s="223"/>
      <c r="J500" s="224"/>
      <c r="K500" s="65"/>
      <c r="L500" s="61">
        <f>L495+L497+L499</f>
        <v>0</v>
      </c>
      <c r="M500" s="61">
        <f t="shared" ref="M500:Q500" si="63">M495+M497+M499</f>
        <v>1394.5709999999999</v>
      </c>
      <c r="N500" s="61">
        <f t="shared" si="63"/>
        <v>684.16899999999998</v>
      </c>
      <c r="O500" s="61">
        <f t="shared" si="63"/>
        <v>2235.201</v>
      </c>
      <c r="P500" s="61">
        <f t="shared" si="63"/>
        <v>2274.125</v>
      </c>
      <c r="Q500" s="61">
        <f t="shared" si="63"/>
        <v>6588.0659999999998</v>
      </c>
      <c r="U500" s="89"/>
      <c r="V500" s="89"/>
      <c r="W500" s="89"/>
      <c r="X500" s="89"/>
    </row>
    <row r="501" spans="1:24" ht="15" customHeight="1" x14ac:dyDescent="0.25">
      <c r="A501" s="225">
        <v>7</v>
      </c>
      <c r="B501" s="284" t="s">
        <v>194</v>
      </c>
      <c r="C501" s="207" t="s">
        <v>4</v>
      </c>
      <c r="D501" s="207" t="s">
        <v>3</v>
      </c>
      <c r="E501" s="207" t="s">
        <v>195</v>
      </c>
      <c r="F501" s="207" t="s">
        <v>289</v>
      </c>
      <c r="G501" s="207" t="s">
        <v>290</v>
      </c>
      <c r="H501" s="207" t="s">
        <v>291</v>
      </c>
      <c r="I501" s="115" t="s">
        <v>19</v>
      </c>
      <c r="J501" s="341">
        <v>268</v>
      </c>
      <c r="K501" s="100" t="s">
        <v>57</v>
      </c>
      <c r="L501" s="100"/>
      <c r="M501" s="100">
        <v>120.274</v>
      </c>
      <c r="N501" s="52">
        <v>165.11600000000001</v>
      </c>
      <c r="O501" s="52">
        <v>198.27500000000001</v>
      </c>
      <c r="P501" s="188">
        <v>105.66200000000001</v>
      </c>
      <c r="Q501" s="54">
        <f>SUM(M501:P501)</f>
        <v>589.327</v>
      </c>
    </row>
    <row r="502" spans="1:24" ht="15" customHeight="1" x14ac:dyDescent="0.25">
      <c r="A502" s="226"/>
      <c r="B502" s="285"/>
      <c r="C502" s="208"/>
      <c r="D502" s="208"/>
      <c r="E502" s="208"/>
      <c r="F502" s="208"/>
      <c r="G502" s="208"/>
      <c r="H502" s="208"/>
      <c r="I502" s="115" t="s">
        <v>19</v>
      </c>
      <c r="J502" s="342"/>
      <c r="K502" s="100" t="s">
        <v>61</v>
      </c>
      <c r="L502" s="100"/>
      <c r="M502" s="100">
        <v>643.87</v>
      </c>
      <c r="N502" s="52">
        <v>783.31799999999998</v>
      </c>
      <c r="O502" s="52">
        <v>1007</v>
      </c>
      <c r="P502" s="52">
        <v>437.06200000000001</v>
      </c>
      <c r="Q502" s="54">
        <f t="shared" ref="Q502:Q507" si="64">SUM(M502:P502)</f>
        <v>2871.25</v>
      </c>
    </row>
    <row r="503" spans="1:24" x14ac:dyDescent="0.25">
      <c r="A503" s="226"/>
      <c r="B503" s="285"/>
      <c r="C503" s="208"/>
      <c r="D503" s="208"/>
      <c r="E503" s="208"/>
      <c r="F503" s="208"/>
      <c r="G503" s="208"/>
      <c r="H503" s="208"/>
      <c r="I503" s="115" t="s">
        <v>19</v>
      </c>
      <c r="J503" s="342"/>
      <c r="K503" s="100" t="s">
        <v>62</v>
      </c>
      <c r="L503" s="100"/>
      <c r="M503" s="100">
        <v>353.93099999999998</v>
      </c>
      <c r="N503" s="52">
        <v>500.47399999999999</v>
      </c>
      <c r="O503" s="52">
        <v>569.03800000000001</v>
      </c>
      <c r="P503" s="188">
        <v>235.21100000000001</v>
      </c>
      <c r="Q503" s="54">
        <f t="shared" si="64"/>
        <v>1658.654</v>
      </c>
    </row>
    <row r="504" spans="1:24" x14ac:dyDescent="0.25">
      <c r="A504" s="226"/>
      <c r="B504" s="285"/>
      <c r="C504" s="208"/>
      <c r="D504" s="208"/>
      <c r="E504" s="208"/>
      <c r="F504" s="208"/>
      <c r="G504" s="208"/>
      <c r="H504" s="208"/>
      <c r="I504" s="115" t="s">
        <v>19</v>
      </c>
      <c r="J504" s="342"/>
      <c r="K504" s="100" t="s">
        <v>98</v>
      </c>
      <c r="L504" s="100"/>
      <c r="M504" s="100">
        <v>3.3690000000000002</v>
      </c>
      <c r="N504" s="52">
        <v>20.978000000000002</v>
      </c>
      <c r="O504" s="52">
        <v>2.75</v>
      </c>
      <c r="P504" s="188">
        <v>0.64800000000000002</v>
      </c>
      <c r="Q504" s="54">
        <f t="shared" si="64"/>
        <v>27.745000000000001</v>
      </c>
    </row>
    <row r="505" spans="1:24" ht="15" customHeight="1" x14ac:dyDescent="0.25">
      <c r="A505" s="226"/>
      <c r="B505" s="285"/>
      <c r="C505" s="208"/>
      <c r="D505" s="208"/>
      <c r="E505" s="208"/>
      <c r="F505" s="208"/>
      <c r="G505" s="208"/>
      <c r="H505" s="208"/>
      <c r="I505" s="115" t="s">
        <v>19</v>
      </c>
      <c r="J505" s="342"/>
      <c r="K505" s="100" t="s">
        <v>68</v>
      </c>
      <c r="L505" s="100"/>
      <c r="M505" s="100"/>
      <c r="N505" s="52"/>
      <c r="O505" s="52"/>
      <c r="P505" s="188">
        <v>889.32299999999998</v>
      </c>
      <c r="Q505" s="54">
        <f t="shared" si="64"/>
        <v>889.32299999999998</v>
      </c>
    </row>
    <row r="506" spans="1:24" x14ac:dyDescent="0.25">
      <c r="A506" s="226"/>
      <c r="B506" s="285"/>
      <c r="C506" s="208"/>
      <c r="D506" s="208"/>
      <c r="E506" s="208"/>
      <c r="F506" s="208"/>
      <c r="G506" s="208"/>
      <c r="H506" s="208"/>
      <c r="I506" s="115" t="s">
        <v>19</v>
      </c>
      <c r="J506" s="342"/>
      <c r="K506" s="56" t="s">
        <v>196</v>
      </c>
      <c r="L506" s="56"/>
      <c r="M506" s="56">
        <v>567.16399999999999</v>
      </c>
      <c r="N506" s="56">
        <v>1077.643</v>
      </c>
      <c r="O506" s="56">
        <v>1486.6220000000001</v>
      </c>
      <c r="P506" s="56">
        <v>1105.25</v>
      </c>
      <c r="Q506" s="54">
        <f t="shared" si="64"/>
        <v>4236.6790000000001</v>
      </c>
    </row>
    <row r="507" spans="1:24" x14ac:dyDescent="0.25">
      <c r="A507" s="227"/>
      <c r="B507" s="286"/>
      <c r="C507" s="231"/>
      <c r="D507" s="231"/>
      <c r="E507" s="231"/>
      <c r="F507" s="231"/>
      <c r="G507" s="231"/>
      <c r="H507" s="231"/>
      <c r="I507" s="115"/>
      <c r="J507" s="343"/>
      <c r="K507" s="55" t="s">
        <v>1</v>
      </c>
      <c r="L507" s="55">
        <f>SUM(L501:L506)</f>
        <v>0</v>
      </c>
      <c r="M507" s="55">
        <f>SUM(M501:M506)</f>
        <v>1688.6079999999999</v>
      </c>
      <c r="N507" s="55">
        <f>SUM(N501:N506)</f>
        <v>2547.529</v>
      </c>
      <c r="O507" s="55">
        <f t="shared" ref="O507:P507" si="65">SUM(O501:O506)</f>
        <v>3263.6850000000004</v>
      </c>
      <c r="P507" s="55">
        <f t="shared" si="65"/>
        <v>2773.1559999999999</v>
      </c>
      <c r="Q507" s="54">
        <f t="shared" si="64"/>
        <v>10272.977999999999</v>
      </c>
    </row>
    <row r="508" spans="1:24" x14ac:dyDescent="0.25">
      <c r="A508" s="278" t="s">
        <v>131</v>
      </c>
      <c r="B508" s="279"/>
      <c r="C508" s="279"/>
      <c r="D508" s="279"/>
      <c r="E508" s="279"/>
      <c r="F508" s="279"/>
      <c r="G508" s="279"/>
      <c r="H508" s="279"/>
      <c r="I508" s="279"/>
      <c r="J508" s="280"/>
      <c r="K508" s="81"/>
      <c r="L508" s="81">
        <f>L507</f>
        <v>0</v>
      </c>
      <c r="M508" s="81">
        <f>M507</f>
        <v>1688.6079999999999</v>
      </c>
      <c r="N508" s="81">
        <f>N507</f>
        <v>2547.529</v>
      </c>
      <c r="O508" s="81">
        <f t="shared" ref="O508:Q508" si="66">O507</f>
        <v>3263.6850000000004</v>
      </c>
      <c r="P508" s="81">
        <f t="shared" si="66"/>
        <v>2773.1559999999999</v>
      </c>
      <c r="Q508" s="81">
        <f t="shared" si="66"/>
        <v>10272.977999999999</v>
      </c>
    </row>
    <row r="509" spans="1:24" ht="21" customHeight="1" x14ac:dyDescent="0.25">
      <c r="A509" s="281">
        <v>8</v>
      </c>
      <c r="B509" s="212" t="s">
        <v>256</v>
      </c>
      <c r="C509" s="207" t="s">
        <v>252</v>
      </c>
      <c r="D509" s="207" t="s">
        <v>3</v>
      </c>
      <c r="E509" s="207" t="s">
        <v>255</v>
      </c>
      <c r="F509" s="207" t="s">
        <v>186</v>
      </c>
      <c r="G509" s="207" t="s">
        <v>207</v>
      </c>
      <c r="H509" s="207" t="s">
        <v>306</v>
      </c>
      <c r="I509" s="115"/>
      <c r="J509" s="214"/>
      <c r="K509" s="100"/>
      <c r="L509" s="100"/>
      <c r="M509" s="100"/>
      <c r="N509" s="52"/>
      <c r="O509" s="52"/>
      <c r="P509" s="53"/>
      <c r="Q509" s="54">
        <f>SUM(M509:P509)</f>
        <v>0</v>
      </c>
    </row>
    <row r="510" spans="1:24" ht="27" customHeight="1" x14ac:dyDescent="0.25">
      <c r="A510" s="282"/>
      <c r="B510" s="213"/>
      <c r="C510" s="208"/>
      <c r="D510" s="208"/>
      <c r="E510" s="208"/>
      <c r="F510" s="208"/>
      <c r="G510" s="208"/>
      <c r="H510" s="208"/>
      <c r="I510" s="115"/>
      <c r="J510" s="215"/>
      <c r="K510" s="55" t="s">
        <v>1</v>
      </c>
      <c r="L510" s="55">
        <f>SUM(L509:L509)</f>
        <v>0</v>
      </c>
      <c r="M510" s="55">
        <f>SUM(M509:M509)</f>
        <v>0</v>
      </c>
      <c r="N510" s="55">
        <f>SUM(N509:N509)</f>
        <v>0</v>
      </c>
      <c r="O510" s="55">
        <f>SUM(O509:O509)</f>
        <v>0</v>
      </c>
      <c r="P510" s="55">
        <f>SUM(P509:P509)</f>
        <v>0</v>
      </c>
      <c r="Q510" s="54">
        <f>SUM(L510:P510)</f>
        <v>0</v>
      </c>
    </row>
    <row r="511" spans="1:24" ht="18.75" customHeight="1" x14ac:dyDescent="0.25">
      <c r="A511" s="282"/>
      <c r="B511" s="212" t="s">
        <v>257</v>
      </c>
      <c r="C511" s="208"/>
      <c r="D511" s="208"/>
      <c r="E511" s="208"/>
      <c r="F511" s="208"/>
      <c r="G511" s="208"/>
      <c r="H511" s="208"/>
      <c r="I511" s="115"/>
      <c r="J511" s="215"/>
      <c r="K511" s="100"/>
      <c r="L511" s="100"/>
      <c r="M511" s="100"/>
      <c r="N511" s="52"/>
      <c r="O511" s="52"/>
      <c r="P511" s="54"/>
      <c r="Q511" s="54">
        <f>SUM(L511:P511)</f>
        <v>0</v>
      </c>
    </row>
    <row r="512" spans="1:24" ht="23.25" customHeight="1" x14ac:dyDescent="0.25">
      <c r="A512" s="282"/>
      <c r="B512" s="213"/>
      <c r="C512" s="208"/>
      <c r="D512" s="208"/>
      <c r="E512" s="208"/>
      <c r="F512" s="208"/>
      <c r="G512" s="208"/>
      <c r="H512" s="208"/>
      <c r="I512" s="115"/>
      <c r="J512" s="215"/>
      <c r="K512" s="55" t="s">
        <v>1</v>
      </c>
      <c r="L512" s="55">
        <f>SUM(L511:L511)</f>
        <v>0</v>
      </c>
      <c r="M512" s="55">
        <f>SUM(M511:M511)</f>
        <v>0</v>
      </c>
      <c r="N512" s="55">
        <f>SUM(N511:N511)</f>
        <v>0</v>
      </c>
      <c r="O512" s="55">
        <f>SUM(O511:O511)</f>
        <v>0</v>
      </c>
      <c r="P512" s="55">
        <f>SUM(P511:P511)</f>
        <v>0</v>
      </c>
      <c r="Q512" s="54">
        <f t="shared" ref="Q512" si="67">SUM(L512:P512)</f>
        <v>0</v>
      </c>
    </row>
    <row r="513" spans="1:25" ht="19.5" customHeight="1" x14ac:dyDescent="0.25">
      <c r="A513" s="282"/>
      <c r="B513" s="212" t="s">
        <v>253</v>
      </c>
      <c r="C513" s="208"/>
      <c r="D513" s="208"/>
      <c r="E513" s="208"/>
      <c r="F513" s="208"/>
      <c r="G513" s="208"/>
      <c r="H513" s="208"/>
      <c r="I513" s="115"/>
      <c r="J513" s="215"/>
      <c r="K513" s="100"/>
      <c r="L513" s="100"/>
      <c r="M513" s="100"/>
      <c r="N513" s="52"/>
      <c r="O513" s="52"/>
      <c r="P513" s="54"/>
      <c r="Q513" s="54">
        <f>SUM(L513:P513)</f>
        <v>0</v>
      </c>
    </row>
    <row r="514" spans="1:25" ht="18.75" customHeight="1" x14ac:dyDescent="0.25">
      <c r="A514" s="282"/>
      <c r="B514" s="213"/>
      <c r="C514" s="208"/>
      <c r="D514" s="208"/>
      <c r="E514" s="208"/>
      <c r="F514" s="208"/>
      <c r="G514" s="208"/>
      <c r="H514" s="208"/>
      <c r="I514" s="115"/>
      <c r="J514" s="215"/>
      <c r="K514" s="55" t="s">
        <v>1</v>
      </c>
      <c r="L514" s="55">
        <f>SUM(L513:L513)</f>
        <v>0</v>
      </c>
      <c r="M514" s="55">
        <f>SUM(M513:M513)</f>
        <v>0</v>
      </c>
      <c r="N514" s="55">
        <f>SUM(N513:N513)</f>
        <v>0</v>
      </c>
      <c r="O514" s="55">
        <f>SUM(O513:O513)</f>
        <v>0</v>
      </c>
      <c r="P514" s="55">
        <f>SUM(P513:P513)</f>
        <v>0</v>
      </c>
      <c r="Q514" s="54">
        <f t="shared" ref="Q514" si="68">SUM(L514:P514)</f>
        <v>0</v>
      </c>
    </row>
    <row r="515" spans="1:25" x14ac:dyDescent="0.25">
      <c r="A515" s="278" t="s">
        <v>131</v>
      </c>
      <c r="B515" s="279"/>
      <c r="C515" s="279"/>
      <c r="D515" s="279"/>
      <c r="E515" s="279"/>
      <c r="F515" s="279"/>
      <c r="G515" s="279"/>
      <c r="H515" s="279"/>
      <c r="I515" s="279"/>
      <c r="J515" s="280"/>
      <c r="K515" s="81"/>
      <c r="L515" s="81">
        <f>L510+L512+L514</f>
        <v>0</v>
      </c>
      <c r="M515" s="81">
        <f t="shared" ref="M515:Q515" si="69">M510+M512+M514</f>
        <v>0</v>
      </c>
      <c r="N515" s="81">
        <f t="shared" si="69"/>
        <v>0</v>
      </c>
      <c r="O515" s="81">
        <f t="shared" si="69"/>
        <v>0</v>
      </c>
      <c r="P515" s="81">
        <f t="shared" si="69"/>
        <v>0</v>
      </c>
      <c r="Q515" s="81">
        <f t="shared" si="69"/>
        <v>0</v>
      </c>
    </row>
    <row r="516" spans="1:25" x14ac:dyDescent="0.25">
      <c r="A516" s="336">
        <v>9</v>
      </c>
      <c r="B516" s="337" t="s">
        <v>184</v>
      </c>
      <c r="C516" s="339" t="s">
        <v>11</v>
      </c>
      <c r="D516" s="339" t="s">
        <v>3</v>
      </c>
      <c r="E516" s="339" t="s">
        <v>249</v>
      </c>
      <c r="F516" s="339" t="s">
        <v>206</v>
      </c>
      <c r="G516" s="339" t="s">
        <v>223</v>
      </c>
      <c r="H516" s="339" t="s">
        <v>211</v>
      </c>
      <c r="I516" s="336" t="s">
        <v>19</v>
      </c>
      <c r="J516" s="338">
        <v>452</v>
      </c>
      <c r="K516" s="4"/>
      <c r="L516" s="4"/>
      <c r="M516" s="41"/>
      <c r="N516" s="41"/>
      <c r="O516" s="41"/>
      <c r="P516" s="41"/>
      <c r="Q516" s="24">
        <f t="shared" ref="Q516" si="70">SUM(M516:P516)</f>
        <v>0</v>
      </c>
    </row>
    <row r="517" spans="1:25" x14ac:dyDescent="0.25">
      <c r="A517" s="336"/>
      <c r="B517" s="337"/>
      <c r="C517" s="339"/>
      <c r="D517" s="339"/>
      <c r="E517" s="339"/>
      <c r="F517" s="339"/>
      <c r="G517" s="339"/>
      <c r="H517" s="339"/>
      <c r="I517" s="336"/>
      <c r="J517" s="338"/>
      <c r="K517" s="6" t="s">
        <v>1</v>
      </c>
      <c r="L517" s="42">
        <f t="shared" ref="L517:Q517" si="71">SUM(L516:L516)</f>
        <v>0</v>
      </c>
      <c r="M517" s="42">
        <f t="shared" si="71"/>
        <v>0</v>
      </c>
      <c r="N517" s="42">
        <f t="shared" si="71"/>
        <v>0</v>
      </c>
      <c r="O517" s="42">
        <f t="shared" si="71"/>
        <v>0</v>
      </c>
      <c r="P517" s="42">
        <f t="shared" si="71"/>
        <v>0</v>
      </c>
      <c r="Q517" s="42">
        <f t="shared" si="71"/>
        <v>0</v>
      </c>
    </row>
    <row r="518" spans="1:25" ht="18.75" customHeight="1" x14ac:dyDescent="0.25">
      <c r="A518" s="336"/>
      <c r="B518" s="337" t="s">
        <v>209</v>
      </c>
      <c r="C518" s="339"/>
      <c r="D518" s="339"/>
      <c r="E518" s="339"/>
      <c r="F518" s="339"/>
      <c r="G518" s="339"/>
      <c r="H518" s="339"/>
      <c r="I518" s="336"/>
      <c r="J518" s="338">
        <v>458</v>
      </c>
      <c r="K518" s="2"/>
      <c r="L518" s="2"/>
      <c r="M518" s="3"/>
      <c r="N518" s="3"/>
      <c r="O518" s="3"/>
      <c r="P518" s="5"/>
      <c r="Q518" s="43"/>
    </row>
    <row r="519" spans="1:25" ht="32.25" customHeight="1" x14ac:dyDescent="0.25">
      <c r="A519" s="336"/>
      <c r="B519" s="337"/>
      <c r="C519" s="339"/>
      <c r="D519" s="339"/>
      <c r="E519" s="339"/>
      <c r="F519" s="339"/>
      <c r="G519" s="339"/>
      <c r="H519" s="339"/>
      <c r="I519" s="336"/>
      <c r="J519" s="338"/>
      <c r="K519" s="18" t="s">
        <v>1</v>
      </c>
      <c r="L519" s="19">
        <f t="shared" ref="L519:Q519" si="72">SUM(L518:L518)</f>
        <v>0</v>
      </c>
      <c r="M519" s="19">
        <f t="shared" si="72"/>
        <v>0</v>
      </c>
      <c r="N519" s="19">
        <f t="shared" si="72"/>
        <v>0</v>
      </c>
      <c r="O519" s="19">
        <f t="shared" si="72"/>
        <v>0</v>
      </c>
      <c r="P519" s="19">
        <f t="shared" si="72"/>
        <v>0</v>
      </c>
      <c r="Q519" s="19">
        <f t="shared" si="72"/>
        <v>0</v>
      </c>
    </row>
    <row r="520" spans="1:25" ht="19.5" customHeight="1" x14ac:dyDescent="0.25">
      <c r="A520" s="336"/>
      <c r="B520" s="337" t="s">
        <v>208</v>
      </c>
      <c r="C520" s="339"/>
      <c r="D520" s="339"/>
      <c r="E520" s="339"/>
      <c r="F520" s="339"/>
      <c r="G520" s="339"/>
      <c r="H520" s="339"/>
      <c r="I520" s="336"/>
      <c r="J520" s="338">
        <v>466</v>
      </c>
      <c r="K520" s="2"/>
      <c r="L520" s="2"/>
      <c r="M520" s="3"/>
      <c r="N520" s="3"/>
      <c r="O520" s="3"/>
      <c r="P520" s="5"/>
      <c r="Q520" s="43"/>
    </row>
    <row r="521" spans="1:25" ht="21" customHeight="1" x14ac:dyDescent="0.25">
      <c r="A521" s="336"/>
      <c r="B521" s="337"/>
      <c r="C521" s="339"/>
      <c r="D521" s="339"/>
      <c r="E521" s="339"/>
      <c r="F521" s="339"/>
      <c r="G521" s="339"/>
      <c r="H521" s="339"/>
      <c r="I521" s="336"/>
      <c r="J521" s="338"/>
      <c r="K521" s="18" t="s">
        <v>1</v>
      </c>
      <c r="L521" s="19">
        <f t="shared" ref="L521:Q521" si="73">SUM(L520:L520)</f>
        <v>0</v>
      </c>
      <c r="M521" s="19">
        <f t="shared" si="73"/>
        <v>0</v>
      </c>
      <c r="N521" s="19">
        <f t="shared" si="73"/>
        <v>0</v>
      </c>
      <c r="O521" s="19">
        <f t="shared" si="73"/>
        <v>0</v>
      </c>
      <c r="P521" s="19">
        <f t="shared" si="73"/>
        <v>0</v>
      </c>
      <c r="Q521" s="19">
        <f t="shared" si="73"/>
        <v>0</v>
      </c>
    </row>
    <row r="522" spans="1:25" ht="14.45" customHeight="1" x14ac:dyDescent="0.25">
      <c r="A522" s="275" t="s">
        <v>131</v>
      </c>
      <c r="B522" s="276"/>
      <c r="C522" s="276"/>
      <c r="D522" s="276"/>
      <c r="E522" s="276"/>
      <c r="F522" s="276"/>
      <c r="G522" s="276"/>
      <c r="H522" s="276"/>
      <c r="I522" s="276"/>
      <c r="J522" s="277"/>
      <c r="K522" s="68"/>
      <c r="L522" s="66">
        <f>L517+L519+L521</f>
        <v>0</v>
      </c>
      <c r="M522" s="66">
        <f t="shared" ref="M522:Q522" si="74">M517+M519+M521</f>
        <v>0</v>
      </c>
      <c r="N522" s="66">
        <f t="shared" si="74"/>
        <v>0</v>
      </c>
      <c r="O522" s="66">
        <f t="shared" si="74"/>
        <v>0</v>
      </c>
      <c r="P522" s="66">
        <f t="shared" si="74"/>
        <v>0</v>
      </c>
      <c r="Q522" s="66">
        <f t="shared" si="74"/>
        <v>0</v>
      </c>
    </row>
    <row r="523" spans="1:25" ht="48" customHeight="1" x14ac:dyDescent="0.25">
      <c r="A523" s="269">
        <v>10</v>
      </c>
      <c r="B523" s="265" t="s">
        <v>302</v>
      </c>
      <c r="C523" s="272" t="s">
        <v>4</v>
      </c>
      <c r="D523" s="272" t="s">
        <v>3</v>
      </c>
      <c r="E523" s="272" t="s">
        <v>250</v>
      </c>
      <c r="F523" s="262" t="s">
        <v>206</v>
      </c>
      <c r="G523" s="262" t="s">
        <v>307</v>
      </c>
      <c r="H523" s="262" t="s">
        <v>224</v>
      </c>
      <c r="I523" s="203"/>
      <c r="J523" s="260">
        <v>453</v>
      </c>
      <c r="K523" s="143"/>
      <c r="L523" s="39"/>
      <c r="M523" s="39"/>
      <c r="N523" s="39"/>
      <c r="O523" s="39"/>
      <c r="P523" s="39"/>
      <c r="Q523" s="199">
        <f>SUM(L523:P523)</f>
        <v>0</v>
      </c>
      <c r="U523" s="89"/>
      <c r="V523" s="89"/>
      <c r="W523" s="89"/>
      <c r="X523" s="89"/>
    </row>
    <row r="524" spans="1:25" x14ac:dyDescent="0.25">
      <c r="A524" s="270"/>
      <c r="B524" s="265"/>
      <c r="C524" s="272"/>
      <c r="D524" s="272"/>
      <c r="E524" s="272"/>
      <c r="F524" s="263"/>
      <c r="G524" s="263"/>
      <c r="H524" s="263"/>
      <c r="I524" s="203"/>
      <c r="J524" s="260"/>
      <c r="K524" s="144" t="s">
        <v>1</v>
      </c>
      <c r="L524" s="162"/>
      <c r="M524" s="162"/>
      <c r="N524" s="162">
        <f t="shared" ref="N524:P524" si="75">SUM(N523)</f>
        <v>0</v>
      </c>
      <c r="O524" s="162">
        <f t="shared" si="75"/>
        <v>0</v>
      </c>
      <c r="P524" s="162">
        <f t="shared" si="75"/>
        <v>0</v>
      </c>
      <c r="Q524" s="26">
        <f>SUM(L524:P524)</f>
        <v>0</v>
      </c>
      <c r="U524" s="89"/>
      <c r="V524" s="89"/>
      <c r="W524" s="89"/>
      <c r="X524" s="89"/>
    </row>
    <row r="525" spans="1:25" ht="15" customHeight="1" x14ac:dyDescent="0.25">
      <c r="A525" s="270"/>
      <c r="B525" s="265" t="s">
        <v>308</v>
      </c>
      <c r="C525" s="272"/>
      <c r="D525" s="272"/>
      <c r="E525" s="272"/>
      <c r="F525" s="263"/>
      <c r="G525" s="263"/>
      <c r="H525" s="263"/>
      <c r="I525" s="203" t="s">
        <v>35</v>
      </c>
      <c r="J525" s="260"/>
      <c r="K525" s="37" t="s">
        <v>56</v>
      </c>
      <c r="L525" s="142"/>
      <c r="M525" s="142"/>
      <c r="N525" s="142">
        <v>1.6719999999999999</v>
      </c>
      <c r="O525" s="142">
        <v>2.33</v>
      </c>
      <c r="P525" s="142"/>
      <c r="Q525" s="26">
        <f t="shared" ref="Q525:Q568" si="76">SUM(L525:P525)</f>
        <v>4.0019999999999998</v>
      </c>
      <c r="U525" s="89"/>
      <c r="V525" s="89"/>
      <c r="W525" s="89"/>
      <c r="X525" s="89"/>
    </row>
    <row r="526" spans="1:25" x14ac:dyDescent="0.25">
      <c r="A526" s="270"/>
      <c r="B526" s="265"/>
      <c r="C526" s="272"/>
      <c r="D526" s="272"/>
      <c r="E526" s="272"/>
      <c r="F526" s="263"/>
      <c r="G526" s="263"/>
      <c r="H526" s="263"/>
      <c r="I526" s="203" t="s">
        <v>19</v>
      </c>
      <c r="J526" s="260"/>
      <c r="K526" s="37" t="s">
        <v>57</v>
      </c>
      <c r="L526" s="142"/>
      <c r="M526" s="142"/>
      <c r="N526" s="142">
        <v>172.9204</v>
      </c>
      <c r="O526" s="142">
        <v>201.036</v>
      </c>
      <c r="P526" s="142">
        <v>95.769000000000005</v>
      </c>
      <c r="Q526" s="26">
        <f t="shared" si="76"/>
        <v>469.72540000000004</v>
      </c>
      <c r="R526" s="244"/>
      <c r="S526" s="245"/>
      <c r="T526" s="245"/>
      <c r="U526" s="245"/>
      <c r="V526" s="89"/>
      <c r="W526" s="89"/>
      <c r="X526" s="89"/>
    </row>
    <row r="527" spans="1:25" ht="15" customHeight="1" x14ac:dyDescent="0.25">
      <c r="A527" s="270"/>
      <c r="B527" s="265"/>
      <c r="C527" s="272"/>
      <c r="D527" s="272"/>
      <c r="E527" s="272"/>
      <c r="F527" s="263"/>
      <c r="G527" s="263"/>
      <c r="H527" s="263"/>
      <c r="I527" s="203" t="s">
        <v>19</v>
      </c>
      <c r="J527" s="260"/>
      <c r="K527" s="37" t="s">
        <v>61</v>
      </c>
      <c r="L527" s="142"/>
      <c r="M527" s="142"/>
      <c r="N527" s="142">
        <v>11.4404</v>
      </c>
      <c r="O527" s="142"/>
      <c r="P527" s="142"/>
      <c r="Q527" s="26">
        <f t="shared" si="76"/>
        <v>11.4404</v>
      </c>
      <c r="R527" s="246"/>
      <c r="S527" s="145"/>
      <c r="T527" s="145"/>
      <c r="U527" s="145"/>
      <c r="V527" s="145"/>
      <c r="W527" s="145"/>
      <c r="X527" s="145"/>
      <c r="Y527" s="145"/>
    </row>
    <row r="528" spans="1:25" x14ac:dyDescent="0.25">
      <c r="A528" s="270"/>
      <c r="B528" s="265"/>
      <c r="C528" s="272"/>
      <c r="D528" s="272"/>
      <c r="E528" s="272"/>
      <c r="F528" s="263"/>
      <c r="G528" s="263"/>
      <c r="H528" s="263"/>
      <c r="I528" s="203" t="s">
        <v>19</v>
      </c>
      <c r="J528" s="260"/>
      <c r="K528" s="37" t="s">
        <v>73</v>
      </c>
      <c r="L528" s="142"/>
      <c r="M528" s="142"/>
      <c r="N528" s="142">
        <v>227.0847</v>
      </c>
      <c r="O528" s="142">
        <v>561.84900000000005</v>
      </c>
      <c r="P528" s="142">
        <v>271</v>
      </c>
      <c r="Q528" s="26">
        <f t="shared" si="76"/>
        <v>1059.9337</v>
      </c>
      <c r="R528" s="246"/>
      <c r="T528" s="145"/>
      <c r="U528" s="145"/>
      <c r="V528" s="145"/>
      <c r="W528" s="145"/>
      <c r="X528" s="145"/>
      <c r="Y528" s="145"/>
    </row>
    <row r="529" spans="1:31" ht="15" customHeight="1" x14ac:dyDescent="0.25">
      <c r="A529" s="270"/>
      <c r="B529" s="265"/>
      <c r="C529" s="272"/>
      <c r="D529" s="272"/>
      <c r="E529" s="272"/>
      <c r="F529" s="263"/>
      <c r="G529" s="263"/>
      <c r="H529" s="263"/>
      <c r="I529" s="203" t="s">
        <v>19</v>
      </c>
      <c r="J529" s="260"/>
      <c r="K529" s="37" t="s">
        <v>34</v>
      </c>
      <c r="L529" s="142"/>
      <c r="M529" s="142"/>
      <c r="N529" s="142">
        <v>30.08</v>
      </c>
      <c r="O529" s="142">
        <v>137.21279999999999</v>
      </c>
      <c r="P529" s="142">
        <v>168.911</v>
      </c>
      <c r="Q529" s="26">
        <f t="shared" si="76"/>
        <v>336.2038</v>
      </c>
      <c r="R529" s="246"/>
      <c r="S529" s="145"/>
      <c r="T529" s="145"/>
      <c r="U529" s="145"/>
      <c r="V529" s="145"/>
      <c r="W529" s="145"/>
      <c r="X529" s="145"/>
      <c r="Y529" s="145"/>
    </row>
    <row r="530" spans="1:31" x14ac:dyDescent="0.25">
      <c r="A530" s="270"/>
      <c r="B530" s="265"/>
      <c r="C530" s="272"/>
      <c r="D530" s="272"/>
      <c r="E530" s="272"/>
      <c r="F530" s="263"/>
      <c r="G530" s="263"/>
      <c r="H530" s="263"/>
      <c r="I530" s="203" t="s">
        <v>35</v>
      </c>
      <c r="J530" s="260"/>
      <c r="K530" s="37" t="s">
        <v>227</v>
      </c>
      <c r="L530" s="142"/>
      <c r="M530" s="142"/>
      <c r="N530" s="142">
        <v>100</v>
      </c>
      <c r="O530" s="142"/>
      <c r="P530" s="142"/>
      <c r="Q530" s="26">
        <f t="shared" si="76"/>
        <v>100</v>
      </c>
      <c r="R530" s="247"/>
      <c r="S530" s="245"/>
      <c r="U530" s="89"/>
      <c r="V530" s="89"/>
      <c r="W530" s="89"/>
      <c r="X530" s="89"/>
    </row>
    <row r="531" spans="1:31" ht="14.25" customHeight="1" x14ac:dyDescent="0.25">
      <c r="A531" s="270"/>
      <c r="B531" s="265"/>
      <c r="C531" s="272"/>
      <c r="D531" s="272"/>
      <c r="E531" s="272"/>
      <c r="F531" s="263"/>
      <c r="G531" s="263"/>
      <c r="H531" s="263"/>
      <c r="I531" s="203" t="s">
        <v>19</v>
      </c>
      <c r="J531" s="260"/>
      <c r="K531" s="156" t="s">
        <v>116</v>
      </c>
      <c r="L531" s="142"/>
      <c r="M531" s="142"/>
      <c r="N531" s="142">
        <v>0</v>
      </c>
      <c r="O531" s="142"/>
      <c r="P531" s="142">
        <v>172.03649999999999</v>
      </c>
      <c r="Q531" s="26">
        <f t="shared" si="76"/>
        <v>172.03649999999999</v>
      </c>
      <c r="R531" s="246"/>
      <c r="S531" s="248"/>
      <c r="T531" s="248"/>
      <c r="U531" s="248"/>
      <c r="V531" s="248"/>
      <c r="W531" s="258"/>
      <c r="X531" s="258"/>
      <c r="Y531" s="258"/>
      <c r="Z531" s="258"/>
    </row>
    <row r="532" spans="1:31" ht="14.25" customHeight="1" x14ac:dyDescent="0.25">
      <c r="A532" s="270"/>
      <c r="B532" s="265"/>
      <c r="C532" s="272"/>
      <c r="D532" s="272"/>
      <c r="E532" s="272"/>
      <c r="F532" s="263"/>
      <c r="G532" s="263"/>
      <c r="H532" s="263"/>
      <c r="I532" s="203" t="s">
        <v>19</v>
      </c>
      <c r="J532" s="260"/>
      <c r="K532" s="156" t="s">
        <v>157</v>
      </c>
      <c r="L532" s="142"/>
      <c r="M532" s="142"/>
      <c r="N532" s="142">
        <v>37.602699999999999</v>
      </c>
      <c r="O532" s="142">
        <v>180.9999</v>
      </c>
      <c r="P532" s="142"/>
      <c r="Q532" s="26">
        <f t="shared" si="76"/>
        <v>218.6026</v>
      </c>
      <c r="R532" s="246"/>
      <c r="S532" s="248"/>
      <c r="T532" s="248"/>
      <c r="U532" s="248"/>
      <c r="V532" s="248"/>
      <c r="W532" s="248"/>
      <c r="X532" s="248"/>
      <c r="Y532" s="248"/>
      <c r="Z532" s="248"/>
    </row>
    <row r="533" spans="1:31" ht="14.25" customHeight="1" x14ac:dyDescent="0.25">
      <c r="A533" s="270"/>
      <c r="B533" s="265"/>
      <c r="C533" s="272"/>
      <c r="D533" s="272"/>
      <c r="E533" s="272"/>
      <c r="F533" s="263"/>
      <c r="G533" s="263"/>
      <c r="H533" s="263"/>
      <c r="I533" s="203" t="s">
        <v>60</v>
      </c>
      <c r="J533" s="260"/>
      <c r="K533" s="156" t="s">
        <v>265</v>
      </c>
      <c r="L533" s="142"/>
      <c r="M533" s="142"/>
      <c r="N533" s="142">
        <v>400</v>
      </c>
      <c r="O533" s="142"/>
      <c r="P533" s="142"/>
      <c r="Q533" s="26">
        <f t="shared" si="76"/>
        <v>400</v>
      </c>
      <c r="R533" s="196"/>
      <c r="S533" s="197"/>
      <c r="T533" s="197"/>
      <c r="U533" s="197"/>
      <c r="V533" s="197"/>
      <c r="W533" s="197"/>
      <c r="X533" s="197"/>
      <c r="Y533" s="197"/>
      <c r="Z533" s="197"/>
    </row>
    <row r="534" spans="1:31" ht="14.25" customHeight="1" x14ac:dyDescent="0.25">
      <c r="A534" s="270"/>
      <c r="B534" s="265"/>
      <c r="C534" s="272"/>
      <c r="D534" s="272"/>
      <c r="E534" s="272"/>
      <c r="F534" s="263"/>
      <c r="G534" s="263"/>
      <c r="H534" s="263"/>
      <c r="I534" s="203" t="s">
        <v>19</v>
      </c>
      <c r="J534" s="260"/>
      <c r="K534" s="156" t="s">
        <v>77</v>
      </c>
      <c r="L534" s="142"/>
      <c r="M534" s="142"/>
      <c r="N534" s="142"/>
      <c r="O534" s="205">
        <v>0.60909999999999997</v>
      </c>
      <c r="P534" s="142"/>
      <c r="Q534" s="26">
        <f t="shared" si="76"/>
        <v>0.60909999999999997</v>
      </c>
      <c r="R534" s="196"/>
      <c r="S534" s="197"/>
      <c r="T534" s="197"/>
      <c r="U534" s="197"/>
      <c r="V534" s="197"/>
      <c r="W534" s="197"/>
      <c r="X534" s="197"/>
      <c r="Y534" s="197"/>
      <c r="Z534" s="197"/>
    </row>
    <row r="535" spans="1:31" ht="14.25" customHeight="1" x14ac:dyDescent="0.25">
      <c r="A535" s="270"/>
      <c r="B535" s="265"/>
      <c r="C535" s="272"/>
      <c r="D535" s="272"/>
      <c r="E535" s="272"/>
      <c r="F535" s="263"/>
      <c r="G535" s="263"/>
      <c r="H535" s="263"/>
      <c r="I535" s="203" t="s">
        <v>19</v>
      </c>
      <c r="J535" s="260"/>
      <c r="K535" s="156" t="s">
        <v>100</v>
      </c>
      <c r="L535" s="142"/>
      <c r="M535" s="142"/>
      <c r="N535" s="142"/>
      <c r="O535" s="142">
        <v>444.5849</v>
      </c>
      <c r="P535" s="142">
        <v>180</v>
      </c>
      <c r="Q535" s="26">
        <f t="shared" si="76"/>
        <v>624.58490000000006</v>
      </c>
      <c r="R535" s="196"/>
      <c r="S535" s="197"/>
      <c r="T535" s="197"/>
      <c r="U535" s="197"/>
      <c r="V535" s="197"/>
      <c r="W535" s="197"/>
      <c r="X535" s="197"/>
      <c r="Y535" s="197"/>
      <c r="Z535" s="197"/>
    </row>
    <row r="536" spans="1:31" ht="14.25" customHeight="1" x14ac:dyDescent="0.25">
      <c r="A536" s="270"/>
      <c r="B536" s="265"/>
      <c r="C536" s="272"/>
      <c r="D536" s="272"/>
      <c r="E536" s="272"/>
      <c r="F536" s="263"/>
      <c r="G536" s="263"/>
      <c r="H536" s="263"/>
      <c r="I536" s="203" t="s">
        <v>19</v>
      </c>
      <c r="J536" s="260"/>
      <c r="K536" s="156" t="s">
        <v>81</v>
      </c>
      <c r="L536" s="142"/>
      <c r="M536" s="142"/>
      <c r="N536" s="142">
        <v>80.64</v>
      </c>
      <c r="O536" s="142"/>
      <c r="P536" s="142"/>
      <c r="Q536" s="26">
        <f t="shared" si="76"/>
        <v>80.64</v>
      </c>
      <c r="R536" s="196"/>
      <c r="S536" s="197"/>
      <c r="T536" s="197"/>
      <c r="U536" s="197"/>
      <c r="V536" s="197"/>
      <c r="W536" s="197"/>
      <c r="X536" s="197"/>
      <c r="Y536" s="197"/>
      <c r="Z536" s="197"/>
    </row>
    <row r="537" spans="1:31" ht="14.25" customHeight="1" x14ac:dyDescent="0.25">
      <c r="A537" s="270"/>
      <c r="B537" s="265"/>
      <c r="C537" s="272"/>
      <c r="D537" s="272"/>
      <c r="E537" s="272"/>
      <c r="F537" s="263"/>
      <c r="G537" s="263"/>
      <c r="H537" s="263"/>
      <c r="I537" s="203" t="s">
        <v>19</v>
      </c>
      <c r="J537" s="260"/>
      <c r="K537" s="156" t="s">
        <v>83</v>
      </c>
      <c r="L537" s="142">
        <v>18.6587</v>
      </c>
      <c r="M537" s="142">
        <v>132.2243</v>
      </c>
      <c r="N537" s="142"/>
      <c r="O537" s="142">
        <v>192.8939</v>
      </c>
      <c r="P537" s="142">
        <v>1349.326</v>
      </c>
      <c r="Q537" s="26">
        <f t="shared" si="76"/>
        <v>1693.1029000000001</v>
      </c>
      <c r="R537" s="196"/>
      <c r="S537" s="197"/>
      <c r="T537" s="197"/>
      <c r="U537" s="197"/>
      <c r="V537" s="197"/>
      <c r="W537" s="197"/>
      <c r="X537" s="197"/>
      <c r="Y537" s="197"/>
      <c r="Z537" s="197"/>
    </row>
    <row r="538" spans="1:31" x14ac:dyDescent="0.25">
      <c r="A538" s="270"/>
      <c r="B538" s="265"/>
      <c r="C538" s="272"/>
      <c r="D538" s="272"/>
      <c r="E538" s="272"/>
      <c r="F538" s="263"/>
      <c r="G538" s="263"/>
      <c r="H538" s="263"/>
      <c r="I538" s="203" t="s">
        <v>60</v>
      </c>
      <c r="J538" s="260"/>
      <c r="K538" s="37" t="s">
        <v>82</v>
      </c>
      <c r="L538" s="142">
        <v>167.93530000000001</v>
      </c>
      <c r="M538" s="142">
        <v>1080.0621000000001</v>
      </c>
      <c r="N538" s="142"/>
      <c r="O538" s="142"/>
      <c r="P538" s="142"/>
      <c r="Q538" s="26">
        <f t="shared" ref="Q538" si="77">SUM(L538:P538)</f>
        <v>1247.9974000000002</v>
      </c>
      <c r="U538" s="89"/>
      <c r="V538" s="89"/>
      <c r="W538" s="89"/>
      <c r="X538" s="89"/>
    </row>
    <row r="539" spans="1:31" x14ac:dyDescent="0.25">
      <c r="A539" s="270"/>
      <c r="B539" s="265"/>
      <c r="C539" s="272"/>
      <c r="D539" s="272"/>
      <c r="E539" s="272"/>
      <c r="F539" s="263"/>
      <c r="G539" s="263"/>
      <c r="H539" s="263"/>
      <c r="I539" s="203"/>
      <c r="J539" s="260"/>
      <c r="K539" s="146" t="s">
        <v>1</v>
      </c>
      <c r="L539" s="200">
        <f>SUM(L525:L538)</f>
        <v>186.59400000000002</v>
      </c>
      <c r="M539" s="200">
        <f>SUM(M525:M538)</f>
        <v>1212.2864000000002</v>
      </c>
      <c r="N539" s="200">
        <f>SUM(N525:N538)</f>
        <v>1061.4402</v>
      </c>
      <c r="O539" s="200">
        <f>SUM(O525:O538)</f>
        <v>1721.5155999999999</v>
      </c>
      <c r="P539" s="200">
        <f>SUM(P525:P538)</f>
        <v>2237.0425</v>
      </c>
      <c r="Q539" s="26">
        <f t="shared" si="76"/>
        <v>6418.8786999999993</v>
      </c>
      <c r="U539" s="89"/>
      <c r="V539" s="89"/>
      <c r="W539" s="89"/>
      <c r="X539" s="89"/>
    </row>
    <row r="540" spans="1:31" s="154" customFormat="1" ht="19.5" customHeight="1" x14ac:dyDescent="0.25">
      <c r="A540" s="270"/>
      <c r="B540" s="259" t="s">
        <v>303</v>
      </c>
      <c r="C540" s="272"/>
      <c r="D540" s="272"/>
      <c r="E540" s="272"/>
      <c r="F540" s="263"/>
      <c r="G540" s="263"/>
      <c r="H540" s="263"/>
      <c r="I540" s="203" t="s">
        <v>35</v>
      </c>
      <c r="J540" s="260">
        <v>467</v>
      </c>
      <c r="K540" s="37" t="s">
        <v>56</v>
      </c>
      <c r="L540" s="142"/>
      <c r="M540" s="142"/>
      <c r="N540" s="205">
        <v>3.2000000000000001E-2</v>
      </c>
      <c r="O540" s="205">
        <v>0.24399999999999999</v>
      </c>
      <c r="P540" s="142"/>
      <c r="Q540" s="26">
        <f t="shared" si="76"/>
        <v>0.27600000000000002</v>
      </c>
      <c r="U540" s="155"/>
      <c r="V540" s="155"/>
      <c r="W540" s="155"/>
      <c r="X540" s="155"/>
    </row>
    <row r="541" spans="1:31" s="154" customFormat="1" x14ac:dyDescent="0.25">
      <c r="A541" s="270"/>
      <c r="B541" s="259"/>
      <c r="C541" s="272"/>
      <c r="D541" s="272"/>
      <c r="E541" s="272"/>
      <c r="F541" s="263"/>
      <c r="G541" s="263"/>
      <c r="H541" s="263"/>
      <c r="I541" s="203" t="s">
        <v>19</v>
      </c>
      <c r="J541" s="260"/>
      <c r="K541" s="37" t="s">
        <v>57</v>
      </c>
      <c r="L541" s="142"/>
      <c r="M541" s="142"/>
      <c r="N541" s="142">
        <v>32.657200000000003</v>
      </c>
      <c r="O541" s="142">
        <v>46.866</v>
      </c>
      <c r="P541" s="142">
        <v>14.6404</v>
      </c>
      <c r="Q541" s="26">
        <f t="shared" si="76"/>
        <v>94.163600000000002</v>
      </c>
      <c r="R541" s="261"/>
      <c r="S541" s="261"/>
      <c r="T541" s="261"/>
      <c r="U541" s="261"/>
      <c r="V541" s="261"/>
      <c r="W541" s="261"/>
      <c r="X541" s="261"/>
    </row>
    <row r="542" spans="1:31" s="154" customFormat="1" x14ac:dyDescent="0.25">
      <c r="A542" s="270"/>
      <c r="B542" s="259"/>
      <c r="C542" s="272"/>
      <c r="D542" s="272"/>
      <c r="E542" s="272"/>
      <c r="F542" s="263"/>
      <c r="G542" s="263"/>
      <c r="H542" s="263"/>
      <c r="I542" s="203" t="s">
        <v>19</v>
      </c>
      <c r="J542" s="260"/>
      <c r="K542" s="37" t="s">
        <v>118</v>
      </c>
      <c r="L542" s="142"/>
      <c r="M542" s="142"/>
      <c r="N542" s="142"/>
      <c r="O542" s="142">
        <v>188.41900000000001</v>
      </c>
      <c r="P542" s="142"/>
      <c r="Q542" s="26">
        <f t="shared" si="76"/>
        <v>188.41900000000001</v>
      </c>
      <c r="R542" s="261"/>
      <c r="S542" s="261"/>
      <c r="T542" s="261"/>
      <c r="U542" s="261"/>
      <c r="V542" s="261"/>
      <c r="W542" s="261"/>
      <c r="X542" s="261"/>
      <c r="Y542" s="261"/>
      <c r="Z542" s="261"/>
    </row>
    <row r="543" spans="1:31" s="154" customFormat="1" x14ac:dyDescent="0.25">
      <c r="A543" s="270"/>
      <c r="B543" s="259"/>
      <c r="C543" s="272"/>
      <c r="D543" s="272"/>
      <c r="E543" s="272"/>
      <c r="F543" s="263"/>
      <c r="G543" s="263"/>
      <c r="H543" s="263"/>
      <c r="I543" s="203" t="s">
        <v>19</v>
      </c>
      <c r="J543" s="260"/>
      <c r="K543" s="37" t="s">
        <v>111</v>
      </c>
      <c r="L543" s="142"/>
      <c r="M543" s="142"/>
      <c r="N543" s="142">
        <v>194.18600000000001</v>
      </c>
      <c r="O543" s="142"/>
      <c r="P543" s="142"/>
      <c r="Q543" s="26">
        <f t="shared" si="76"/>
        <v>194.18600000000001</v>
      </c>
      <c r="U543" s="155"/>
      <c r="V543" s="155"/>
      <c r="W543" s="155"/>
      <c r="X543" s="155"/>
    </row>
    <row r="544" spans="1:31" s="154" customFormat="1" ht="15" customHeight="1" x14ac:dyDescent="0.25">
      <c r="A544" s="270"/>
      <c r="B544" s="259"/>
      <c r="C544" s="272"/>
      <c r="D544" s="272"/>
      <c r="E544" s="272"/>
      <c r="F544" s="263"/>
      <c r="G544" s="263"/>
      <c r="H544" s="263"/>
      <c r="I544" s="203" t="s">
        <v>19</v>
      </c>
      <c r="J544" s="260"/>
      <c r="K544" s="37" t="s">
        <v>98</v>
      </c>
      <c r="L544" s="142"/>
      <c r="M544" s="142"/>
      <c r="N544" s="142"/>
      <c r="O544" s="142">
        <v>16.863</v>
      </c>
      <c r="P544" s="142"/>
      <c r="Q544" s="26">
        <f t="shared" si="76"/>
        <v>16.863</v>
      </c>
      <c r="R544" s="261"/>
      <c r="S544" s="261"/>
      <c r="T544" s="261"/>
      <c r="U544" s="261"/>
      <c r="V544" s="261"/>
      <c r="W544" s="261"/>
      <c r="X544" s="261"/>
      <c r="Y544" s="261"/>
      <c r="Z544" s="261"/>
      <c r="AA544" s="261"/>
      <c r="AB544" s="261"/>
      <c r="AC544" s="261"/>
      <c r="AD544" s="261"/>
      <c r="AE544" s="261"/>
    </row>
    <row r="545" spans="1:31" s="154" customFormat="1" x14ac:dyDescent="0.25">
      <c r="A545" s="270"/>
      <c r="B545" s="259"/>
      <c r="C545" s="272"/>
      <c r="D545" s="272"/>
      <c r="E545" s="272"/>
      <c r="F545" s="263"/>
      <c r="G545" s="263"/>
      <c r="H545" s="263"/>
      <c r="I545" s="203" t="s">
        <v>19</v>
      </c>
      <c r="J545" s="260"/>
      <c r="K545" s="37" t="s">
        <v>31</v>
      </c>
      <c r="L545" s="142"/>
      <c r="M545" s="142"/>
      <c r="N545" s="142">
        <v>12</v>
      </c>
      <c r="O545" s="142"/>
      <c r="P545" s="142"/>
      <c r="Q545" s="26">
        <f t="shared" si="76"/>
        <v>12</v>
      </c>
      <c r="R545" s="261"/>
      <c r="S545" s="261"/>
      <c r="T545" s="261"/>
      <c r="U545" s="261"/>
      <c r="V545" s="261"/>
      <c r="W545" s="261"/>
      <c r="X545" s="261"/>
      <c r="Y545" s="261"/>
      <c r="Z545" s="261"/>
      <c r="AA545" s="261"/>
      <c r="AB545" s="261"/>
      <c r="AC545" s="261"/>
      <c r="AD545" s="261"/>
      <c r="AE545" s="261"/>
    </row>
    <row r="546" spans="1:31" s="154" customFormat="1" x14ac:dyDescent="0.25">
      <c r="A546" s="270"/>
      <c r="B546" s="259"/>
      <c r="C546" s="272"/>
      <c r="D546" s="272"/>
      <c r="E546" s="272"/>
      <c r="F546" s="263"/>
      <c r="G546" s="263"/>
      <c r="H546" s="263"/>
      <c r="I546" s="203" t="s">
        <v>19</v>
      </c>
      <c r="J546" s="260"/>
      <c r="K546" s="37" t="s">
        <v>154</v>
      </c>
      <c r="L546" s="142"/>
      <c r="M546" s="142"/>
      <c r="N546" s="142">
        <v>30</v>
      </c>
      <c r="O546" s="142">
        <v>33.031999999999996</v>
      </c>
      <c r="P546" s="142"/>
      <c r="Q546" s="26">
        <f t="shared" si="76"/>
        <v>63.031999999999996</v>
      </c>
      <c r="R546" s="198"/>
      <c r="S546" s="198"/>
      <c r="T546" s="198"/>
      <c r="U546" s="198"/>
      <c r="V546" s="198"/>
      <c r="W546" s="198"/>
      <c r="X546" s="198"/>
      <c r="Y546" s="198"/>
      <c r="Z546" s="198"/>
      <c r="AA546" s="198"/>
      <c r="AB546" s="198"/>
      <c r="AC546" s="198"/>
      <c r="AD546" s="198"/>
      <c r="AE546" s="198"/>
    </row>
    <row r="547" spans="1:31" s="154" customFormat="1" x14ac:dyDescent="0.25">
      <c r="A547" s="270"/>
      <c r="B547" s="259"/>
      <c r="C547" s="272"/>
      <c r="D547" s="272"/>
      <c r="E547" s="272"/>
      <c r="F547" s="263"/>
      <c r="G547" s="263"/>
      <c r="H547" s="263"/>
      <c r="I547" s="203" t="s">
        <v>19</v>
      </c>
      <c r="J547" s="260"/>
      <c r="K547" s="37" t="s">
        <v>81</v>
      </c>
      <c r="L547" s="142"/>
      <c r="M547" s="142"/>
      <c r="N547" s="142">
        <v>16.167999999999999</v>
      </c>
      <c r="O547" s="142"/>
      <c r="P547" s="142"/>
      <c r="Q547" s="26">
        <f t="shared" si="76"/>
        <v>16.167999999999999</v>
      </c>
      <c r="R547" s="198"/>
      <c r="S547" s="198"/>
      <c r="T547" s="198"/>
      <c r="U547" s="198"/>
      <c r="V547" s="198"/>
      <c r="W547" s="198"/>
      <c r="X547" s="198"/>
      <c r="Y547" s="198"/>
      <c r="Z547" s="198"/>
      <c r="AA547" s="198"/>
      <c r="AB547" s="198"/>
      <c r="AC547" s="198"/>
      <c r="AD547" s="198"/>
      <c r="AE547" s="198"/>
    </row>
    <row r="548" spans="1:31" s="154" customFormat="1" x14ac:dyDescent="0.25">
      <c r="A548" s="270"/>
      <c r="B548" s="259"/>
      <c r="C548" s="272"/>
      <c r="D548" s="272"/>
      <c r="E548" s="272"/>
      <c r="F548" s="263"/>
      <c r="G548" s="263"/>
      <c r="H548" s="263"/>
      <c r="I548" s="203" t="s">
        <v>35</v>
      </c>
      <c r="J548" s="260"/>
      <c r="K548" s="37" t="s">
        <v>228</v>
      </c>
      <c r="L548" s="142"/>
      <c r="M548" s="142"/>
      <c r="N548" s="142">
        <v>180.40690000000001</v>
      </c>
      <c r="O548" s="142"/>
      <c r="P548" s="142"/>
      <c r="Q548" s="26">
        <f t="shared" si="76"/>
        <v>180.40690000000001</v>
      </c>
      <c r="R548" s="198"/>
      <c r="S548" s="198"/>
      <c r="T548" s="198"/>
      <c r="U548" s="198"/>
      <c r="V548" s="198"/>
      <c r="W548" s="198"/>
      <c r="X548" s="198"/>
      <c r="Y548" s="198"/>
      <c r="Z548" s="198"/>
      <c r="AA548" s="198"/>
      <c r="AB548" s="198"/>
      <c r="AC548" s="198"/>
      <c r="AD548" s="198"/>
      <c r="AE548" s="198"/>
    </row>
    <row r="549" spans="1:31" s="154" customFormat="1" x14ac:dyDescent="0.25">
      <c r="A549" s="270"/>
      <c r="B549" s="259"/>
      <c r="C549" s="272"/>
      <c r="D549" s="272"/>
      <c r="E549" s="272"/>
      <c r="F549" s="263"/>
      <c r="G549" s="263"/>
      <c r="H549" s="263"/>
      <c r="I549" s="203" t="s">
        <v>19</v>
      </c>
      <c r="J549" s="260"/>
      <c r="K549" s="37" t="s">
        <v>108</v>
      </c>
      <c r="L549" s="142"/>
      <c r="M549" s="142"/>
      <c r="N549" s="142"/>
      <c r="O549" s="142">
        <v>37.103999999999999</v>
      </c>
      <c r="P549" s="142"/>
      <c r="Q549" s="26">
        <f t="shared" si="76"/>
        <v>37.103999999999999</v>
      </c>
      <c r="R549" s="198"/>
      <c r="S549" s="198"/>
      <c r="T549" s="198"/>
      <c r="U549" s="198"/>
      <c r="V549" s="198"/>
      <c r="W549" s="198"/>
      <c r="X549" s="198"/>
      <c r="Y549" s="198"/>
      <c r="Z549" s="198"/>
      <c r="AA549" s="198"/>
      <c r="AB549" s="198"/>
      <c r="AC549" s="198"/>
      <c r="AD549" s="198"/>
      <c r="AE549" s="198"/>
    </row>
    <row r="550" spans="1:31" s="154" customFormat="1" x14ac:dyDescent="0.25">
      <c r="A550" s="270"/>
      <c r="B550" s="259"/>
      <c r="C550" s="272"/>
      <c r="D550" s="272"/>
      <c r="E550" s="272"/>
      <c r="F550" s="263"/>
      <c r="G550" s="263"/>
      <c r="H550" s="263"/>
      <c r="I550" s="203" t="s">
        <v>19</v>
      </c>
      <c r="J550" s="260"/>
      <c r="K550" s="37" t="s">
        <v>229</v>
      </c>
      <c r="L550" s="142"/>
      <c r="M550" s="142"/>
      <c r="N550" s="142">
        <v>44.87</v>
      </c>
      <c r="O550" s="142"/>
      <c r="P550" s="142"/>
      <c r="Q550" s="26">
        <f t="shared" si="76"/>
        <v>44.87</v>
      </c>
      <c r="R550" s="198"/>
      <c r="S550" s="198"/>
      <c r="T550" s="198"/>
      <c r="U550" s="198"/>
      <c r="V550" s="198"/>
      <c r="W550" s="198"/>
      <c r="X550" s="198"/>
      <c r="Y550" s="198"/>
      <c r="Z550" s="198"/>
      <c r="AA550" s="198"/>
      <c r="AB550" s="198"/>
      <c r="AC550" s="198"/>
      <c r="AD550" s="198"/>
      <c r="AE550" s="198"/>
    </row>
    <row r="551" spans="1:31" s="154" customFormat="1" x14ac:dyDescent="0.25">
      <c r="A551" s="270"/>
      <c r="B551" s="259"/>
      <c r="C551" s="272"/>
      <c r="D551" s="272"/>
      <c r="E551" s="272"/>
      <c r="F551" s="263"/>
      <c r="G551" s="263"/>
      <c r="H551" s="263"/>
      <c r="I551" s="203"/>
      <c r="J551" s="260"/>
      <c r="K551" s="146" t="s">
        <v>1</v>
      </c>
      <c r="L551" s="200">
        <f>SUM(L540:L550)</f>
        <v>0</v>
      </c>
      <c r="M551" s="200">
        <f>SUM(M540:M550)</f>
        <v>0</v>
      </c>
      <c r="N551" s="200">
        <f>SUM(N540:N550)</f>
        <v>510.32010000000002</v>
      </c>
      <c r="O551" s="200">
        <f>SUM(O540:O550)</f>
        <v>322.52799999999996</v>
      </c>
      <c r="P551" s="200">
        <f>SUM(P540:P550)</f>
        <v>14.6404</v>
      </c>
      <c r="Q551" s="26">
        <f t="shared" si="76"/>
        <v>847.48849999999993</v>
      </c>
      <c r="U551" s="155"/>
      <c r="V551" s="155"/>
      <c r="W551" s="155"/>
      <c r="X551" s="155"/>
    </row>
    <row r="552" spans="1:31" ht="18" customHeight="1" x14ac:dyDescent="0.25">
      <c r="A552" s="270"/>
      <c r="B552" s="265" t="s">
        <v>304</v>
      </c>
      <c r="C552" s="272"/>
      <c r="D552" s="272"/>
      <c r="E552" s="272"/>
      <c r="F552" s="263"/>
      <c r="G552" s="263"/>
      <c r="H552" s="263"/>
      <c r="I552" s="203" t="s">
        <v>35</v>
      </c>
      <c r="J552" s="266">
        <v>124</v>
      </c>
      <c r="K552" s="147" t="s">
        <v>56</v>
      </c>
      <c r="L552" s="201"/>
      <c r="M552" s="201"/>
      <c r="N552" s="201"/>
      <c r="O552" s="206">
        <v>0.157</v>
      </c>
      <c r="P552" s="201"/>
      <c r="Q552" s="26">
        <f t="shared" si="76"/>
        <v>0.157</v>
      </c>
      <c r="U552" s="89"/>
      <c r="V552" s="89"/>
      <c r="W552" s="89"/>
      <c r="X552" s="89"/>
    </row>
    <row r="553" spans="1:31" x14ac:dyDescent="0.25">
      <c r="A553" s="270"/>
      <c r="B553" s="265"/>
      <c r="C553" s="272"/>
      <c r="D553" s="272"/>
      <c r="E553" s="272"/>
      <c r="F553" s="263"/>
      <c r="G553" s="263"/>
      <c r="H553" s="263"/>
      <c r="I553" s="203" t="s">
        <v>19</v>
      </c>
      <c r="J553" s="260"/>
      <c r="K553" s="143" t="s">
        <v>57</v>
      </c>
      <c r="L553" s="142"/>
      <c r="M553" s="142"/>
      <c r="N553" s="142">
        <v>87.075999999999993</v>
      </c>
      <c r="O553" s="142">
        <v>98.598500000000001</v>
      </c>
      <c r="P553" s="142">
        <v>41.615000000000002</v>
      </c>
      <c r="Q553" s="26">
        <f t="shared" si="76"/>
        <v>227.2895</v>
      </c>
      <c r="U553" s="89"/>
      <c r="V553" s="89"/>
      <c r="W553" s="89"/>
      <c r="X553" s="89"/>
    </row>
    <row r="554" spans="1:31" x14ac:dyDescent="0.25">
      <c r="A554" s="270"/>
      <c r="B554" s="265"/>
      <c r="C554" s="272"/>
      <c r="D554" s="272"/>
      <c r="E554" s="272"/>
      <c r="F554" s="263"/>
      <c r="G554" s="263"/>
      <c r="H554" s="263"/>
      <c r="I554" s="203" t="s">
        <v>19</v>
      </c>
      <c r="J554" s="260"/>
      <c r="K554" s="148" t="s">
        <v>117</v>
      </c>
      <c r="L554" s="142"/>
      <c r="M554" s="142"/>
      <c r="N554" s="142"/>
      <c r="O554" s="142">
        <v>6.181</v>
      </c>
      <c r="P554" s="205">
        <v>0.99</v>
      </c>
      <c r="Q554" s="26">
        <f t="shared" si="76"/>
        <v>7.1710000000000003</v>
      </c>
      <c r="U554" s="89"/>
      <c r="V554" s="89"/>
      <c r="W554" s="89"/>
      <c r="X554" s="89"/>
    </row>
    <row r="555" spans="1:31" x14ac:dyDescent="0.25">
      <c r="A555" s="270"/>
      <c r="B555" s="265"/>
      <c r="C555" s="272"/>
      <c r="D555" s="272"/>
      <c r="E555" s="272"/>
      <c r="F555" s="263"/>
      <c r="G555" s="263"/>
      <c r="H555" s="263"/>
      <c r="I555" s="203" t="s">
        <v>19</v>
      </c>
      <c r="J555" s="260"/>
      <c r="K555" s="143" t="s">
        <v>107</v>
      </c>
      <c r="L555" s="142"/>
      <c r="M555" s="142"/>
      <c r="N555" s="142">
        <v>15.742800000000001</v>
      </c>
      <c r="O555" s="142"/>
      <c r="P555" s="142"/>
      <c r="Q555" s="26">
        <f t="shared" si="76"/>
        <v>15.742800000000001</v>
      </c>
      <c r="U555" s="89"/>
      <c r="V555" s="89"/>
      <c r="W555" s="89"/>
      <c r="X555" s="89"/>
    </row>
    <row r="556" spans="1:31" x14ac:dyDescent="0.25">
      <c r="A556" s="270"/>
      <c r="B556" s="265"/>
      <c r="C556" s="272"/>
      <c r="D556" s="272"/>
      <c r="E556" s="272"/>
      <c r="F556" s="263"/>
      <c r="G556" s="263"/>
      <c r="H556" s="263"/>
      <c r="I556" s="203" t="s">
        <v>19</v>
      </c>
      <c r="J556" s="260"/>
      <c r="K556" s="143" t="s">
        <v>119</v>
      </c>
      <c r="L556" s="142"/>
      <c r="M556" s="142"/>
      <c r="N556" s="142"/>
      <c r="O556" s="142">
        <v>10.394</v>
      </c>
      <c r="P556" s="142"/>
      <c r="Q556" s="26">
        <f t="shared" si="76"/>
        <v>10.394</v>
      </c>
      <c r="U556" s="89"/>
      <c r="V556" s="89"/>
      <c r="W556" s="89"/>
      <c r="X556" s="89"/>
    </row>
    <row r="557" spans="1:31" x14ac:dyDescent="0.25">
      <c r="A557" s="270"/>
      <c r="B557" s="265"/>
      <c r="C557" s="272"/>
      <c r="D557" s="272"/>
      <c r="E557" s="272"/>
      <c r="F557" s="263"/>
      <c r="G557" s="263"/>
      <c r="H557" s="263"/>
      <c r="I557" s="203" t="s">
        <v>19</v>
      </c>
      <c r="J557" s="260"/>
      <c r="K557" s="143" t="s">
        <v>98</v>
      </c>
      <c r="L557" s="142"/>
      <c r="M557" s="142"/>
      <c r="N557" s="142">
        <v>15.173999999999999</v>
      </c>
      <c r="O557" s="142">
        <v>16.126000000000001</v>
      </c>
      <c r="P557" s="142">
        <v>32.441000000000003</v>
      </c>
      <c r="Q557" s="26">
        <f t="shared" si="76"/>
        <v>63.741</v>
      </c>
      <c r="U557" s="89"/>
      <c r="V557" s="89"/>
      <c r="W557" s="89"/>
      <c r="X557" s="89"/>
    </row>
    <row r="558" spans="1:31" x14ac:dyDescent="0.25">
      <c r="A558" s="270"/>
      <c r="B558" s="265"/>
      <c r="C558" s="272"/>
      <c r="D558" s="272"/>
      <c r="E558" s="272"/>
      <c r="F558" s="263"/>
      <c r="G558" s="263"/>
      <c r="H558" s="263"/>
      <c r="I558" s="203" t="s">
        <v>19</v>
      </c>
      <c r="J558" s="260"/>
      <c r="K558" s="143" t="s">
        <v>120</v>
      </c>
      <c r="L558" s="142"/>
      <c r="M558" s="142"/>
      <c r="N558" s="142"/>
      <c r="O558" s="142">
        <v>91.564999999999998</v>
      </c>
      <c r="P558" s="142"/>
      <c r="Q558" s="26">
        <f t="shared" si="76"/>
        <v>91.564999999999998</v>
      </c>
      <c r="U558" s="89"/>
      <c r="V558" s="89"/>
      <c r="W558" s="89"/>
      <c r="X558" s="89"/>
    </row>
    <row r="559" spans="1:31" x14ac:dyDescent="0.25">
      <c r="A559" s="270"/>
      <c r="B559" s="265"/>
      <c r="C559" s="272"/>
      <c r="D559" s="272"/>
      <c r="E559" s="272"/>
      <c r="F559" s="263"/>
      <c r="G559" s="263"/>
      <c r="H559" s="263"/>
      <c r="I559" s="203" t="s">
        <v>19</v>
      </c>
      <c r="J559" s="260"/>
      <c r="K559" s="143" t="s">
        <v>31</v>
      </c>
      <c r="L559" s="142"/>
      <c r="M559" s="142"/>
      <c r="N559" s="142">
        <v>17.969000000000001</v>
      </c>
      <c r="O559" s="142">
        <v>8.5969999999999995</v>
      </c>
      <c r="P559" s="142"/>
      <c r="Q559" s="26">
        <f t="shared" si="76"/>
        <v>26.566000000000003</v>
      </c>
      <c r="U559" s="89"/>
      <c r="V559" s="89"/>
      <c r="W559" s="89"/>
      <c r="X559" s="89"/>
    </row>
    <row r="560" spans="1:31" x14ac:dyDescent="0.25">
      <c r="A560" s="270"/>
      <c r="B560" s="265"/>
      <c r="C560" s="272"/>
      <c r="D560" s="272"/>
      <c r="E560" s="272"/>
      <c r="F560" s="263"/>
      <c r="G560" s="263"/>
      <c r="H560" s="263"/>
      <c r="I560" s="203" t="s">
        <v>19</v>
      </c>
      <c r="J560" s="260"/>
      <c r="K560" s="143" t="s">
        <v>123</v>
      </c>
      <c r="L560" s="142"/>
      <c r="M560" s="142"/>
      <c r="N560" s="142">
        <v>14.928000000000001</v>
      </c>
      <c r="O560" s="142"/>
      <c r="P560" s="142"/>
      <c r="Q560" s="26">
        <f t="shared" si="76"/>
        <v>14.928000000000001</v>
      </c>
      <c r="U560" s="89"/>
      <c r="V560" s="89"/>
      <c r="W560" s="89"/>
      <c r="X560" s="89"/>
    </row>
    <row r="561" spans="1:24" x14ac:dyDescent="0.25">
      <c r="A561" s="270"/>
      <c r="B561" s="265"/>
      <c r="C561" s="272"/>
      <c r="D561" s="272"/>
      <c r="E561" s="272"/>
      <c r="F561" s="263"/>
      <c r="G561" s="263"/>
      <c r="H561" s="263"/>
      <c r="I561" s="203" t="s">
        <v>19</v>
      </c>
      <c r="J561" s="260"/>
      <c r="K561" s="143" t="s">
        <v>116</v>
      </c>
      <c r="L561" s="142"/>
      <c r="M561" s="142"/>
      <c r="N561" s="142">
        <v>2.25</v>
      </c>
      <c r="O561" s="142">
        <v>11.569000000000001</v>
      </c>
      <c r="P561" s="142">
        <v>1.363</v>
      </c>
      <c r="Q561" s="26">
        <f t="shared" si="76"/>
        <v>15.182</v>
      </c>
      <c r="U561" s="89"/>
      <c r="V561" s="89"/>
      <c r="W561" s="89"/>
      <c r="X561" s="89"/>
    </row>
    <row r="562" spans="1:24" x14ac:dyDescent="0.25">
      <c r="A562" s="270"/>
      <c r="B562" s="265"/>
      <c r="C562" s="272"/>
      <c r="D562" s="272"/>
      <c r="E562" s="272"/>
      <c r="F562" s="263"/>
      <c r="G562" s="263"/>
      <c r="H562" s="263"/>
      <c r="I562" s="203"/>
      <c r="J562" s="260"/>
      <c r="K562" s="149" t="s">
        <v>1</v>
      </c>
      <c r="L562" s="162">
        <f>SUM(L552:L560)</f>
        <v>0</v>
      </c>
      <c r="M562" s="162">
        <f>SUM(M552:M560)</f>
        <v>0</v>
      </c>
      <c r="N562" s="162">
        <f>SUM(N552:N561)</f>
        <v>153.13979999999998</v>
      </c>
      <c r="O562" s="162">
        <f>SUM(O552:O561)</f>
        <v>243.1875</v>
      </c>
      <c r="P562" s="162">
        <f>SUM(P552:P561)</f>
        <v>76.409000000000006</v>
      </c>
      <c r="Q562" s="26">
        <f t="shared" si="76"/>
        <v>472.73629999999997</v>
      </c>
      <c r="U562" s="89"/>
      <c r="V562" s="89"/>
      <c r="W562" s="89"/>
      <c r="X562" s="89"/>
    </row>
    <row r="563" spans="1:24" ht="13.5" customHeight="1" x14ac:dyDescent="0.25">
      <c r="A563" s="270"/>
      <c r="B563" s="265" t="s">
        <v>305</v>
      </c>
      <c r="C563" s="272"/>
      <c r="D563" s="272"/>
      <c r="E563" s="272"/>
      <c r="F563" s="263"/>
      <c r="G563" s="263"/>
      <c r="H563" s="263"/>
      <c r="I563" s="203" t="s">
        <v>19</v>
      </c>
      <c r="J563" s="260">
        <v>261</v>
      </c>
      <c r="K563" s="150" t="s">
        <v>96</v>
      </c>
      <c r="L563" s="92"/>
      <c r="M563" s="92"/>
      <c r="N563" s="92">
        <v>504.41379999999998</v>
      </c>
      <c r="O563" s="92">
        <v>0</v>
      </c>
      <c r="P563" s="92">
        <v>0</v>
      </c>
      <c r="Q563" s="26">
        <f t="shared" si="76"/>
        <v>504.41379999999998</v>
      </c>
      <c r="U563" s="89"/>
      <c r="V563" s="89"/>
      <c r="W563" s="89"/>
      <c r="X563" s="89"/>
    </row>
    <row r="564" spans="1:24" x14ac:dyDescent="0.25">
      <c r="A564" s="270"/>
      <c r="B564" s="265"/>
      <c r="C564" s="272"/>
      <c r="D564" s="272"/>
      <c r="E564" s="272"/>
      <c r="F564" s="263"/>
      <c r="G564" s="263"/>
      <c r="H564" s="263"/>
      <c r="I564" s="203" t="s">
        <v>35</v>
      </c>
      <c r="J564" s="260"/>
      <c r="K564" s="150" t="s">
        <v>179</v>
      </c>
      <c r="L564" s="202"/>
      <c r="M564" s="202"/>
      <c r="N564" s="92">
        <v>6.2279999999999998</v>
      </c>
      <c r="O564" s="92">
        <v>7.4349999999999996</v>
      </c>
      <c r="P564" s="92">
        <v>0</v>
      </c>
      <c r="Q564" s="26">
        <f t="shared" si="76"/>
        <v>13.663</v>
      </c>
      <c r="U564" s="89"/>
      <c r="V564" s="89"/>
      <c r="W564" s="89"/>
      <c r="X564" s="89"/>
    </row>
    <row r="565" spans="1:24" x14ac:dyDescent="0.25">
      <c r="A565" s="270"/>
      <c r="B565" s="265"/>
      <c r="C565" s="272"/>
      <c r="D565" s="272"/>
      <c r="E565" s="272"/>
      <c r="F565" s="263"/>
      <c r="G565" s="263"/>
      <c r="H565" s="263"/>
      <c r="I565" s="203" t="s">
        <v>19</v>
      </c>
      <c r="J565" s="260"/>
      <c r="K565" s="150" t="s">
        <v>180</v>
      </c>
      <c r="L565" s="92"/>
      <c r="M565" s="92"/>
      <c r="N565" s="92">
        <v>10.4</v>
      </c>
      <c r="O565" s="92">
        <v>11.565</v>
      </c>
      <c r="P565" s="92">
        <v>28.035</v>
      </c>
      <c r="Q565" s="26">
        <f t="shared" si="76"/>
        <v>50</v>
      </c>
      <c r="U565" s="89"/>
      <c r="V565" s="89"/>
      <c r="W565" s="89"/>
      <c r="X565" s="89"/>
    </row>
    <row r="566" spans="1:24" x14ac:dyDescent="0.25">
      <c r="A566" s="270"/>
      <c r="B566" s="265"/>
      <c r="C566" s="272"/>
      <c r="D566" s="272"/>
      <c r="E566" s="272"/>
      <c r="F566" s="263"/>
      <c r="G566" s="263"/>
      <c r="H566" s="263"/>
      <c r="I566" s="203"/>
      <c r="J566" s="260"/>
      <c r="K566" s="149" t="s">
        <v>1</v>
      </c>
      <c r="L566" s="162">
        <f>SUM(L563:L565)</f>
        <v>0</v>
      </c>
      <c r="M566" s="162">
        <f t="shared" ref="M566" si="78">SUM(M563:M565)</f>
        <v>0</v>
      </c>
      <c r="N566" s="162">
        <f>SUM(N563:N565)</f>
        <v>521.04179999999997</v>
      </c>
      <c r="O566" s="162">
        <f>SUM(O563:O565)</f>
        <v>19</v>
      </c>
      <c r="P566" s="162">
        <f t="shared" ref="P566" si="79">SUM(P563:P565)</f>
        <v>28.035</v>
      </c>
      <c r="Q566" s="26">
        <f t="shared" si="76"/>
        <v>568.07679999999993</v>
      </c>
      <c r="U566" s="89"/>
      <c r="V566" s="89"/>
      <c r="W566" s="89"/>
      <c r="X566" s="89"/>
    </row>
    <row r="567" spans="1:24" x14ac:dyDescent="0.25">
      <c r="A567" s="270"/>
      <c r="B567" s="267" t="s">
        <v>309</v>
      </c>
      <c r="C567" s="272"/>
      <c r="D567" s="272"/>
      <c r="E567" s="272"/>
      <c r="F567" s="263"/>
      <c r="G567" s="263"/>
      <c r="H567" s="263"/>
      <c r="I567" s="203"/>
      <c r="J567" s="204"/>
      <c r="K567" s="149"/>
      <c r="L567" s="162"/>
      <c r="M567" s="162"/>
      <c r="N567" s="162"/>
      <c r="O567" s="162"/>
      <c r="P567" s="162"/>
      <c r="Q567" s="26">
        <f t="shared" si="76"/>
        <v>0</v>
      </c>
      <c r="U567" s="89"/>
      <c r="V567" s="89"/>
      <c r="W567" s="89"/>
      <c r="X567" s="89"/>
    </row>
    <row r="568" spans="1:24" ht="51" customHeight="1" x14ac:dyDescent="0.25">
      <c r="A568" s="271"/>
      <c r="B568" s="268"/>
      <c r="C568" s="272"/>
      <c r="D568" s="272"/>
      <c r="E568" s="272"/>
      <c r="F568" s="264"/>
      <c r="G568" s="264"/>
      <c r="H568" s="264"/>
      <c r="I568" s="203"/>
      <c r="J568" s="204"/>
      <c r="K568" s="146" t="s">
        <v>1</v>
      </c>
      <c r="L568" s="162"/>
      <c r="M568" s="162"/>
      <c r="N568" s="162">
        <f t="shared" ref="N568:P568" si="80">SUM(N567)</f>
        <v>0</v>
      </c>
      <c r="O568" s="162">
        <f t="shared" si="80"/>
        <v>0</v>
      </c>
      <c r="P568" s="162">
        <f t="shared" si="80"/>
        <v>0</v>
      </c>
      <c r="Q568" s="26">
        <f t="shared" si="76"/>
        <v>0</v>
      </c>
      <c r="U568" s="89"/>
      <c r="V568" s="89"/>
      <c r="W568" s="89"/>
      <c r="X568" s="89"/>
    </row>
    <row r="569" spans="1:24" ht="15" customHeight="1" x14ac:dyDescent="0.25">
      <c r="A569" s="222" t="s">
        <v>131</v>
      </c>
      <c r="B569" s="223"/>
      <c r="C569" s="223"/>
      <c r="D569" s="223"/>
      <c r="E569" s="223"/>
      <c r="F569" s="223"/>
      <c r="G569" s="223"/>
      <c r="H569" s="223"/>
      <c r="I569" s="223"/>
      <c r="J569" s="224"/>
      <c r="K569" s="151"/>
      <c r="L569" s="86">
        <f t="shared" ref="L569:Q569" si="81">L524+L539+L551+L562+L566+L568</f>
        <v>186.59400000000002</v>
      </c>
      <c r="M569" s="86">
        <f t="shared" si="81"/>
        <v>1212.2864000000002</v>
      </c>
      <c r="N569" s="86">
        <f t="shared" si="81"/>
        <v>2245.9418999999998</v>
      </c>
      <c r="O569" s="86">
        <f t="shared" si="81"/>
        <v>2306.2311</v>
      </c>
      <c r="P569" s="86">
        <f t="shared" si="81"/>
        <v>2356.1268999999998</v>
      </c>
      <c r="Q569" s="86">
        <f t="shared" si="81"/>
        <v>8307.1802999999982</v>
      </c>
      <c r="U569" s="89"/>
      <c r="V569" s="89"/>
      <c r="W569" s="89"/>
      <c r="X569" s="89"/>
    </row>
    <row r="570" spans="1:24" ht="15" customHeight="1" x14ac:dyDescent="0.25">
      <c r="A570" s="295">
        <v>11</v>
      </c>
      <c r="B570" s="252" t="s">
        <v>232</v>
      </c>
      <c r="C570" s="255" t="s">
        <v>4</v>
      </c>
      <c r="D570" s="255" t="s">
        <v>3</v>
      </c>
      <c r="E570" s="255" t="s">
        <v>254</v>
      </c>
      <c r="F570" s="255" t="s">
        <v>210</v>
      </c>
      <c r="G570" s="255" t="s">
        <v>224</v>
      </c>
      <c r="H570" s="255" t="s">
        <v>225</v>
      </c>
      <c r="I570" s="157" t="s">
        <v>35</v>
      </c>
      <c r="J570" s="249"/>
      <c r="K570" s="116" t="s">
        <v>56</v>
      </c>
      <c r="L570" s="117"/>
      <c r="M570" s="118"/>
      <c r="N570" s="118">
        <v>0.313</v>
      </c>
      <c r="O570" s="118"/>
      <c r="P570" s="83"/>
      <c r="Q570" s="83">
        <f>SUM(L570:P570)</f>
        <v>0.313</v>
      </c>
    </row>
    <row r="571" spans="1:24" x14ac:dyDescent="0.25">
      <c r="A571" s="296"/>
      <c r="B571" s="253"/>
      <c r="C571" s="256"/>
      <c r="D571" s="256"/>
      <c r="E571" s="256"/>
      <c r="F571" s="256"/>
      <c r="G571" s="256"/>
      <c r="H571" s="256"/>
      <c r="I571" s="106" t="s">
        <v>19</v>
      </c>
      <c r="J571" s="250"/>
      <c r="K571" s="79" t="s">
        <v>57</v>
      </c>
      <c r="L571" s="102"/>
      <c r="M571" s="102">
        <v>343.70540199999999</v>
      </c>
      <c r="N571" s="82">
        <v>655.84965399999999</v>
      </c>
      <c r="O571" s="82">
        <v>331.29498899999999</v>
      </c>
      <c r="P571" s="83"/>
      <c r="Q571" s="83">
        <f>SUM(L571:P571)</f>
        <v>1330.8500449999999</v>
      </c>
    </row>
    <row r="572" spans="1:24" x14ac:dyDescent="0.25">
      <c r="A572" s="296"/>
      <c r="B572" s="253"/>
      <c r="C572" s="256"/>
      <c r="D572" s="256"/>
      <c r="E572" s="256"/>
      <c r="F572" s="256"/>
      <c r="G572" s="256"/>
      <c r="H572" s="256"/>
      <c r="I572" s="106" t="s">
        <v>19</v>
      </c>
      <c r="J572" s="250"/>
      <c r="K572" s="79" t="s">
        <v>31</v>
      </c>
      <c r="L572" s="102"/>
      <c r="M572" s="102">
        <v>0.54879999999999995</v>
      </c>
      <c r="N572" s="82">
        <v>59.155490999999998</v>
      </c>
      <c r="O572" s="82">
        <v>26.071539999999999</v>
      </c>
      <c r="P572" s="83"/>
      <c r="Q572" s="83">
        <f t="shared" ref="Q572:Q573" si="82">SUM(L572:P572)</f>
        <v>85.775830999999997</v>
      </c>
    </row>
    <row r="573" spans="1:24" x14ac:dyDescent="0.25">
      <c r="A573" s="296"/>
      <c r="B573" s="253"/>
      <c r="C573" s="256"/>
      <c r="D573" s="256"/>
      <c r="E573" s="256"/>
      <c r="F573" s="256"/>
      <c r="G573" s="256"/>
      <c r="H573" s="256"/>
      <c r="I573" s="106" t="s">
        <v>19</v>
      </c>
      <c r="J573" s="250"/>
      <c r="K573" s="79" t="s">
        <v>96</v>
      </c>
      <c r="L573" s="117"/>
      <c r="M573" s="118">
        <v>433.59609799999998</v>
      </c>
      <c r="N573" s="118">
        <v>105.91459500000001</v>
      </c>
      <c r="O573" s="118"/>
      <c r="P573" s="83"/>
      <c r="Q573" s="83">
        <f t="shared" si="82"/>
        <v>539.51069299999995</v>
      </c>
    </row>
    <row r="574" spans="1:24" x14ac:dyDescent="0.25">
      <c r="A574" s="296"/>
      <c r="B574" s="254"/>
      <c r="C574" s="256"/>
      <c r="D574" s="256"/>
      <c r="E574" s="256"/>
      <c r="F574" s="256"/>
      <c r="G574" s="256"/>
      <c r="H574" s="256"/>
      <c r="I574" s="158"/>
      <c r="J574" s="251"/>
      <c r="K574" s="119" t="s">
        <v>1</v>
      </c>
      <c r="L574" s="120">
        <f>SUM(L570:L573)</f>
        <v>0</v>
      </c>
      <c r="M574" s="120">
        <f>SUM(M570:M573)</f>
        <v>777.85029999999995</v>
      </c>
      <c r="N574" s="120">
        <f t="shared" ref="N574" si="83">SUM(N570:N573)</f>
        <v>821.23273999999992</v>
      </c>
      <c r="O574" s="120">
        <f>SUM(O570:O573)</f>
        <v>357.36652900000001</v>
      </c>
      <c r="P574" s="120">
        <f t="shared" ref="P574" si="84">SUM(P570:P573)</f>
        <v>0</v>
      </c>
      <c r="Q574" s="83">
        <f>SUM(L574:P574)</f>
        <v>1956.4495689999999</v>
      </c>
    </row>
    <row r="575" spans="1:24" s="135" customFormat="1" ht="15" customHeight="1" x14ac:dyDescent="0.25">
      <c r="A575" s="296"/>
      <c r="B575" s="252" t="s">
        <v>233</v>
      </c>
      <c r="C575" s="256"/>
      <c r="D575" s="256"/>
      <c r="E575" s="256"/>
      <c r="F575" s="256"/>
      <c r="G575" s="256"/>
      <c r="H575" s="256"/>
      <c r="I575" s="134" t="s">
        <v>35</v>
      </c>
      <c r="J575" s="290">
        <v>261</v>
      </c>
      <c r="K575" s="116" t="s">
        <v>129</v>
      </c>
      <c r="L575" s="117">
        <v>226.18600000000001</v>
      </c>
      <c r="M575" s="118"/>
      <c r="N575" s="118">
        <v>0.49199999999999999</v>
      </c>
      <c r="O575" s="118">
        <v>3.258216</v>
      </c>
      <c r="P575" s="83"/>
      <c r="Q575" s="83">
        <f>SUM(L575:P575)</f>
        <v>229.936216</v>
      </c>
    </row>
    <row r="576" spans="1:24" x14ac:dyDescent="0.25">
      <c r="A576" s="296"/>
      <c r="B576" s="253"/>
      <c r="C576" s="256"/>
      <c r="D576" s="256"/>
      <c r="E576" s="256"/>
      <c r="F576" s="256"/>
      <c r="G576" s="256"/>
      <c r="H576" s="256"/>
      <c r="I576" s="133" t="s">
        <v>19</v>
      </c>
      <c r="J576" s="291"/>
      <c r="K576" s="79" t="s">
        <v>61</v>
      </c>
      <c r="L576" s="102"/>
      <c r="M576" s="102">
        <v>755.689257</v>
      </c>
      <c r="N576" s="82">
        <v>805.98086799999999</v>
      </c>
      <c r="O576" s="82">
        <v>542.36949100000004</v>
      </c>
      <c r="P576" s="83"/>
      <c r="Q576" s="83">
        <f t="shared" ref="Q576:Q641" si="85">SUM(L576:P576)</f>
        <v>2104.039616</v>
      </c>
    </row>
    <row r="577" spans="1:17" x14ac:dyDescent="0.25">
      <c r="A577" s="296"/>
      <c r="B577" s="253"/>
      <c r="C577" s="256"/>
      <c r="D577" s="256"/>
      <c r="E577" s="256"/>
      <c r="F577" s="256"/>
      <c r="G577" s="256"/>
      <c r="H577" s="256"/>
      <c r="I577" s="133" t="s">
        <v>35</v>
      </c>
      <c r="J577" s="291"/>
      <c r="K577" s="79" t="s">
        <v>197</v>
      </c>
      <c r="L577" s="102">
        <v>419.45399900000001</v>
      </c>
      <c r="M577" s="102"/>
      <c r="N577" s="82"/>
      <c r="O577" s="82"/>
      <c r="P577" s="83"/>
      <c r="Q577" s="83">
        <f t="shared" si="85"/>
        <v>419.45399900000001</v>
      </c>
    </row>
    <row r="578" spans="1:17" x14ac:dyDescent="0.25">
      <c r="A578" s="296"/>
      <c r="B578" s="253"/>
      <c r="C578" s="256"/>
      <c r="D578" s="256"/>
      <c r="E578" s="256"/>
      <c r="F578" s="256"/>
      <c r="G578" s="256"/>
      <c r="H578" s="256"/>
      <c r="I578" s="133" t="s">
        <v>60</v>
      </c>
      <c r="J578" s="291"/>
      <c r="K578" s="79" t="s">
        <v>130</v>
      </c>
      <c r="L578" s="102">
        <v>11.196</v>
      </c>
      <c r="M578" s="102"/>
      <c r="N578" s="82"/>
      <c r="O578" s="82"/>
      <c r="P578" s="83"/>
      <c r="Q578" s="83">
        <f>SUM(L578:P578)</f>
        <v>11.196</v>
      </c>
    </row>
    <row r="579" spans="1:17" x14ac:dyDescent="0.25">
      <c r="A579" s="296"/>
      <c r="B579" s="254"/>
      <c r="C579" s="256"/>
      <c r="D579" s="256"/>
      <c r="E579" s="256"/>
      <c r="F579" s="256"/>
      <c r="G579" s="256"/>
      <c r="H579" s="256"/>
      <c r="I579" s="133"/>
      <c r="J579" s="291"/>
      <c r="K579" s="119" t="s">
        <v>1</v>
      </c>
      <c r="L579" s="120">
        <f>SUM(L575:L578)</f>
        <v>656.83599900000002</v>
      </c>
      <c r="M579" s="120">
        <f>SUM(M575:M578)</f>
        <v>755.689257</v>
      </c>
      <c r="N579" s="120">
        <f t="shared" ref="N579:P579" si="86">SUM(N575:N578)</f>
        <v>806.47286799999995</v>
      </c>
      <c r="O579" s="120">
        <f t="shared" si="86"/>
        <v>545.62770699999999</v>
      </c>
      <c r="P579" s="120">
        <f t="shared" si="86"/>
        <v>0</v>
      </c>
      <c r="Q579" s="83">
        <f>SUM(L579:P579)</f>
        <v>2764.6258309999998</v>
      </c>
    </row>
    <row r="580" spans="1:17" s="135" customFormat="1" ht="15" customHeight="1" x14ac:dyDescent="0.25">
      <c r="A580" s="296"/>
      <c r="B580" s="252" t="s">
        <v>234</v>
      </c>
      <c r="C580" s="256"/>
      <c r="D580" s="256"/>
      <c r="E580" s="256"/>
      <c r="F580" s="256"/>
      <c r="G580" s="256"/>
      <c r="H580" s="256"/>
      <c r="I580" s="134" t="s">
        <v>35</v>
      </c>
      <c r="J580" s="291"/>
      <c r="K580" s="116" t="s">
        <v>129</v>
      </c>
      <c r="L580" s="117">
        <v>141.155</v>
      </c>
      <c r="M580" s="117"/>
      <c r="N580" s="118">
        <v>0.318</v>
      </c>
      <c r="O580" s="118">
        <v>2.5390000000000001</v>
      </c>
      <c r="P580" s="83"/>
      <c r="Q580" s="83">
        <f t="shared" si="85"/>
        <v>144.012</v>
      </c>
    </row>
    <row r="581" spans="1:17" x14ac:dyDescent="0.25">
      <c r="A581" s="296"/>
      <c r="B581" s="253"/>
      <c r="C581" s="256"/>
      <c r="D581" s="256"/>
      <c r="E581" s="256"/>
      <c r="F581" s="256"/>
      <c r="G581" s="256"/>
      <c r="H581" s="256"/>
      <c r="I581" s="133" t="s">
        <v>19</v>
      </c>
      <c r="J581" s="291"/>
      <c r="K581" s="79" t="s">
        <v>61</v>
      </c>
      <c r="L581" s="102"/>
      <c r="M581" s="102">
        <v>455.86388699999998</v>
      </c>
      <c r="N581" s="82">
        <v>504.74191400000001</v>
      </c>
      <c r="O581" s="82">
        <v>344.49534299999999</v>
      </c>
      <c r="P581" s="83"/>
      <c r="Q581" s="83">
        <f t="shared" si="85"/>
        <v>1305.101144</v>
      </c>
    </row>
    <row r="582" spans="1:17" x14ac:dyDescent="0.25">
      <c r="A582" s="296"/>
      <c r="B582" s="253"/>
      <c r="C582" s="256"/>
      <c r="D582" s="256"/>
      <c r="E582" s="256"/>
      <c r="F582" s="256"/>
      <c r="G582" s="256"/>
      <c r="H582" s="256"/>
      <c r="I582" s="133" t="s">
        <v>35</v>
      </c>
      <c r="J582" s="291"/>
      <c r="K582" s="79" t="s">
        <v>197</v>
      </c>
      <c r="L582" s="102">
        <v>224.79080500000001</v>
      </c>
      <c r="M582" s="102"/>
      <c r="N582" s="82"/>
      <c r="O582" s="82"/>
      <c r="P582" s="83"/>
      <c r="Q582" s="83">
        <f>SUM(L582:P582)</f>
        <v>224.79080500000001</v>
      </c>
    </row>
    <row r="583" spans="1:17" x14ac:dyDescent="0.25">
      <c r="A583" s="296"/>
      <c r="B583" s="253"/>
      <c r="C583" s="256"/>
      <c r="D583" s="256"/>
      <c r="E583" s="256"/>
      <c r="F583" s="256"/>
      <c r="G583" s="256"/>
      <c r="H583" s="256"/>
      <c r="I583" s="133" t="s">
        <v>60</v>
      </c>
      <c r="J583" s="291"/>
      <c r="K583" s="79" t="s">
        <v>130</v>
      </c>
      <c r="L583" s="102">
        <v>6.6429999999999998</v>
      </c>
      <c r="M583" s="102"/>
      <c r="N583" s="82"/>
      <c r="O583" s="82"/>
      <c r="P583" s="83"/>
      <c r="Q583" s="83">
        <f t="shared" si="85"/>
        <v>6.6429999999999998</v>
      </c>
    </row>
    <row r="584" spans="1:17" x14ac:dyDescent="0.25">
      <c r="A584" s="296"/>
      <c r="B584" s="254"/>
      <c r="C584" s="256"/>
      <c r="D584" s="256"/>
      <c r="E584" s="256"/>
      <c r="F584" s="256"/>
      <c r="G584" s="256"/>
      <c r="H584" s="256"/>
      <c r="I584" s="133"/>
      <c r="J584" s="291"/>
      <c r="K584" s="119" t="s">
        <v>1</v>
      </c>
      <c r="L584" s="120">
        <f>SUM(L580:L583)</f>
        <v>372.58880499999998</v>
      </c>
      <c r="M584" s="120">
        <f t="shared" ref="M584:P584" si="87">SUM(M580:M583)</f>
        <v>455.86388699999998</v>
      </c>
      <c r="N584" s="120">
        <f t="shared" si="87"/>
        <v>505.05991399999999</v>
      </c>
      <c r="O584" s="120">
        <f t="shared" si="87"/>
        <v>347.03434299999998</v>
      </c>
      <c r="P584" s="120">
        <f t="shared" si="87"/>
        <v>0</v>
      </c>
      <c r="Q584" s="83">
        <f>SUM(L584:P584)</f>
        <v>1680.546949</v>
      </c>
    </row>
    <row r="585" spans="1:17" s="135" customFormat="1" ht="15" customHeight="1" x14ac:dyDescent="0.25">
      <c r="A585" s="296"/>
      <c r="B585" s="252" t="s">
        <v>235</v>
      </c>
      <c r="C585" s="256"/>
      <c r="D585" s="256"/>
      <c r="E585" s="256"/>
      <c r="F585" s="256"/>
      <c r="G585" s="256"/>
      <c r="H585" s="256"/>
      <c r="I585" s="133" t="s">
        <v>35</v>
      </c>
      <c r="J585" s="291"/>
      <c r="K585" s="116" t="s">
        <v>129</v>
      </c>
      <c r="L585" s="117">
        <v>177.99199999999999</v>
      </c>
      <c r="M585" s="118"/>
      <c r="N585" s="118">
        <v>0.432</v>
      </c>
      <c r="O585" s="118">
        <v>3.4510000000000001</v>
      </c>
      <c r="P585" s="83"/>
      <c r="Q585" s="83">
        <f>SUM(L585:P585)</f>
        <v>181.87499999999997</v>
      </c>
    </row>
    <row r="586" spans="1:17" x14ac:dyDescent="0.25">
      <c r="A586" s="296"/>
      <c r="B586" s="253"/>
      <c r="C586" s="256"/>
      <c r="D586" s="256"/>
      <c r="E586" s="256"/>
      <c r="F586" s="256"/>
      <c r="G586" s="256"/>
      <c r="H586" s="256"/>
      <c r="I586" s="133" t="s">
        <v>19</v>
      </c>
      <c r="J586" s="291"/>
      <c r="K586" s="79" t="s">
        <v>61</v>
      </c>
      <c r="L586" s="102"/>
      <c r="M586" s="82">
        <v>601.67328599999996</v>
      </c>
      <c r="N586" s="82">
        <v>677.059664</v>
      </c>
      <c r="O586" s="82">
        <v>455.06661100000002</v>
      </c>
      <c r="P586" s="83"/>
      <c r="Q586" s="83">
        <f t="shared" ref="Q586:Q590" si="88">SUM(L586:P586)</f>
        <v>1733.799561</v>
      </c>
    </row>
    <row r="587" spans="1:17" x14ac:dyDescent="0.25">
      <c r="A587" s="296"/>
      <c r="B587" s="253"/>
      <c r="C587" s="256"/>
      <c r="D587" s="256"/>
      <c r="E587" s="256"/>
      <c r="F587" s="256"/>
      <c r="G587" s="256"/>
      <c r="H587" s="256"/>
      <c r="I587" s="133" t="s">
        <v>35</v>
      </c>
      <c r="J587" s="291"/>
      <c r="K587" s="79" t="s">
        <v>197</v>
      </c>
      <c r="L587" s="102">
        <v>309.96968199999998</v>
      </c>
      <c r="M587" s="82"/>
      <c r="N587" s="82"/>
      <c r="O587" s="82"/>
      <c r="P587" s="83"/>
      <c r="Q587" s="83">
        <f t="shared" si="88"/>
        <v>309.96968199999998</v>
      </c>
    </row>
    <row r="588" spans="1:17" x14ac:dyDescent="0.25">
      <c r="A588" s="296"/>
      <c r="B588" s="253"/>
      <c r="C588" s="256"/>
      <c r="D588" s="256"/>
      <c r="E588" s="256"/>
      <c r="F588" s="256"/>
      <c r="G588" s="256"/>
      <c r="H588" s="256"/>
      <c r="I588" s="133" t="s">
        <v>60</v>
      </c>
      <c r="J588" s="291"/>
      <c r="K588" s="79" t="s">
        <v>130</v>
      </c>
      <c r="L588" s="102">
        <v>8.7809519999999992</v>
      </c>
      <c r="M588" s="82"/>
      <c r="N588" s="82"/>
      <c r="O588" s="82"/>
      <c r="P588" s="83"/>
      <c r="Q588" s="83">
        <f t="shared" si="88"/>
        <v>8.7809519999999992</v>
      </c>
    </row>
    <row r="589" spans="1:17" x14ac:dyDescent="0.25">
      <c r="A589" s="296"/>
      <c r="B589" s="253"/>
      <c r="C589" s="256"/>
      <c r="D589" s="256"/>
      <c r="E589" s="256"/>
      <c r="F589" s="256"/>
      <c r="G589" s="256"/>
      <c r="H589" s="256"/>
      <c r="I589" s="133" t="s">
        <v>19</v>
      </c>
      <c r="J589" s="291"/>
      <c r="K589" s="79" t="s">
        <v>96</v>
      </c>
      <c r="L589" s="102"/>
      <c r="M589" s="82">
        <v>42.085124999999998</v>
      </c>
      <c r="N589" s="82">
        <v>4.32308</v>
      </c>
      <c r="O589" s="82"/>
      <c r="P589" s="83"/>
      <c r="Q589" s="83">
        <f t="shared" si="88"/>
        <v>46.408204999999995</v>
      </c>
    </row>
    <row r="590" spans="1:17" x14ac:dyDescent="0.25">
      <c r="A590" s="296"/>
      <c r="B590" s="253"/>
      <c r="C590" s="256"/>
      <c r="D590" s="256"/>
      <c r="E590" s="256"/>
      <c r="F590" s="256"/>
      <c r="G590" s="256"/>
      <c r="H590" s="256"/>
      <c r="I590" s="133" t="s">
        <v>35</v>
      </c>
      <c r="J590" s="291"/>
      <c r="K590" s="79" t="s">
        <v>164</v>
      </c>
      <c r="L590" s="102">
        <v>0.47642600000000002</v>
      </c>
      <c r="M590" s="82"/>
      <c r="N590" s="82"/>
      <c r="O590" s="82"/>
      <c r="P590" s="83"/>
      <c r="Q590" s="83">
        <f t="shared" si="88"/>
        <v>0.47642600000000002</v>
      </c>
    </row>
    <row r="591" spans="1:17" x14ac:dyDescent="0.25">
      <c r="A591" s="296"/>
      <c r="B591" s="254"/>
      <c r="C591" s="256"/>
      <c r="D591" s="256"/>
      <c r="E591" s="256"/>
      <c r="F591" s="256"/>
      <c r="G591" s="256"/>
      <c r="H591" s="256"/>
      <c r="I591" s="133"/>
      <c r="J591" s="291"/>
      <c r="K591" s="119" t="s">
        <v>1</v>
      </c>
      <c r="L591" s="120">
        <f>SUM(L585:L590)</f>
        <v>497.21906000000001</v>
      </c>
      <c r="M591" s="120">
        <f t="shared" ref="M591:P591" si="89">SUM(M585:M590)</f>
        <v>643.75841099999991</v>
      </c>
      <c r="N591" s="120">
        <f t="shared" si="89"/>
        <v>681.81474400000002</v>
      </c>
      <c r="O591" s="120">
        <f t="shared" si="89"/>
        <v>458.51761100000004</v>
      </c>
      <c r="P591" s="120">
        <f t="shared" si="89"/>
        <v>0</v>
      </c>
      <c r="Q591" s="83">
        <f>SUM(L591:P591)</f>
        <v>2281.3098260000002</v>
      </c>
    </row>
    <row r="592" spans="1:17" ht="15" customHeight="1" x14ac:dyDescent="0.25">
      <c r="A592" s="296"/>
      <c r="B592" s="252" t="s">
        <v>236</v>
      </c>
      <c r="C592" s="256"/>
      <c r="D592" s="256"/>
      <c r="E592" s="256"/>
      <c r="F592" s="256"/>
      <c r="G592" s="256"/>
      <c r="H592" s="256"/>
      <c r="I592" s="133" t="s">
        <v>35</v>
      </c>
      <c r="J592" s="291"/>
      <c r="K592" s="79" t="s">
        <v>129</v>
      </c>
      <c r="L592" s="102">
        <v>64.343909999999994</v>
      </c>
      <c r="M592" s="82"/>
      <c r="N592" s="103">
        <v>0.19600000000000001</v>
      </c>
      <c r="O592" s="103">
        <v>1.3380000000000001</v>
      </c>
      <c r="P592" s="104"/>
      <c r="Q592" s="83">
        <f t="shared" si="85"/>
        <v>65.877909999999986</v>
      </c>
    </row>
    <row r="593" spans="1:17" x14ac:dyDescent="0.25">
      <c r="A593" s="296"/>
      <c r="B593" s="253"/>
      <c r="C593" s="256"/>
      <c r="D593" s="256"/>
      <c r="E593" s="256"/>
      <c r="F593" s="256"/>
      <c r="G593" s="256"/>
      <c r="H593" s="256"/>
      <c r="I593" s="133" t="s">
        <v>19</v>
      </c>
      <c r="J593" s="291"/>
      <c r="K593" s="79" t="s">
        <v>61</v>
      </c>
      <c r="L593" s="102"/>
      <c r="M593" s="82">
        <v>262.74979000000002</v>
      </c>
      <c r="N593" s="103">
        <v>322.06055800000001</v>
      </c>
      <c r="O593" s="103">
        <v>241.32361900000001</v>
      </c>
      <c r="P593" s="104"/>
      <c r="Q593" s="83">
        <f t="shared" si="85"/>
        <v>826.13396699999998</v>
      </c>
    </row>
    <row r="594" spans="1:17" x14ac:dyDescent="0.25">
      <c r="A594" s="296"/>
      <c r="B594" s="253"/>
      <c r="C594" s="256"/>
      <c r="D594" s="256"/>
      <c r="E594" s="256"/>
      <c r="F594" s="256"/>
      <c r="G594" s="256"/>
      <c r="H594" s="256"/>
      <c r="I594" s="133" t="s">
        <v>35</v>
      </c>
      <c r="J594" s="291"/>
      <c r="K594" s="78" t="s">
        <v>197</v>
      </c>
      <c r="L594" s="103">
        <v>128.628649</v>
      </c>
      <c r="M594" s="82"/>
      <c r="N594" s="103"/>
      <c r="O594" s="103"/>
      <c r="P594" s="104"/>
      <c r="Q594" s="83">
        <f t="shared" si="85"/>
        <v>128.628649</v>
      </c>
    </row>
    <row r="595" spans="1:17" x14ac:dyDescent="0.25">
      <c r="A595" s="296"/>
      <c r="B595" s="253"/>
      <c r="C595" s="256"/>
      <c r="D595" s="256"/>
      <c r="E595" s="256"/>
      <c r="F595" s="256"/>
      <c r="G595" s="256"/>
      <c r="H595" s="256"/>
      <c r="I595" s="133" t="s">
        <v>60</v>
      </c>
      <c r="J595" s="291"/>
      <c r="K595" s="78" t="s">
        <v>130</v>
      </c>
      <c r="L595" s="103">
        <v>3.3290000000000002</v>
      </c>
      <c r="M595" s="82"/>
      <c r="N595" s="103"/>
      <c r="O595" s="103"/>
      <c r="P595" s="104"/>
      <c r="Q595" s="83">
        <f t="shared" si="85"/>
        <v>3.3290000000000002</v>
      </c>
    </row>
    <row r="596" spans="1:17" x14ac:dyDescent="0.25">
      <c r="A596" s="296"/>
      <c r="B596" s="253"/>
      <c r="C596" s="256"/>
      <c r="D596" s="256"/>
      <c r="E596" s="256"/>
      <c r="F596" s="256"/>
      <c r="G596" s="256"/>
      <c r="H596" s="256"/>
      <c r="I596" s="133" t="s">
        <v>19</v>
      </c>
      <c r="J596" s="291"/>
      <c r="K596" s="78" t="s">
        <v>96</v>
      </c>
      <c r="L596" s="103"/>
      <c r="M596" s="82"/>
      <c r="N596" s="103">
        <v>14.694984</v>
      </c>
      <c r="O596" s="103"/>
      <c r="P596" s="104"/>
      <c r="Q596" s="83">
        <f t="shared" si="85"/>
        <v>14.694984</v>
      </c>
    </row>
    <row r="597" spans="1:17" x14ac:dyDescent="0.25">
      <c r="A597" s="296"/>
      <c r="B597" s="253"/>
      <c r="C597" s="256"/>
      <c r="D597" s="256"/>
      <c r="E597" s="256"/>
      <c r="F597" s="256"/>
      <c r="G597" s="256"/>
      <c r="H597" s="256"/>
      <c r="I597" s="133" t="s">
        <v>35</v>
      </c>
      <c r="J597" s="291"/>
      <c r="K597" s="78" t="s">
        <v>164</v>
      </c>
      <c r="L597" s="103">
        <v>0.24082999999999999</v>
      </c>
      <c r="M597" s="82"/>
      <c r="N597" s="103"/>
      <c r="O597" s="103"/>
      <c r="P597" s="104"/>
      <c r="Q597" s="83">
        <f t="shared" si="85"/>
        <v>0.24082999999999999</v>
      </c>
    </row>
    <row r="598" spans="1:17" x14ac:dyDescent="0.25">
      <c r="A598" s="296"/>
      <c r="B598" s="254"/>
      <c r="C598" s="256"/>
      <c r="D598" s="256"/>
      <c r="E598" s="256"/>
      <c r="F598" s="256"/>
      <c r="G598" s="256"/>
      <c r="H598" s="256"/>
      <c r="I598" s="133"/>
      <c r="J598" s="291"/>
      <c r="K598" s="119" t="s">
        <v>1</v>
      </c>
      <c r="L598" s="120">
        <f>SUM(L592:L597)</f>
        <v>196.54238899999999</v>
      </c>
      <c r="M598" s="120">
        <f t="shared" ref="M598:P598" si="90">SUM(M592:M597)</f>
        <v>262.74979000000002</v>
      </c>
      <c r="N598" s="120">
        <f t="shared" si="90"/>
        <v>336.95154200000002</v>
      </c>
      <c r="O598" s="120">
        <f t="shared" si="90"/>
        <v>242.661619</v>
      </c>
      <c r="P598" s="120">
        <f t="shared" si="90"/>
        <v>0</v>
      </c>
      <c r="Q598" s="83">
        <f>SUM(L598:P598)</f>
        <v>1038.90534</v>
      </c>
    </row>
    <row r="599" spans="1:17" ht="15" customHeight="1" x14ac:dyDescent="0.25">
      <c r="A599" s="296"/>
      <c r="B599" s="252" t="s">
        <v>237</v>
      </c>
      <c r="C599" s="256"/>
      <c r="D599" s="256"/>
      <c r="E599" s="256"/>
      <c r="F599" s="256"/>
      <c r="G599" s="256"/>
      <c r="H599" s="256"/>
      <c r="I599" s="133" t="s">
        <v>35</v>
      </c>
      <c r="J599" s="291"/>
      <c r="K599" s="78" t="s">
        <v>129</v>
      </c>
      <c r="L599" s="103">
        <v>192.262</v>
      </c>
      <c r="M599" s="103"/>
      <c r="N599" s="103">
        <v>0.61399999999999999</v>
      </c>
      <c r="O599" s="103">
        <v>2.6590410000000002</v>
      </c>
      <c r="P599" s="105"/>
      <c r="Q599" s="83">
        <f t="shared" si="85"/>
        <v>195.53504100000001</v>
      </c>
    </row>
    <row r="600" spans="1:17" x14ac:dyDescent="0.25">
      <c r="A600" s="296"/>
      <c r="B600" s="253"/>
      <c r="C600" s="256"/>
      <c r="D600" s="256"/>
      <c r="E600" s="256"/>
      <c r="F600" s="256"/>
      <c r="G600" s="256"/>
      <c r="H600" s="256"/>
      <c r="I600" s="133" t="s">
        <v>19</v>
      </c>
      <c r="J600" s="291"/>
      <c r="K600" s="78" t="s">
        <v>61</v>
      </c>
      <c r="L600" s="103"/>
      <c r="M600" s="103">
        <v>743.24903700000004</v>
      </c>
      <c r="N600" s="103">
        <v>815.06986099999995</v>
      </c>
      <c r="O600" s="103">
        <v>686.34927700000003</v>
      </c>
      <c r="P600" s="105"/>
      <c r="Q600" s="83">
        <f t="shared" si="85"/>
        <v>2244.6681749999998</v>
      </c>
    </row>
    <row r="601" spans="1:17" x14ac:dyDescent="0.25">
      <c r="A601" s="296"/>
      <c r="B601" s="253"/>
      <c r="C601" s="256"/>
      <c r="D601" s="256"/>
      <c r="E601" s="256"/>
      <c r="F601" s="256"/>
      <c r="G601" s="256"/>
      <c r="H601" s="256"/>
      <c r="I601" s="133" t="s">
        <v>35</v>
      </c>
      <c r="J601" s="291"/>
      <c r="K601" s="78" t="s">
        <v>197</v>
      </c>
      <c r="L601" s="103">
        <v>456.391569</v>
      </c>
      <c r="M601" s="103"/>
      <c r="N601" s="103"/>
      <c r="O601" s="103"/>
      <c r="P601" s="105"/>
      <c r="Q601" s="83">
        <f t="shared" si="85"/>
        <v>456.391569</v>
      </c>
    </row>
    <row r="602" spans="1:17" x14ac:dyDescent="0.25">
      <c r="A602" s="296"/>
      <c r="B602" s="253"/>
      <c r="C602" s="256"/>
      <c r="D602" s="256"/>
      <c r="E602" s="256"/>
      <c r="F602" s="256"/>
      <c r="G602" s="256"/>
      <c r="H602" s="256"/>
      <c r="I602" s="133" t="s">
        <v>60</v>
      </c>
      <c r="J602" s="291"/>
      <c r="K602" s="78" t="s">
        <v>130</v>
      </c>
      <c r="L602" s="103">
        <v>11.885999999999999</v>
      </c>
      <c r="M602" s="103"/>
      <c r="N602" s="103"/>
      <c r="O602" s="103"/>
      <c r="P602" s="105"/>
      <c r="Q602" s="83">
        <f t="shared" si="85"/>
        <v>11.885999999999999</v>
      </c>
    </row>
    <row r="603" spans="1:17" x14ac:dyDescent="0.25">
      <c r="A603" s="296"/>
      <c r="B603" s="253"/>
      <c r="C603" s="256"/>
      <c r="D603" s="256"/>
      <c r="E603" s="256"/>
      <c r="F603" s="256"/>
      <c r="G603" s="256"/>
      <c r="H603" s="256"/>
      <c r="I603" s="133" t="s">
        <v>19</v>
      </c>
      <c r="J603" s="291"/>
      <c r="K603" s="78" t="s">
        <v>96</v>
      </c>
      <c r="L603" s="103"/>
      <c r="M603" s="103">
        <v>33.174999999999997</v>
      </c>
      <c r="N603" s="103">
        <v>110.86879999999999</v>
      </c>
      <c r="O603" s="103"/>
      <c r="P603" s="105"/>
      <c r="Q603" s="83">
        <f t="shared" si="85"/>
        <v>144.04379999999998</v>
      </c>
    </row>
    <row r="604" spans="1:17" x14ac:dyDescent="0.25">
      <c r="A604" s="296"/>
      <c r="B604" s="254"/>
      <c r="C604" s="256"/>
      <c r="D604" s="256"/>
      <c r="E604" s="256"/>
      <c r="F604" s="256"/>
      <c r="G604" s="256"/>
      <c r="H604" s="256"/>
      <c r="I604" s="133"/>
      <c r="J604" s="291"/>
      <c r="K604" s="119" t="s">
        <v>1</v>
      </c>
      <c r="L604" s="120">
        <f>SUM(L599:L603)</f>
        <v>660.53956900000003</v>
      </c>
      <c r="M604" s="120">
        <f t="shared" ref="M604:P604" si="91">SUM(M599:M603)</f>
        <v>776.424037</v>
      </c>
      <c r="N604" s="120">
        <f t="shared" si="91"/>
        <v>926.55266099999994</v>
      </c>
      <c r="O604" s="120">
        <f t="shared" si="91"/>
        <v>689.00831800000003</v>
      </c>
      <c r="P604" s="120">
        <f t="shared" si="91"/>
        <v>0</v>
      </c>
      <c r="Q604" s="83">
        <f>SUM(L604:P604)</f>
        <v>3052.5245850000001</v>
      </c>
    </row>
    <row r="605" spans="1:17" ht="15" customHeight="1" x14ac:dyDescent="0.25">
      <c r="A605" s="296"/>
      <c r="B605" s="252" t="s">
        <v>238</v>
      </c>
      <c r="C605" s="256"/>
      <c r="D605" s="256"/>
      <c r="E605" s="256"/>
      <c r="F605" s="256"/>
      <c r="G605" s="256"/>
      <c r="H605" s="256"/>
      <c r="I605" s="133" t="s">
        <v>35</v>
      </c>
      <c r="J605" s="291"/>
      <c r="K605" s="79" t="s">
        <v>129</v>
      </c>
      <c r="L605" s="121">
        <v>163.851</v>
      </c>
      <c r="M605" s="102"/>
      <c r="N605" s="82">
        <v>0.35099999999999998</v>
      </c>
      <c r="O605" s="82">
        <v>3.7518600000000002</v>
      </c>
      <c r="P605" s="83"/>
      <c r="Q605" s="83">
        <f t="shared" si="85"/>
        <v>167.95385999999999</v>
      </c>
    </row>
    <row r="606" spans="1:17" x14ac:dyDescent="0.25">
      <c r="A606" s="296"/>
      <c r="B606" s="253"/>
      <c r="C606" s="256"/>
      <c r="D606" s="256"/>
      <c r="E606" s="256"/>
      <c r="F606" s="256"/>
      <c r="G606" s="256"/>
      <c r="H606" s="256"/>
      <c r="I606" s="133" t="s">
        <v>19</v>
      </c>
      <c r="J606" s="291"/>
      <c r="K606" s="79" t="s">
        <v>61</v>
      </c>
      <c r="L606" s="121"/>
      <c r="M606" s="102">
        <v>485.94730800000002</v>
      </c>
      <c r="N606" s="82">
        <v>525.56056899999999</v>
      </c>
      <c r="O606" s="82">
        <v>358.01706300000001</v>
      </c>
      <c r="P606" s="83"/>
      <c r="Q606" s="83">
        <f t="shared" si="85"/>
        <v>1369.52494</v>
      </c>
    </row>
    <row r="607" spans="1:17" x14ac:dyDescent="0.25">
      <c r="A607" s="296"/>
      <c r="B607" s="253"/>
      <c r="C607" s="256"/>
      <c r="D607" s="256"/>
      <c r="E607" s="256"/>
      <c r="F607" s="256"/>
      <c r="G607" s="256"/>
      <c r="H607" s="256"/>
      <c r="I607" s="133"/>
      <c r="J607" s="291"/>
      <c r="K607" s="79" t="s">
        <v>197</v>
      </c>
      <c r="L607" s="121">
        <v>247.16300000000001</v>
      </c>
      <c r="M607" s="102"/>
      <c r="N607" s="82"/>
      <c r="O607" s="82"/>
      <c r="P607" s="83"/>
      <c r="Q607" s="83"/>
    </row>
    <row r="608" spans="1:17" x14ac:dyDescent="0.25">
      <c r="A608" s="296"/>
      <c r="B608" s="253"/>
      <c r="C608" s="256"/>
      <c r="D608" s="256"/>
      <c r="E608" s="256"/>
      <c r="F608" s="256"/>
      <c r="G608" s="256"/>
      <c r="H608" s="256"/>
      <c r="I608" s="133"/>
      <c r="J608" s="291"/>
      <c r="K608" s="79" t="s">
        <v>130</v>
      </c>
      <c r="L608" s="121">
        <v>5.9089999999999998</v>
      </c>
      <c r="M608" s="102"/>
      <c r="N608" s="82"/>
      <c r="O608" s="82"/>
      <c r="P608" s="83"/>
      <c r="Q608" s="83"/>
    </row>
    <row r="609" spans="1:17" x14ac:dyDescent="0.25">
      <c r="A609" s="296"/>
      <c r="B609" s="254"/>
      <c r="C609" s="256"/>
      <c r="D609" s="256"/>
      <c r="E609" s="256"/>
      <c r="F609" s="256"/>
      <c r="G609" s="256"/>
      <c r="H609" s="256"/>
      <c r="I609" s="133"/>
      <c r="J609" s="291"/>
      <c r="K609" s="119" t="s">
        <v>1</v>
      </c>
      <c r="L609" s="122">
        <f>SUM(L605:L608)</f>
        <v>416.923</v>
      </c>
      <c r="M609" s="122">
        <f t="shared" ref="M609:P609" si="92">SUM(M605:M608)</f>
        <v>485.94730800000002</v>
      </c>
      <c r="N609" s="122">
        <f t="shared" si="92"/>
        <v>525.91156899999999</v>
      </c>
      <c r="O609" s="122">
        <f t="shared" si="92"/>
        <v>361.76892300000003</v>
      </c>
      <c r="P609" s="122">
        <f t="shared" si="92"/>
        <v>0</v>
      </c>
      <c r="Q609" s="83">
        <f>SUM(L609:P609)</f>
        <v>1790.5508</v>
      </c>
    </row>
    <row r="610" spans="1:17" ht="15" customHeight="1" x14ac:dyDescent="0.25">
      <c r="A610" s="296"/>
      <c r="B610" s="252" t="s">
        <v>239</v>
      </c>
      <c r="C610" s="256"/>
      <c r="D610" s="256"/>
      <c r="E610" s="256"/>
      <c r="F610" s="256"/>
      <c r="G610" s="256"/>
      <c r="H610" s="256"/>
      <c r="I610" s="133" t="s">
        <v>35</v>
      </c>
      <c r="J610" s="291"/>
      <c r="K610" s="79" t="s">
        <v>129</v>
      </c>
      <c r="L610" s="102">
        <v>87.357664</v>
      </c>
      <c r="M610" s="102"/>
      <c r="N610" s="82">
        <v>0.532864</v>
      </c>
      <c r="O610" s="82">
        <v>3.4714510000000001</v>
      </c>
      <c r="P610" s="83"/>
      <c r="Q610" s="83">
        <f t="shared" si="85"/>
        <v>91.361979000000005</v>
      </c>
    </row>
    <row r="611" spans="1:17" x14ac:dyDescent="0.25">
      <c r="A611" s="296"/>
      <c r="B611" s="253"/>
      <c r="C611" s="256"/>
      <c r="D611" s="256"/>
      <c r="E611" s="256"/>
      <c r="F611" s="256"/>
      <c r="G611" s="256"/>
      <c r="H611" s="256"/>
      <c r="I611" s="133" t="s">
        <v>19</v>
      </c>
      <c r="J611" s="291"/>
      <c r="K611" s="79" t="s">
        <v>61</v>
      </c>
      <c r="L611" s="102"/>
      <c r="M611" s="102">
        <v>385.09659099999999</v>
      </c>
      <c r="N611" s="82">
        <v>414.97189100000003</v>
      </c>
      <c r="O611" s="82">
        <v>269.99926499999998</v>
      </c>
      <c r="P611" s="83"/>
      <c r="Q611" s="83">
        <f t="shared" si="85"/>
        <v>1070.0677470000001</v>
      </c>
    </row>
    <row r="612" spans="1:17" x14ac:dyDescent="0.25">
      <c r="A612" s="296"/>
      <c r="B612" s="253"/>
      <c r="C612" s="256"/>
      <c r="D612" s="256"/>
      <c r="E612" s="256"/>
      <c r="F612" s="256"/>
      <c r="G612" s="256"/>
      <c r="H612" s="256"/>
      <c r="I612" s="133" t="s">
        <v>35</v>
      </c>
      <c r="J612" s="291"/>
      <c r="K612" s="79" t="s">
        <v>197</v>
      </c>
      <c r="L612" s="102">
        <v>228.81509700000001</v>
      </c>
      <c r="M612" s="102"/>
      <c r="N612" s="82"/>
      <c r="O612" s="82"/>
      <c r="P612" s="83"/>
      <c r="Q612" s="83">
        <f t="shared" si="85"/>
        <v>228.81509700000001</v>
      </c>
    </row>
    <row r="613" spans="1:17" x14ac:dyDescent="0.25">
      <c r="A613" s="296"/>
      <c r="B613" s="253"/>
      <c r="C613" s="256"/>
      <c r="D613" s="256"/>
      <c r="E613" s="256"/>
      <c r="F613" s="256"/>
      <c r="G613" s="256"/>
      <c r="H613" s="256"/>
      <c r="I613" s="133" t="s">
        <v>60</v>
      </c>
      <c r="J613" s="291"/>
      <c r="K613" s="79" t="s">
        <v>130</v>
      </c>
      <c r="L613" s="102">
        <v>7.2378939999999998</v>
      </c>
      <c r="M613" s="102"/>
      <c r="N613" s="82"/>
      <c r="O613" s="82"/>
      <c r="P613" s="83"/>
      <c r="Q613" s="83">
        <f t="shared" si="85"/>
        <v>7.2378939999999998</v>
      </c>
    </row>
    <row r="614" spans="1:17" x14ac:dyDescent="0.25">
      <c r="A614" s="296"/>
      <c r="B614" s="253"/>
      <c r="C614" s="256"/>
      <c r="D614" s="256"/>
      <c r="E614" s="256"/>
      <c r="F614" s="256"/>
      <c r="G614" s="256"/>
      <c r="H614" s="256"/>
      <c r="I614" s="133" t="s">
        <v>19</v>
      </c>
      <c r="J614" s="291"/>
      <c r="K614" s="79" t="s">
        <v>96</v>
      </c>
      <c r="L614" s="102"/>
      <c r="M614" s="102"/>
      <c r="N614" s="82">
        <v>28.230395999999999</v>
      </c>
      <c r="O614" s="82"/>
      <c r="P614" s="83"/>
      <c r="Q614" s="83">
        <f t="shared" si="85"/>
        <v>28.230395999999999</v>
      </c>
    </row>
    <row r="615" spans="1:17" x14ac:dyDescent="0.25">
      <c r="A615" s="296"/>
      <c r="B615" s="254"/>
      <c r="C615" s="256"/>
      <c r="D615" s="256"/>
      <c r="E615" s="256"/>
      <c r="F615" s="256"/>
      <c r="G615" s="256"/>
      <c r="H615" s="256"/>
      <c r="I615" s="133"/>
      <c r="J615" s="291"/>
      <c r="K615" s="119" t="s">
        <v>1</v>
      </c>
      <c r="L615" s="120">
        <f>SUM(L610:L614)</f>
        <v>323.41065500000002</v>
      </c>
      <c r="M615" s="120">
        <f t="shared" ref="M615:P615" si="93">SUM(M610:M614)</f>
        <v>385.09659099999999</v>
      </c>
      <c r="N615" s="120">
        <f t="shared" si="93"/>
        <v>443.73515100000003</v>
      </c>
      <c r="O615" s="120">
        <f t="shared" si="93"/>
        <v>273.47071599999998</v>
      </c>
      <c r="P615" s="120">
        <f t="shared" si="93"/>
        <v>0</v>
      </c>
      <c r="Q615" s="83">
        <f>SUM(L615:P615)</f>
        <v>1425.713113</v>
      </c>
    </row>
    <row r="616" spans="1:17" ht="15" customHeight="1" x14ac:dyDescent="0.25">
      <c r="A616" s="296"/>
      <c r="B616" s="252" t="s">
        <v>240</v>
      </c>
      <c r="C616" s="256"/>
      <c r="D616" s="256"/>
      <c r="E616" s="256"/>
      <c r="F616" s="256"/>
      <c r="G616" s="256"/>
      <c r="H616" s="256"/>
      <c r="I616" s="133" t="s">
        <v>35</v>
      </c>
      <c r="J616" s="291"/>
      <c r="K616" s="79" t="s">
        <v>126</v>
      </c>
      <c r="L616" s="102">
        <v>201.21899999999999</v>
      </c>
      <c r="M616" s="102"/>
      <c r="N616" s="82">
        <v>0.42599999999999999</v>
      </c>
      <c r="O616" s="82">
        <v>0.316</v>
      </c>
      <c r="P616" s="83"/>
      <c r="Q616" s="83">
        <f t="shared" si="85"/>
        <v>201.96099999999998</v>
      </c>
    </row>
    <row r="617" spans="1:17" x14ac:dyDescent="0.25">
      <c r="A617" s="296"/>
      <c r="B617" s="253"/>
      <c r="C617" s="256"/>
      <c r="D617" s="256"/>
      <c r="E617" s="256"/>
      <c r="F617" s="256"/>
      <c r="G617" s="256"/>
      <c r="H617" s="256"/>
      <c r="I617" s="133" t="s">
        <v>19</v>
      </c>
      <c r="J617" s="291"/>
      <c r="K617" s="79" t="s">
        <v>63</v>
      </c>
      <c r="L617" s="102"/>
      <c r="M617" s="102">
        <v>525.52283399999999</v>
      </c>
      <c r="N617" s="82">
        <v>576.05568600000004</v>
      </c>
      <c r="O617" s="82">
        <v>409.76213300000001</v>
      </c>
      <c r="P617" s="83"/>
      <c r="Q617" s="83">
        <f t="shared" si="85"/>
        <v>1511.340653</v>
      </c>
    </row>
    <row r="618" spans="1:17" x14ac:dyDescent="0.25">
      <c r="A618" s="296"/>
      <c r="B618" s="253"/>
      <c r="C618" s="256"/>
      <c r="D618" s="256"/>
      <c r="E618" s="256"/>
      <c r="F618" s="256"/>
      <c r="G618" s="256"/>
      <c r="H618" s="256"/>
      <c r="I618" s="133" t="s">
        <v>35</v>
      </c>
      <c r="J618" s="291"/>
      <c r="K618" s="79" t="s">
        <v>127</v>
      </c>
      <c r="L618" s="102">
        <v>248.470461</v>
      </c>
      <c r="M618" s="102"/>
      <c r="N618" s="82"/>
      <c r="O618" s="82"/>
      <c r="P618" s="83"/>
      <c r="Q618" s="83">
        <f t="shared" si="85"/>
        <v>248.470461</v>
      </c>
    </row>
    <row r="619" spans="1:17" x14ac:dyDescent="0.25">
      <c r="A619" s="296"/>
      <c r="B619" s="253"/>
      <c r="C619" s="256"/>
      <c r="D619" s="256"/>
      <c r="E619" s="256"/>
      <c r="F619" s="256"/>
      <c r="G619" s="256"/>
      <c r="H619" s="256"/>
      <c r="I619" s="133" t="s">
        <v>60</v>
      </c>
      <c r="J619" s="291"/>
      <c r="K619" s="79" t="s">
        <v>128</v>
      </c>
      <c r="L619" s="102">
        <v>4.5570000000000004</v>
      </c>
      <c r="M619" s="102"/>
      <c r="N619" s="82"/>
      <c r="O619" s="82"/>
      <c r="P619" s="83"/>
      <c r="Q619" s="83">
        <f t="shared" si="85"/>
        <v>4.5570000000000004</v>
      </c>
    </row>
    <row r="620" spans="1:17" x14ac:dyDescent="0.25">
      <c r="A620" s="296"/>
      <c r="B620" s="254"/>
      <c r="C620" s="256"/>
      <c r="D620" s="256"/>
      <c r="E620" s="256"/>
      <c r="F620" s="256"/>
      <c r="G620" s="256"/>
      <c r="H620" s="256"/>
      <c r="I620" s="133"/>
      <c r="J620" s="291"/>
      <c r="K620" s="119" t="s">
        <v>1</v>
      </c>
      <c r="L620" s="120">
        <f>SUM(L616:L619)</f>
        <v>454.24646100000001</v>
      </c>
      <c r="M620" s="120">
        <f t="shared" ref="M620:P620" si="94">SUM(M616:M619)</f>
        <v>525.52283399999999</v>
      </c>
      <c r="N620" s="120">
        <f t="shared" si="94"/>
        <v>576.48168600000008</v>
      </c>
      <c r="O620" s="120">
        <f t="shared" si="94"/>
        <v>410.07813299999998</v>
      </c>
      <c r="P620" s="120">
        <f t="shared" si="94"/>
        <v>0</v>
      </c>
      <c r="Q620" s="83">
        <f>SUM(L620:P620)</f>
        <v>1966.3291140000001</v>
      </c>
    </row>
    <row r="621" spans="1:17" ht="15" customHeight="1" x14ac:dyDescent="0.25">
      <c r="A621" s="296"/>
      <c r="B621" s="252" t="s">
        <v>241</v>
      </c>
      <c r="C621" s="256"/>
      <c r="D621" s="256"/>
      <c r="E621" s="256"/>
      <c r="F621" s="256"/>
      <c r="G621" s="256"/>
      <c r="H621" s="256"/>
      <c r="I621" s="133" t="s">
        <v>35</v>
      </c>
      <c r="J621" s="291"/>
      <c r="K621" s="79" t="s">
        <v>126</v>
      </c>
      <c r="L621" s="102">
        <v>227.93493599999999</v>
      </c>
      <c r="M621" s="102"/>
      <c r="N621" s="82">
        <v>0.56285399999999997</v>
      </c>
      <c r="O621" s="82">
        <v>1.931</v>
      </c>
      <c r="P621" s="83"/>
      <c r="Q621" s="83">
        <f t="shared" si="85"/>
        <v>230.42878999999999</v>
      </c>
    </row>
    <row r="622" spans="1:17" x14ac:dyDescent="0.25">
      <c r="A622" s="296"/>
      <c r="B622" s="253"/>
      <c r="C622" s="256"/>
      <c r="D622" s="256"/>
      <c r="E622" s="256"/>
      <c r="F622" s="256"/>
      <c r="G622" s="256"/>
      <c r="H622" s="256"/>
      <c r="I622" s="133" t="s">
        <v>19</v>
      </c>
      <c r="J622" s="291"/>
      <c r="K622" s="79" t="s">
        <v>63</v>
      </c>
      <c r="L622" s="102"/>
      <c r="M622" s="102">
        <v>819.12423999999999</v>
      </c>
      <c r="N622" s="82">
        <v>848.50607300000001</v>
      </c>
      <c r="O622" s="82">
        <v>675.07615999999996</v>
      </c>
      <c r="P622" s="83"/>
      <c r="Q622" s="83">
        <f t="shared" si="85"/>
        <v>2342.7064730000002</v>
      </c>
    </row>
    <row r="623" spans="1:17" x14ac:dyDescent="0.25">
      <c r="A623" s="296"/>
      <c r="B623" s="253"/>
      <c r="C623" s="256"/>
      <c r="D623" s="256"/>
      <c r="E623" s="256"/>
      <c r="F623" s="256"/>
      <c r="G623" s="256"/>
      <c r="H623" s="256"/>
      <c r="I623" s="133" t="s">
        <v>35</v>
      </c>
      <c r="J623" s="291"/>
      <c r="K623" s="79" t="s">
        <v>127</v>
      </c>
      <c r="L623" s="102">
        <v>438.44389799999999</v>
      </c>
      <c r="M623" s="102"/>
      <c r="N623" s="82"/>
      <c r="O623" s="82"/>
      <c r="P623" s="83"/>
      <c r="Q623" s="83">
        <f t="shared" si="85"/>
        <v>438.44389799999999</v>
      </c>
    </row>
    <row r="624" spans="1:17" x14ac:dyDescent="0.25">
      <c r="A624" s="296"/>
      <c r="B624" s="253"/>
      <c r="C624" s="256"/>
      <c r="D624" s="256"/>
      <c r="E624" s="256"/>
      <c r="F624" s="256"/>
      <c r="G624" s="256"/>
      <c r="H624" s="256"/>
      <c r="I624" s="133" t="s">
        <v>60</v>
      </c>
      <c r="J624" s="291"/>
      <c r="K624" s="79" t="s">
        <v>128</v>
      </c>
      <c r="L624" s="102">
        <v>12.157916</v>
      </c>
      <c r="M624" s="102"/>
      <c r="N624" s="82"/>
      <c r="O624" s="82"/>
      <c r="P624" s="83"/>
      <c r="Q624" s="83">
        <f t="shared" si="85"/>
        <v>12.157916</v>
      </c>
    </row>
    <row r="625" spans="1:17" x14ac:dyDescent="0.25">
      <c r="A625" s="296"/>
      <c r="B625" s="254"/>
      <c r="C625" s="256"/>
      <c r="D625" s="256"/>
      <c r="E625" s="256"/>
      <c r="F625" s="256"/>
      <c r="G625" s="256"/>
      <c r="H625" s="256"/>
      <c r="I625" s="133"/>
      <c r="J625" s="291"/>
      <c r="K625" s="119" t="s">
        <v>1</v>
      </c>
      <c r="L625" s="120">
        <f>SUM(L621:L624)</f>
        <v>678.53674999999998</v>
      </c>
      <c r="M625" s="120">
        <f t="shared" ref="M625:P625" si="95">SUM(M621:M624)</f>
        <v>819.12423999999999</v>
      </c>
      <c r="N625" s="120">
        <f t="shared" si="95"/>
        <v>849.06892700000003</v>
      </c>
      <c r="O625" s="120">
        <f t="shared" si="95"/>
        <v>677.00716</v>
      </c>
      <c r="P625" s="120">
        <f t="shared" si="95"/>
        <v>0</v>
      </c>
      <c r="Q625" s="83">
        <f>SUM(L625:P625)</f>
        <v>3023.7370769999998</v>
      </c>
    </row>
    <row r="626" spans="1:17" s="135" customFormat="1" ht="15" customHeight="1" x14ac:dyDescent="0.25">
      <c r="A626" s="296"/>
      <c r="B626" s="252" t="s">
        <v>242</v>
      </c>
      <c r="C626" s="256"/>
      <c r="D626" s="256"/>
      <c r="E626" s="256"/>
      <c r="F626" s="256"/>
      <c r="G626" s="256"/>
      <c r="H626" s="256"/>
      <c r="I626" s="134" t="s">
        <v>35</v>
      </c>
      <c r="J626" s="291"/>
      <c r="K626" s="116" t="s">
        <v>126</v>
      </c>
      <c r="L626" s="117">
        <v>229.416</v>
      </c>
      <c r="M626" s="118"/>
      <c r="N626" s="118">
        <v>0.313</v>
      </c>
      <c r="O626" s="118">
        <v>0.28489199999999998</v>
      </c>
      <c r="P626" s="83"/>
      <c r="Q626" s="83">
        <f t="shared" si="85"/>
        <v>230.013892</v>
      </c>
    </row>
    <row r="627" spans="1:17" x14ac:dyDescent="0.25">
      <c r="A627" s="296"/>
      <c r="B627" s="253"/>
      <c r="C627" s="256"/>
      <c r="D627" s="256"/>
      <c r="E627" s="256"/>
      <c r="F627" s="256"/>
      <c r="G627" s="256"/>
      <c r="H627" s="256"/>
      <c r="I627" s="133" t="s">
        <v>19</v>
      </c>
      <c r="J627" s="291"/>
      <c r="K627" s="79" t="s">
        <v>63</v>
      </c>
      <c r="L627" s="102"/>
      <c r="M627" s="102">
        <v>456.99422499999997</v>
      </c>
      <c r="N627" s="82">
        <v>469.59382299999999</v>
      </c>
      <c r="O627" s="82">
        <v>358.37656399999997</v>
      </c>
      <c r="P627" s="83"/>
      <c r="Q627" s="83">
        <f t="shared" si="85"/>
        <v>1284.964612</v>
      </c>
    </row>
    <row r="628" spans="1:17" x14ac:dyDescent="0.25">
      <c r="A628" s="296"/>
      <c r="B628" s="253"/>
      <c r="C628" s="256"/>
      <c r="D628" s="256"/>
      <c r="E628" s="256"/>
      <c r="F628" s="256"/>
      <c r="G628" s="256"/>
      <c r="H628" s="256"/>
      <c r="I628" s="133" t="s">
        <v>35</v>
      </c>
      <c r="J628" s="291"/>
      <c r="K628" s="79" t="s">
        <v>127</v>
      </c>
      <c r="L628" s="102">
        <v>175.118504</v>
      </c>
      <c r="M628" s="102"/>
      <c r="N628" s="82"/>
      <c r="O628" s="82"/>
      <c r="P628" s="83"/>
      <c r="Q628" s="83">
        <f t="shared" si="85"/>
        <v>175.118504</v>
      </c>
    </row>
    <row r="629" spans="1:17" x14ac:dyDescent="0.25">
      <c r="A629" s="296"/>
      <c r="B629" s="253"/>
      <c r="C629" s="256"/>
      <c r="D629" s="256"/>
      <c r="E629" s="256"/>
      <c r="F629" s="256"/>
      <c r="G629" s="256"/>
      <c r="H629" s="256"/>
      <c r="I629" s="133" t="s">
        <v>60</v>
      </c>
      <c r="J629" s="291"/>
      <c r="K629" s="79" t="s">
        <v>128</v>
      </c>
      <c r="L629" s="102">
        <v>7.4889060000000001</v>
      </c>
      <c r="M629" s="102"/>
      <c r="N629" s="82"/>
      <c r="O629" s="82"/>
      <c r="P629" s="83"/>
      <c r="Q629" s="83">
        <f t="shared" si="85"/>
        <v>7.4889060000000001</v>
      </c>
    </row>
    <row r="630" spans="1:17" x14ac:dyDescent="0.25">
      <c r="A630" s="296"/>
      <c r="B630" s="253"/>
      <c r="C630" s="256"/>
      <c r="D630" s="256"/>
      <c r="E630" s="256"/>
      <c r="F630" s="256"/>
      <c r="G630" s="256"/>
      <c r="H630" s="256"/>
      <c r="I630" s="133" t="s">
        <v>19</v>
      </c>
      <c r="J630" s="291"/>
      <c r="K630" s="79" t="s">
        <v>96</v>
      </c>
      <c r="L630" s="102"/>
      <c r="M630" s="102">
        <v>2.5171809999999999</v>
      </c>
      <c r="N630" s="82">
        <v>13.319988</v>
      </c>
      <c r="O630" s="82"/>
      <c r="P630" s="83"/>
      <c r="Q630" s="83">
        <f t="shared" si="85"/>
        <v>15.837168999999999</v>
      </c>
    </row>
    <row r="631" spans="1:17" x14ac:dyDescent="0.25">
      <c r="A631" s="296"/>
      <c r="B631" s="253"/>
      <c r="C631" s="256"/>
      <c r="D631" s="256"/>
      <c r="E631" s="256"/>
      <c r="F631" s="256"/>
      <c r="G631" s="256"/>
      <c r="H631" s="256"/>
      <c r="I631" s="133" t="s">
        <v>35</v>
      </c>
      <c r="J631" s="291"/>
      <c r="K631" s="79" t="s">
        <v>164</v>
      </c>
      <c r="L631" s="102">
        <v>98.577157</v>
      </c>
      <c r="M631" s="102"/>
      <c r="N631" s="82"/>
      <c r="O631" s="82"/>
      <c r="P631" s="83"/>
      <c r="Q631" s="83">
        <f t="shared" si="85"/>
        <v>98.577157</v>
      </c>
    </row>
    <row r="632" spans="1:17" x14ac:dyDescent="0.25">
      <c r="A632" s="296"/>
      <c r="B632" s="254"/>
      <c r="C632" s="256"/>
      <c r="D632" s="256"/>
      <c r="E632" s="256"/>
      <c r="F632" s="256"/>
      <c r="G632" s="256"/>
      <c r="H632" s="256"/>
      <c r="I632" s="133"/>
      <c r="J632" s="291"/>
      <c r="K632" s="119" t="s">
        <v>1</v>
      </c>
      <c r="L632" s="120">
        <f>SUM(L626:L631)</f>
        <v>510.60056699999996</v>
      </c>
      <c r="M632" s="120">
        <f t="shared" ref="M632:P632" si="96">SUM(M626:M631)</f>
        <v>459.51140599999997</v>
      </c>
      <c r="N632" s="120">
        <f t="shared" si="96"/>
        <v>483.226811</v>
      </c>
      <c r="O632" s="120">
        <f t="shared" si="96"/>
        <v>358.66145599999999</v>
      </c>
      <c r="P632" s="120">
        <f t="shared" si="96"/>
        <v>0</v>
      </c>
      <c r="Q632" s="83">
        <f>SUM(L632:P632)</f>
        <v>1812.0002400000001</v>
      </c>
    </row>
    <row r="633" spans="1:17" ht="15" customHeight="1" x14ac:dyDescent="0.25">
      <c r="A633" s="296"/>
      <c r="B633" s="252" t="s">
        <v>243</v>
      </c>
      <c r="C633" s="256"/>
      <c r="D633" s="256"/>
      <c r="E633" s="256"/>
      <c r="F633" s="256"/>
      <c r="G633" s="256"/>
      <c r="H633" s="256"/>
      <c r="I633" s="134" t="s">
        <v>35</v>
      </c>
      <c r="J633" s="291"/>
      <c r="K633" s="116" t="s">
        <v>126</v>
      </c>
      <c r="L633" s="117">
        <v>114.914</v>
      </c>
      <c r="M633" s="123"/>
      <c r="N633" s="118">
        <v>0.32100000000000001</v>
      </c>
      <c r="O633" s="118">
        <v>1.423</v>
      </c>
      <c r="P633" s="124"/>
      <c r="Q633" s="83">
        <f t="shared" si="85"/>
        <v>116.658</v>
      </c>
    </row>
    <row r="634" spans="1:17" x14ac:dyDescent="0.25">
      <c r="A634" s="296"/>
      <c r="B634" s="253"/>
      <c r="C634" s="256"/>
      <c r="D634" s="256"/>
      <c r="E634" s="256"/>
      <c r="F634" s="256"/>
      <c r="G634" s="256"/>
      <c r="H634" s="256"/>
      <c r="I634" s="133" t="s">
        <v>19</v>
      </c>
      <c r="J634" s="291"/>
      <c r="K634" s="79" t="s">
        <v>63</v>
      </c>
      <c r="L634" s="102"/>
      <c r="M634" s="102">
        <v>367.95886000000002</v>
      </c>
      <c r="N634" s="82">
        <v>403.85373700000002</v>
      </c>
      <c r="O634" s="82">
        <v>294.28124700000001</v>
      </c>
      <c r="P634" s="83"/>
      <c r="Q634" s="83">
        <f t="shared" si="85"/>
        <v>1066.093844</v>
      </c>
    </row>
    <row r="635" spans="1:17" x14ac:dyDescent="0.25">
      <c r="A635" s="296"/>
      <c r="B635" s="253"/>
      <c r="C635" s="256"/>
      <c r="D635" s="256"/>
      <c r="E635" s="256"/>
      <c r="F635" s="256"/>
      <c r="G635" s="256"/>
      <c r="H635" s="256"/>
      <c r="I635" s="133" t="s">
        <v>35</v>
      </c>
      <c r="J635" s="291"/>
      <c r="K635" s="79" t="s">
        <v>127</v>
      </c>
      <c r="L635" s="102">
        <v>186.66251299999999</v>
      </c>
      <c r="M635" s="102"/>
      <c r="N635" s="82"/>
      <c r="O635" s="82"/>
      <c r="P635" s="83"/>
      <c r="Q635" s="83">
        <f t="shared" si="85"/>
        <v>186.66251299999999</v>
      </c>
    </row>
    <row r="636" spans="1:17" x14ac:dyDescent="0.25">
      <c r="A636" s="296"/>
      <c r="B636" s="253"/>
      <c r="C636" s="256"/>
      <c r="D636" s="256"/>
      <c r="E636" s="256"/>
      <c r="F636" s="256"/>
      <c r="G636" s="256"/>
      <c r="H636" s="256"/>
      <c r="I636" s="133" t="s">
        <v>60</v>
      </c>
      <c r="J636" s="291"/>
      <c r="K636" s="79" t="s">
        <v>128</v>
      </c>
      <c r="L636" s="102">
        <v>4.4539999999999997</v>
      </c>
      <c r="M636" s="102"/>
      <c r="N636" s="82"/>
      <c r="O636" s="82"/>
      <c r="P636" s="83"/>
      <c r="Q636" s="83">
        <f t="shared" si="85"/>
        <v>4.4539999999999997</v>
      </c>
    </row>
    <row r="637" spans="1:17" x14ac:dyDescent="0.25">
      <c r="A637" s="296"/>
      <c r="B637" s="254"/>
      <c r="C637" s="256"/>
      <c r="D637" s="256"/>
      <c r="E637" s="256"/>
      <c r="F637" s="256"/>
      <c r="G637" s="256"/>
      <c r="H637" s="256"/>
      <c r="I637" s="133"/>
      <c r="J637" s="291"/>
      <c r="K637" s="119" t="s">
        <v>1</v>
      </c>
      <c r="L637" s="120">
        <f>SUM(L633:L636)</f>
        <v>306.03051299999998</v>
      </c>
      <c r="M637" s="120">
        <f t="shared" ref="M637:P637" si="97">SUM(M633:M636)</f>
        <v>367.95886000000002</v>
      </c>
      <c r="N637" s="120">
        <f t="shared" si="97"/>
        <v>404.17473700000005</v>
      </c>
      <c r="O637" s="120">
        <f t="shared" si="97"/>
        <v>295.70424700000001</v>
      </c>
      <c r="P637" s="120">
        <f t="shared" si="97"/>
        <v>0</v>
      </c>
      <c r="Q637" s="83">
        <f>SUM(L637:P637)</f>
        <v>1373.8683570000003</v>
      </c>
    </row>
    <row r="638" spans="1:17" s="135" customFormat="1" ht="15" customHeight="1" x14ac:dyDescent="0.25">
      <c r="A638" s="296"/>
      <c r="B638" s="252" t="s">
        <v>244</v>
      </c>
      <c r="C638" s="256"/>
      <c r="D638" s="256"/>
      <c r="E638" s="256"/>
      <c r="F638" s="256"/>
      <c r="G638" s="256"/>
      <c r="H638" s="256"/>
      <c r="I638" s="133" t="s">
        <v>35</v>
      </c>
      <c r="J638" s="291"/>
      <c r="K638" s="116" t="s">
        <v>126</v>
      </c>
      <c r="L638" s="117">
        <v>135.02099999999999</v>
      </c>
      <c r="M638" s="118"/>
      <c r="N638" s="118">
        <v>0.53500000000000003</v>
      </c>
      <c r="O638" s="118">
        <v>2.0624910000000001</v>
      </c>
      <c r="P638" s="83"/>
      <c r="Q638" s="83">
        <f t="shared" si="85"/>
        <v>137.61849099999998</v>
      </c>
    </row>
    <row r="639" spans="1:17" x14ac:dyDescent="0.25">
      <c r="A639" s="296"/>
      <c r="B639" s="253"/>
      <c r="C639" s="256"/>
      <c r="D639" s="256"/>
      <c r="E639" s="256"/>
      <c r="F639" s="256"/>
      <c r="G639" s="256"/>
      <c r="H639" s="256"/>
      <c r="I639" s="133" t="s">
        <v>19</v>
      </c>
      <c r="J639" s="291"/>
      <c r="K639" s="79" t="s">
        <v>63</v>
      </c>
      <c r="L639" s="102"/>
      <c r="M639" s="82">
        <v>579.46864900000003</v>
      </c>
      <c r="N639" s="82">
        <v>640.38369799999998</v>
      </c>
      <c r="O639" s="82">
        <v>482.22551299999998</v>
      </c>
      <c r="P639" s="83"/>
      <c r="Q639" s="83">
        <f t="shared" si="85"/>
        <v>1702.0778599999999</v>
      </c>
    </row>
    <row r="640" spans="1:17" x14ac:dyDescent="0.25">
      <c r="A640" s="296"/>
      <c r="B640" s="253"/>
      <c r="C640" s="256"/>
      <c r="D640" s="256"/>
      <c r="E640" s="256"/>
      <c r="F640" s="256"/>
      <c r="G640" s="256"/>
      <c r="H640" s="256"/>
      <c r="I640" s="133" t="s">
        <v>35</v>
      </c>
      <c r="J640" s="291"/>
      <c r="K640" s="79" t="s">
        <v>127</v>
      </c>
      <c r="L640" s="102">
        <v>362.80066399999998</v>
      </c>
      <c r="M640" s="82"/>
      <c r="N640" s="82"/>
      <c r="O640" s="82"/>
      <c r="P640" s="83"/>
      <c r="Q640" s="83">
        <f t="shared" si="85"/>
        <v>362.80066399999998</v>
      </c>
    </row>
    <row r="641" spans="1:24" x14ac:dyDescent="0.25">
      <c r="A641" s="296"/>
      <c r="B641" s="253"/>
      <c r="C641" s="256"/>
      <c r="D641" s="256"/>
      <c r="E641" s="256"/>
      <c r="F641" s="256"/>
      <c r="G641" s="256"/>
      <c r="H641" s="256"/>
      <c r="I641" s="133" t="s">
        <v>60</v>
      </c>
      <c r="J641" s="291"/>
      <c r="K641" s="79" t="s">
        <v>128</v>
      </c>
      <c r="L641" s="102">
        <v>10.362</v>
      </c>
      <c r="M641" s="82"/>
      <c r="N641" s="82"/>
      <c r="O641" s="82"/>
      <c r="P641" s="83"/>
      <c r="Q641" s="83">
        <f t="shared" si="85"/>
        <v>10.362</v>
      </c>
    </row>
    <row r="642" spans="1:24" x14ac:dyDescent="0.25">
      <c r="A642" s="296"/>
      <c r="B642" s="253"/>
      <c r="C642" s="256"/>
      <c r="D642" s="256"/>
      <c r="E642" s="256"/>
      <c r="F642" s="256"/>
      <c r="G642" s="256"/>
      <c r="H642" s="256"/>
      <c r="I642" s="133" t="s">
        <v>19</v>
      </c>
      <c r="J642" s="291"/>
      <c r="K642" s="79" t="s">
        <v>96</v>
      </c>
      <c r="L642" s="102"/>
      <c r="M642" s="82">
        <v>1.49996</v>
      </c>
      <c r="N642" s="82">
        <v>123.208989</v>
      </c>
      <c r="O642" s="82"/>
      <c r="P642" s="83"/>
      <c r="Q642" s="83">
        <f t="shared" ref="Q642:Q649" si="98">SUM(L642:P642)</f>
        <v>124.708949</v>
      </c>
    </row>
    <row r="643" spans="1:24" x14ac:dyDescent="0.25">
      <c r="A643" s="296"/>
      <c r="B643" s="253"/>
      <c r="C643" s="256"/>
      <c r="D643" s="256"/>
      <c r="E643" s="256"/>
      <c r="F643" s="256"/>
      <c r="G643" s="256"/>
      <c r="H643" s="256"/>
      <c r="I643" s="133" t="s">
        <v>35</v>
      </c>
      <c r="J643" s="291"/>
      <c r="K643" s="79" t="s">
        <v>164</v>
      </c>
      <c r="L643" s="102">
        <v>231.32791499999999</v>
      </c>
      <c r="M643" s="82"/>
      <c r="N643" s="82"/>
      <c r="O643" s="82"/>
      <c r="P643" s="83"/>
      <c r="Q643" s="83">
        <f t="shared" si="98"/>
        <v>231.32791499999999</v>
      </c>
    </row>
    <row r="644" spans="1:24" x14ac:dyDescent="0.25">
      <c r="A644" s="296"/>
      <c r="B644" s="254"/>
      <c r="C644" s="256"/>
      <c r="D644" s="256"/>
      <c r="E644" s="256"/>
      <c r="F644" s="256"/>
      <c r="G644" s="256"/>
      <c r="H644" s="256"/>
      <c r="I644" s="133"/>
      <c r="J644" s="291"/>
      <c r="K644" s="119" t="s">
        <v>1</v>
      </c>
      <c r="L644" s="120">
        <f>SUM(L638:L643)</f>
        <v>739.51157899999998</v>
      </c>
      <c r="M644" s="120">
        <f t="shared" ref="M644:P644" si="99">SUM(M638:M643)</f>
        <v>580.96860900000001</v>
      </c>
      <c r="N644" s="120">
        <f t="shared" si="99"/>
        <v>764.12768699999992</v>
      </c>
      <c r="O644" s="120">
        <f t="shared" si="99"/>
        <v>484.288004</v>
      </c>
      <c r="P644" s="120">
        <f t="shared" si="99"/>
        <v>0</v>
      </c>
      <c r="Q644" s="83">
        <f>SUM(L644:P644)</f>
        <v>2568.8958789999997</v>
      </c>
    </row>
    <row r="645" spans="1:24" ht="15" customHeight="1" x14ac:dyDescent="0.25">
      <c r="A645" s="296"/>
      <c r="B645" s="252" t="s">
        <v>245</v>
      </c>
      <c r="C645" s="256"/>
      <c r="D645" s="256"/>
      <c r="E645" s="256"/>
      <c r="F645" s="256"/>
      <c r="G645" s="256"/>
      <c r="H645" s="256"/>
      <c r="I645" s="133" t="s">
        <v>35</v>
      </c>
      <c r="J645" s="291"/>
      <c r="K645" s="79" t="s">
        <v>126</v>
      </c>
      <c r="L645" s="125">
        <v>150.43600000000001</v>
      </c>
      <c r="M645" s="82"/>
      <c r="N645" s="103">
        <v>0.68300000000000005</v>
      </c>
      <c r="O645" s="103">
        <v>1.5109999999999999</v>
      </c>
      <c r="P645" s="104"/>
      <c r="Q645" s="83">
        <f t="shared" si="98"/>
        <v>152.63</v>
      </c>
    </row>
    <row r="646" spans="1:24" x14ac:dyDescent="0.25">
      <c r="A646" s="296"/>
      <c r="B646" s="253"/>
      <c r="C646" s="256"/>
      <c r="D646" s="256"/>
      <c r="E646" s="256"/>
      <c r="F646" s="256"/>
      <c r="G646" s="256"/>
      <c r="H646" s="256"/>
      <c r="I646" s="133" t="s">
        <v>19</v>
      </c>
      <c r="J646" s="291"/>
      <c r="K646" s="79" t="s">
        <v>63</v>
      </c>
      <c r="L646" s="102"/>
      <c r="M646" s="82">
        <v>638.29487400000005</v>
      </c>
      <c r="N646" s="103">
        <v>768.27780199999995</v>
      </c>
      <c r="O646" s="103">
        <v>601.07567100000006</v>
      </c>
      <c r="P646" s="104"/>
      <c r="Q646" s="83">
        <f t="shared" si="98"/>
        <v>2007.6483470000001</v>
      </c>
    </row>
    <row r="647" spans="1:24" x14ac:dyDescent="0.25">
      <c r="A647" s="296"/>
      <c r="B647" s="253"/>
      <c r="C647" s="256"/>
      <c r="D647" s="256"/>
      <c r="E647" s="256"/>
      <c r="F647" s="256"/>
      <c r="G647" s="256"/>
      <c r="H647" s="256"/>
      <c r="I647" s="133" t="s">
        <v>35</v>
      </c>
      <c r="J647" s="291"/>
      <c r="K647" s="78" t="s">
        <v>127</v>
      </c>
      <c r="L647" s="126">
        <v>396.01058</v>
      </c>
      <c r="M647" s="82"/>
      <c r="N647" s="103"/>
      <c r="O647" s="103"/>
      <c r="P647" s="104"/>
      <c r="Q647" s="83">
        <f t="shared" si="98"/>
        <v>396.01058</v>
      </c>
    </row>
    <row r="648" spans="1:24" x14ac:dyDescent="0.25">
      <c r="A648" s="296"/>
      <c r="B648" s="253"/>
      <c r="C648" s="256"/>
      <c r="D648" s="256"/>
      <c r="E648" s="256"/>
      <c r="F648" s="256"/>
      <c r="G648" s="256"/>
      <c r="H648" s="256"/>
      <c r="I648" s="133" t="s">
        <v>60</v>
      </c>
      <c r="J648" s="291"/>
      <c r="K648" s="78" t="s">
        <v>128</v>
      </c>
      <c r="L648" s="103">
        <v>10.98</v>
      </c>
      <c r="M648" s="82"/>
      <c r="N648" s="103"/>
      <c r="O648" s="103"/>
      <c r="P648" s="104"/>
      <c r="Q648" s="83">
        <f t="shared" si="98"/>
        <v>10.98</v>
      </c>
    </row>
    <row r="649" spans="1:24" x14ac:dyDescent="0.25">
      <c r="A649" s="296"/>
      <c r="B649" s="253"/>
      <c r="C649" s="256"/>
      <c r="D649" s="256"/>
      <c r="E649" s="256"/>
      <c r="F649" s="256"/>
      <c r="G649" s="256"/>
      <c r="H649" s="256"/>
      <c r="I649" s="133" t="s">
        <v>19</v>
      </c>
      <c r="J649" s="291"/>
      <c r="K649" s="78" t="s">
        <v>96</v>
      </c>
      <c r="L649" s="103"/>
      <c r="M649" s="82">
        <v>1.661</v>
      </c>
      <c r="N649" s="103">
        <v>82.895595</v>
      </c>
      <c r="O649" s="103"/>
      <c r="P649" s="104"/>
      <c r="Q649" s="83">
        <f t="shared" si="98"/>
        <v>84.556595000000002</v>
      </c>
    </row>
    <row r="650" spans="1:24" x14ac:dyDescent="0.25">
      <c r="A650" s="296"/>
      <c r="B650" s="254"/>
      <c r="C650" s="256"/>
      <c r="D650" s="256"/>
      <c r="E650" s="256"/>
      <c r="F650" s="256"/>
      <c r="G650" s="256"/>
      <c r="H650" s="256"/>
      <c r="I650" s="133"/>
      <c r="J650" s="291"/>
      <c r="K650" s="119" t="s">
        <v>1</v>
      </c>
      <c r="L650" s="120">
        <f>SUM(L645:L649)</f>
        <v>557.42658000000006</v>
      </c>
      <c r="M650" s="120">
        <f t="shared" ref="M650:P650" si="100">SUM(M645:M649)</f>
        <v>639.95587399999999</v>
      </c>
      <c r="N650" s="120">
        <f t="shared" si="100"/>
        <v>851.8563969999999</v>
      </c>
      <c r="O650" s="120">
        <f t="shared" si="100"/>
        <v>602.58667100000002</v>
      </c>
      <c r="P650" s="120">
        <f t="shared" si="100"/>
        <v>0</v>
      </c>
      <c r="Q650" s="83">
        <f>SUM(L650:P650)</f>
        <v>2651.8255220000001</v>
      </c>
    </row>
    <row r="651" spans="1:24" ht="18" customHeight="1" x14ac:dyDescent="0.25">
      <c r="A651" s="296"/>
      <c r="B651" s="252" t="s">
        <v>246</v>
      </c>
      <c r="C651" s="256"/>
      <c r="D651" s="256"/>
      <c r="E651" s="256"/>
      <c r="F651" s="256"/>
      <c r="G651" s="256"/>
      <c r="H651" s="256"/>
      <c r="I651" s="133" t="s">
        <v>35</v>
      </c>
      <c r="J651" s="291"/>
      <c r="K651" s="79" t="s">
        <v>174</v>
      </c>
      <c r="L651" s="127"/>
      <c r="M651" s="102"/>
      <c r="N651" s="82">
        <v>0.63900000000000001</v>
      </c>
      <c r="O651" s="82">
        <v>0.68</v>
      </c>
      <c r="P651" s="83"/>
      <c r="Q651" s="83">
        <f>SUM(L651:P651)</f>
        <v>1.319</v>
      </c>
    </row>
    <row r="652" spans="1:24" ht="18" customHeight="1" x14ac:dyDescent="0.25">
      <c r="A652" s="296"/>
      <c r="B652" s="253"/>
      <c r="C652" s="256"/>
      <c r="D652" s="256"/>
      <c r="E652" s="256"/>
      <c r="F652" s="256"/>
      <c r="G652" s="256"/>
      <c r="H652" s="256"/>
      <c r="I652" s="133"/>
      <c r="J652" s="291"/>
      <c r="K652" s="79" t="s">
        <v>190</v>
      </c>
      <c r="L652" s="127"/>
      <c r="M652" s="102">
        <v>956.43333099999995</v>
      </c>
      <c r="N652" s="82">
        <v>693.41359199999999</v>
      </c>
      <c r="O652" s="82">
        <v>769.70351100000005</v>
      </c>
      <c r="P652" s="83"/>
      <c r="Q652" s="83">
        <f t="shared" ref="Q652:Q653" si="101">SUM(L652:P652)</f>
        <v>2419.5504340000002</v>
      </c>
    </row>
    <row r="653" spans="1:24" ht="18" customHeight="1" x14ac:dyDescent="0.25">
      <c r="A653" s="296"/>
      <c r="B653" s="253"/>
      <c r="C653" s="256"/>
      <c r="D653" s="256"/>
      <c r="E653" s="256"/>
      <c r="F653" s="256"/>
      <c r="G653" s="256"/>
      <c r="H653" s="256"/>
      <c r="I653" s="133"/>
      <c r="J653" s="291"/>
      <c r="K653" s="79" t="s">
        <v>198</v>
      </c>
      <c r="L653" s="127">
        <v>440.57631600000002</v>
      </c>
      <c r="M653" s="102"/>
      <c r="N653" s="82"/>
      <c r="O653" s="82"/>
      <c r="P653" s="83"/>
      <c r="Q653" s="83">
        <f t="shared" si="101"/>
        <v>440.57631600000002</v>
      </c>
    </row>
    <row r="654" spans="1:24" ht="18.75" customHeight="1" x14ac:dyDescent="0.25">
      <c r="A654" s="297"/>
      <c r="B654" s="254"/>
      <c r="C654" s="257"/>
      <c r="D654" s="257"/>
      <c r="E654" s="257"/>
      <c r="F654" s="257"/>
      <c r="G654" s="257"/>
      <c r="H654" s="257"/>
      <c r="I654" s="133"/>
      <c r="J654" s="292"/>
      <c r="K654" s="119" t="s">
        <v>1</v>
      </c>
      <c r="L654" s="120">
        <f>SUM(L651:L653)</f>
        <v>440.57631600000002</v>
      </c>
      <c r="M654" s="120">
        <f t="shared" ref="M654:P654" si="102">SUM(M651:M653)</f>
        <v>956.43333099999995</v>
      </c>
      <c r="N654" s="120">
        <f t="shared" si="102"/>
        <v>694.052592</v>
      </c>
      <c r="O654" s="120">
        <f t="shared" si="102"/>
        <v>770.383511</v>
      </c>
      <c r="P654" s="120">
        <f t="shared" si="102"/>
        <v>0</v>
      </c>
      <c r="Q654" s="83">
        <f>SUM(L654:P654)</f>
        <v>2861.4457499999999</v>
      </c>
    </row>
    <row r="655" spans="1:24" s="128" customFormat="1" ht="15" customHeight="1" x14ac:dyDescent="0.25">
      <c r="A655" s="219" t="s">
        <v>131</v>
      </c>
      <c r="B655" s="293"/>
      <c r="C655" s="293"/>
      <c r="D655" s="293"/>
      <c r="E655" s="293"/>
      <c r="F655" s="293"/>
      <c r="G655" s="293"/>
      <c r="H655" s="293"/>
      <c r="I655" s="293"/>
      <c r="J655" s="294"/>
      <c r="K655" s="59"/>
      <c r="L655" s="81">
        <f>L574+L579+L584+L591+L598+L604+L609+L615+L620+L625+L632+L637+L644+L650+L654</f>
        <v>6810.9882429999998</v>
      </c>
      <c r="M655" s="81">
        <f t="shared" ref="M655:P655" si="103">M574+M579+M584+M591+M598+M604+M609+M615+M620+M625+M632+M637+M644+M650+M654</f>
        <v>8892.854734999999</v>
      </c>
      <c r="N655" s="81">
        <f t="shared" si="103"/>
        <v>9670.7200260000009</v>
      </c>
      <c r="O655" s="81">
        <f t="shared" si="103"/>
        <v>6874.1649479999996</v>
      </c>
      <c r="P655" s="81">
        <f t="shared" si="103"/>
        <v>0</v>
      </c>
      <c r="Q655" s="81">
        <f>Q574+Q579+Q584+Q591+Q598+Q604+Q609+Q615+Q620+Q625+Q632+Q637+Q644+Q650+Q654</f>
        <v>32248.727951999997</v>
      </c>
    </row>
    <row r="656" spans="1:24" ht="16.5" customHeight="1" x14ac:dyDescent="0.25">
      <c r="A656" s="225">
        <v>12</v>
      </c>
      <c r="B656" s="228" t="s">
        <v>202</v>
      </c>
      <c r="C656" s="207" t="s">
        <v>4</v>
      </c>
      <c r="D656" s="207" t="s">
        <v>3</v>
      </c>
      <c r="E656" s="207" t="s">
        <v>251</v>
      </c>
      <c r="F656" s="207" t="s">
        <v>211</v>
      </c>
      <c r="G656" s="207" t="s">
        <v>247</v>
      </c>
      <c r="H656" s="207" t="s">
        <v>226</v>
      </c>
      <c r="I656" s="137" t="s">
        <v>35</v>
      </c>
      <c r="J656" s="232">
        <v>122</v>
      </c>
      <c r="K656" s="137" t="s">
        <v>56</v>
      </c>
      <c r="L656" s="131"/>
      <c r="M656" s="131"/>
      <c r="N656" s="131">
        <v>0.16</v>
      </c>
      <c r="O656" s="131">
        <v>0.88200000000000001</v>
      </c>
      <c r="P656" s="131"/>
      <c r="Q656" s="38">
        <f>SUM(L656:P656)</f>
        <v>1.042</v>
      </c>
      <c r="U656" s="89"/>
      <c r="V656" s="89"/>
      <c r="W656" s="89"/>
      <c r="X656" s="89"/>
    </row>
    <row r="657" spans="1:24" ht="15" customHeight="1" x14ac:dyDescent="0.25">
      <c r="A657" s="226"/>
      <c r="B657" s="229"/>
      <c r="C657" s="208"/>
      <c r="D657" s="208"/>
      <c r="E657" s="208"/>
      <c r="F657" s="208"/>
      <c r="G657" s="208"/>
      <c r="H657" s="208"/>
      <c r="I657" s="137" t="s">
        <v>19</v>
      </c>
      <c r="J657" s="233"/>
      <c r="K657" s="137" t="s">
        <v>57</v>
      </c>
      <c r="L657" s="131"/>
      <c r="M657" s="131">
        <v>271.187996</v>
      </c>
      <c r="N657" s="131">
        <v>315.94736899999998</v>
      </c>
      <c r="O657" s="131">
        <v>245.79803200000001</v>
      </c>
      <c r="P657" s="131"/>
      <c r="Q657" s="38">
        <f t="shared" ref="Q657:Q662" si="104">SUM(L657:P657)</f>
        <v>832.93339700000001</v>
      </c>
      <c r="U657" s="89"/>
      <c r="V657" s="89"/>
      <c r="W657" s="89"/>
      <c r="X657" s="89"/>
    </row>
    <row r="658" spans="1:24" ht="15" customHeight="1" x14ac:dyDescent="0.25">
      <c r="A658" s="226"/>
      <c r="B658" s="229"/>
      <c r="C658" s="208"/>
      <c r="D658" s="208"/>
      <c r="E658" s="208"/>
      <c r="F658" s="208"/>
      <c r="G658" s="208"/>
      <c r="H658" s="208"/>
      <c r="I658" s="137" t="s">
        <v>19</v>
      </c>
      <c r="J658" s="233"/>
      <c r="K658" s="137" t="s">
        <v>61</v>
      </c>
      <c r="L658" s="131"/>
      <c r="M658" s="131">
        <v>27.516435999999999</v>
      </c>
      <c r="N658" s="131">
        <v>17.370664000000001</v>
      </c>
      <c r="O658" s="131">
        <v>15.464259999999999</v>
      </c>
      <c r="P658" s="131"/>
      <c r="Q658" s="38">
        <f t="shared" si="104"/>
        <v>60.35136</v>
      </c>
      <c r="U658" s="89"/>
      <c r="V658" s="89"/>
      <c r="W658" s="89"/>
      <c r="X658" s="89"/>
    </row>
    <row r="659" spans="1:24" ht="15" customHeight="1" x14ac:dyDescent="0.25">
      <c r="A659" s="226"/>
      <c r="B659" s="229"/>
      <c r="C659" s="208"/>
      <c r="D659" s="208"/>
      <c r="E659" s="208"/>
      <c r="F659" s="208"/>
      <c r="G659" s="208"/>
      <c r="H659" s="208"/>
      <c r="I659" s="137" t="s">
        <v>19</v>
      </c>
      <c r="J659" s="233"/>
      <c r="K659" s="137" t="s">
        <v>62</v>
      </c>
      <c r="L659" s="131"/>
      <c r="M659" s="131">
        <v>0.64700999999999997</v>
      </c>
      <c r="N659" s="131">
        <v>1.777398</v>
      </c>
      <c r="O659" s="131">
        <v>7.1968940000000003</v>
      </c>
      <c r="P659" s="131"/>
      <c r="Q659" s="38">
        <f t="shared" si="104"/>
        <v>9.621302</v>
      </c>
      <c r="U659" s="89"/>
      <c r="V659" s="89"/>
      <c r="W659" s="89"/>
      <c r="X659" s="89"/>
    </row>
    <row r="660" spans="1:24" ht="15" customHeight="1" x14ac:dyDescent="0.25">
      <c r="A660" s="226"/>
      <c r="B660" s="229"/>
      <c r="C660" s="208"/>
      <c r="D660" s="208"/>
      <c r="E660" s="208"/>
      <c r="F660" s="208"/>
      <c r="G660" s="208"/>
      <c r="H660" s="208"/>
      <c r="I660" s="137" t="s">
        <v>19</v>
      </c>
      <c r="J660" s="233"/>
      <c r="K660" s="137" t="s">
        <v>65</v>
      </c>
      <c r="L660" s="131"/>
      <c r="M660" s="131">
        <v>17.821835</v>
      </c>
      <c r="N660" s="131">
        <v>37.994880000000002</v>
      </c>
      <c r="O660" s="131">
        <v>26.867919000000001</v>
      </c>
      <c r="P660" s="131"/>
      <c r="Q660" s="38">
        <f t="shared" si="104"/>
        <v>82.684634000000003</v>
      </c>
      <c r="U660" s="89"/>
      <c r="V660" s="89"/>
      <c r="W660" s="89"/>
      <c r="X660" s="89"/>
    </row>
    <row r="661" spans="1:24" ht="15" customHeight="1" x14ac:dyDescent="0.25">
      <c r="A661" s="226"/>
      <c r="B661" s="229"/>
      <c r="C661" s="208"/>
      <c r="D661" s="208"/>
      <c r="E661" s="208"/>
      <c r="F661" s="208"/>
      <c r="G661" s="208"/>
      <c r="H661" s="208"/>
      <c r="I661" s="137"/>
      <c r="J661" s="233"/>
      <c r="K661" s="137" t="s">
        <v>66</v>
      </c>
      <c r="L661" s="131"/>
      <c r="M661" s="131">
        <v>12.201525999999999</v>
      </c>
      <c r="N661" s="131">
        <v>14.670278</v>
      </c>
      <c r="O661" s="131">
        <v>13.008972</v>
      </c>
      <c r="P661" s="131"/>
      <c r="Q661" s="38">
        <f t="shared" si="104"/>
        <v>39.880775999999997</v>
      </c>
      <c r="U661" s="89"/>
      <c r="V661" s="89"/>
      <c r="W661" s="89"/>
      <c r="X661" s="89"/>
    </row>
    <row r="662" spans="1:24" s="51" customFormat="1" ht="15" customHeight="1" x14ac:dyDescent="0.25">
      <c r="A662" s="226"/>
      <c r="B662" s="230"/>
      <c r="C662" s="208"/>
      <c r="D662" s="208"/>
      <c r="E662" s="208"/>
      <c r="F662" s="208"/>
      <c r="G662" s="208"/>
      <c r="H662" s="208"/>
      <c r="I662" s="130"/>
      <c r="J662" s="234"/>
      <c r="K662" s="48" t="s">
        <v>1</v>
      </c>
      <c r="L662" s="33">
        <f>SUM(L656:L661)</f>
        <v>0</v>
      </c>
      <c r="M662" s="33">
        <f t="shared" ref="M662:P662" si="105">SUM(M656:M661)</f>
        <v>329.37480300000004</v>
      </c>
      <c r="N662" s="33">
        <f t="shared" si="105"/>
        <v>387.92058900000001</v>
      </c>
      <c r="O662" s="33">
        <f t="shared" si="105"/>
        <v>309.21807699999999</v>
      </c>
      <c r="P662" s="33">
        <f t="shared" si="105"/>
        <v>0</v>
      </c>
      <c r="Q662" s="38">
        <f t="shared" si="104"/>
        <v>1026.513469</v>
      </c>
      <c r="U662" s="129"/>
      <c r="V662" s="129"/>
      <c r="W662" s="129"/>
      <c r="X662" s="129"/>
    </row>
    <row r="663" spans="1:24" s="107" customFormat="1" x14ac:dyDescent="0.25">
      <c r="A663" s="226"/>
      <c r="B663" s="209" t="s">
        <v>212</v>
      </c>
      <c r="C663" s="208"/>
      <c r="D663" s="208"/>
      <c r="E663" s="208"/>
      <c r="F663" s="208"/>
      <c r="G663" s="208"/>
      <c r="H663" s="208"/>
      <c r="I663" s="39" t="s">
        <v>35</v>
      </c>
      <c r="J663" s="235">
        <v>458</v>
      </c>
      <c r="K663" s="39" t="s">
        <v>56</v>
      </c>
      <c r="L663" s="39"/>
      <c r="M663" s="111"/>
      <c r="N663" s="111">
        <v>5.0000000000000001E-3</v>
      </c>
      <c r="O663" s="111"/>
      <c r="P663" s="112"/>
      <c r="Q663" s="88">
        <f>SUM(L663:P663)</f>
        <v>5.0000000000000001E-3</v>
      </c>
    </row>
    <row r="664" spans="1:24" s="107" customFormat="1" x14ac:dyDescent="0.25">
      <c r="A664" s="226"/>
      <c r="B664" s="210"/>
      <c r="C664" s="208"/>
      <c r="D664" s="208"/>
      <c r="E664" s="208"/>
      <c r="F664" s="208"/>
      <c r="G664" s="208"/>
      <c r="H664" s="208"/>
      <c r="I664" s="39" t="s">
        <v>19</v>
      </c>
      <c r="J664" s="236"/>
      <c r="K664" s="39" t="s">
        <v>57</v>
      </c>
      <c r="L664" s="39"/>
      <c r="M664" s="111">
        <v>65.176085</v>
      </c>
      <c r="N664" s="111">
        <v>167.08534900000001</v>
      </c>
      <c r="O664" s="111">
        <v>47.400002999999998</v>
      </c>
      <c r="P664" s="112"/>
      <c r="Q664" s="88">
        <f t="shared" ref="Q664:Q680" si="106">SUM(L664:P664)</f>
        <v>279.66143699999998</v>
      </c>
    </row>
    <row r="665" spans="1:24" s="107" customFormat="1" x14ac:dyDescent="0.25">
      <c r="A665" s="226"/>
      <c r="B665" s="210"/>
      <c r="C665" s="208"/>
      <c r="D665" s="208"/>
      <c r="E665" s="208"/>
      <c r="F665" s="208"/>
      <c r="G665" s="208"/>
      <c r="H665" s="208"/>
      <c r="I665" s="39" t="s">
        <v>19</v>
      </c>
      <c r="J665" s="236"/>
      <c r="K665" s="39" t="s">
        <v>73</v>
      </c>
      <c r="L665" s="39"/>
      <c r="M665" s="111">
        <v>45.773986000000001</v>
      </c>
      <c r="N665" s="111">
        <v>91.834000000000003</v>
      </c>
      <c r="O665" s="111">
        <v>4.992</v>
      </c>
      <c r="P665" s="112"/>
      <c r="Q665" s="88">
        <f t="shared" si="106"/>
        <v>142.599986</v>
      </c>
    </row>
    <row r="666" spans="1:24" s="107" customFormat="1" x14ac:dyDescent="0.25">
      <c r="A666" s="226"/>
      <c r="B666" s="210"/>
      <c r="C666" s="208"/>
      <c r="D666" s="208"/>
      <c r="E666" s="208"/>
      <c r="F666" s="208"/>
      <c r="G666" s="208"/>
      <c r="H666" s="208"/>
      <c r="I666" s="39" t="s">
        <v>19</v>
      </c>
      <c r="J666" s="236"/>
      <c r="K666" s="39" t="s">
        <v>31</v>
      </c>
      <c r="L666" s="39"/>
      <c r="M666" s="111">
        <v>16.538927000000001</v>
      </c>
      <c r="N666" s="111">
        <v>10.612596</v>
      </c>
      <c r="O666" s="111">
        <v>0</v>
      </c>
      <c r="P666" s="112"/>
      <c r="Q666" s="88">
        <f t="shared" si="106"/>
        <v>27.151523000000001</v>
      </c>
    </row>
    <row r="667" spans="1:24" s="107" customFormat="1" x14ac:dyDescent="0.25">
      <c r="A667" s="226"/>
      <c r="B667" s="210"/>
      <c r="C667" s="208"/>
      <c r="D667" s="208"/>
      <c r="E667" s="208"/>
      <c r="F667" s="208"/>
      <c r="G667" s="208"/>
      <c r="H667" s="208"/>
      <c r="I667" s="39" t="s">
        <v>19</v>
      </c>
      <c r="J667" s="236"/>
      <c r="K667" s="39" t="s">
        <v>75</v>
      </c>
      <c r="L667" s="39"/>
      <c r="M667" s="111">
        <v>58.643132000000001</v>
      </c>
      <c r="N667" s="111">
        <v>34.092602999999997</v>
      </c>
      <c r="O667" s="111">
        <v>37.706220000000002</v>
      </c>
      <c r="P667" s="112"/>
      <c r="Q667" s="88">
        <f t="shared" si="106"/>
        <v>130.44195500000001</v>
      </c>
    </row>
    <row r="668" spans="1:24" s="107" customFormat="1" x14ac:dyDescent="0.25">
      <c r="A668" s="226"/>
      <c r="B668" s="210"/>
      <c r="C668" s="208"/>
      <c r="D668" s="208"/>
      <c r="E668" s="208"/>
      <c r="F668" s="208"/>
      <c r="G668" s="208"/>
      <c r="H668" s="208"/>
      <c r="I668" s="39" t="s">
        <v>19</v>
      </c>
      <c r="J668" s="236"/>
      <c r="K668" s="39" t="s">
        <v>116</v>
      </c>
      <c r="L668" s="39"/>
      <c r="M668" s="111">
        <v>4.5708919999999997</v>
      </c>
      <c r="N668" s="111">
        <v>4.1434870000000004</v>
      </c>
      <c r="O668" s="111">
        <v>94.951999999999998</v>
      </c>
      <c r="P668" s="112"/>
      <c r="Q668" s="88">
        <f t="shared" si="106"/>
        <v>103.66637900000001</v>
      </c>
    </row>
    <row r="669" spans="1:24" s="107" customFormat="1" x14ac:dyDescent="0.25">
      <c r="A669" s="226"/>
      <c r="B669" s="210"/>
      <c r="C669" s="208"/>
      <c r="D669" s="208"/>
      <c r="E669" s="208"/>
      <c r="F669" s="208"/>
      <c r="G669" s="208"/>
      <c r="H669" s="208"/>
      <c r="I669" s="39" t="s">
        <v>19</v>
      </c>
      <c r="J669" s="236"/>
      <c r="K669" s="39" t="s">
        <v>157</v>
      </c>
      <c r="L669" s="39"/>
      <c r="M669" s="111"/>
      <c r="N669" s="111"/>
      <c r="O669" s="111">
        <v>120.28</v>
      </c>
      <c r="P669" s="112"/>
      <c r="Q669" s="88">
        <f t="shared" si="106"/>
        <v>120.28</v>
      </c>
    </row>
    <row r="670" spans="1:24" s="107" customFormat="1" x14ac:dyDescent="0.25">
      <c r="A670" s="226"/>
      <c r="B670" s="210"/>
      <c r="C670" s="208"/>
      <c r="D670" s="208"/>
      <c r="E670" s="208"/>
      <c r="F670" s="208"/>
      <c r="G670" s="208"/>
      <c r="H670" s="208"/>
      <c r="I670" s="39" t="s">
        <v>19</v>
      </c>
      <c r="J670" s="236"/>
      <c r="K670" s="39" t="s">
        <v>76</v>
      </c>
      <c r="L670" s="39"/>
      <c r="M670" s="111">
        <v>39.994337999999999</v>
      </c>
      <c r="N670" s="111">
        <v>6.2720000000000002</v>
      </c>
      <c r="O670" s="111">
        <v>24</v>
      </c>
      <c r="P670" s="112"/>
      <c r="Q670" s="88">
        <f t="shared" si="106"/>
        <v>70.26633799999999</v>
      </c>
    </row>
    <row r="671" spans="1:24" s="107" customFormat="1" x14ac:dyDescent="0.25">
      <c r="A671" s="226"/>
      <c r="B671" s="210"/>
      <c r="C671" s="208"/>
      <c r="D671" s="208"/>
      <c r="E671" s="208"/>
      <c r="F671" s="208"/>
      <c r="G671" s="208"/>
      <c r="H671" s="208"/>
      <c r="I671" s="39" t="s">
        <v>19</v>
      </c>
      <c r="J671" s="236"/>
      <c r="K671" s="39" t="s">
        <v>77</v>
      </c>
      <c r="L671" s="39"/>
      <c r="M671" s="111"/>
      <c r="N671" s="111">
        <v>30.393000000000001</v>
      </c>
      <c r="O671" s="111">
        <v>15</v>
      </c>
      <c r="P671" s="112"/>
      <c r="Q671" s="88">
        <f t="shared" si="106"/>
        <v>45.393000000000001</v>
      </c>
    </row>
    <row r="672" spans="1:24" s="107" customFormat="1" x14ac:dyDescent="0.25">
      <c r="A672" s="226"/>
      <c r="B672" s="210"/>
      <c r="C672" s="208"/>
      <c r="D672" s="208"/>
      <c r="E672" s="208"/>
      <c r="F672" s="208"/>
      <c r="G672" s="208"/>
      <c r="H672" s="208"/>
      <c r="I672" s="39" t="s">
        <v>19</v>
      </c>
      <c r="J672" s="236"/>
      <c r="K672" s="39" t="s">
        <v>100</v>
      </c>
      <c r="L672" s="39"/>
      <c r="M672" s="111">
        <v>391.35461299999997</v>
      </c>
      <c r="N672" s="111"/>
      <c r="O672" s="111"/>
      <c r="P672" s="112"/>
      <c r="Q672" s="88">
        <f t="shared" si="106"/>
        <v>391.35461299999997</v>
      </c>
    </row>
    <row r="673" spans="1:17" s="107" customFormat="1" x14ac:dyDescent="0.25">
      <c r="A673" s="226"/>
      <c r="B673" s="210"/>
      <c r="C673" s="208"/>
      <c r="D673" s="208"/>
      <c r="E673" s="208"/>
      <c r="F673" s="208"/>
      <c r="G673" s="208"/>
      <c r="H673" s="208"/>
      <c r="I673" s="39" t="s">
        <v>19</v>
      </c>
      <c r="J673" s="236"/>
      <c r="K673" s="39" t="s">
        <v>78</v>
      </c>
      <c r="L673" s="39"/>
      <c r="M673" s="111">
        <v>40</v>
      </c>
      <c r="N673" s="111">
        <v>91.296000000000006</v>
      </c>
      <c r="O673" s="111">
        <v>100</v>
      </c>
      <c r="P673" s="112"/>
      <c r="Q673" s="88">
        <f t="shared" si="106"/>
        <v>231.29599999999999</v>
      </c>
    </row>
    <row r="674" spans="1:17" s="107" customFormat="1" x14ac:dyDescent="0.25">
      <c r="A674" s="226"/>
      <c r="B674" s="210"/>
      <c r="C674" s="208"/>
      <c r="D674" s="208"/>
      <c r="E674" s="208"/>
      <c r="F674" s="208"/>
      <c r="G674" s="208"/>
      <c r="H674" s="208"/>
      <c r="I674" s="39" t="s">
        <v>19</v>
      </c>
      <c r="J674" s="236"/>
      <c r="K674" s="39" t="s">
        <v>79</v>
      </c>
      <c r="L674" s="39"/>
      <c r="M674" s="111">
        <v>223.72045800000001</v>
      </c>
      <c r="N674" s="111">
        <v>37.186582999999999</v>
      </c>
      <c r="O674" s="111">
        <v>127.047</v>
      </c>
      <c r="P674" s="112"/>
      <c r="Q674" s="88">
        <f t="shared" si="106"/>
        <v>387.95404099999996</v>
      </c>
    </row>
    <row r="675" spans="1:17" s="107" customFormat="1" x14ac:dyDescent="0.25">
      <c r="A675" s="226"/>
      <c r="B675" s="210"/>
      <c r="C675" s="208"/>
      <c r="D675" s="208"/>
      <c r="E675" s="208"/>
      <c r="F675" s="208"/>
      <c r="G675" s="208"/>
      <c r="H675" s="208"/>
      <c r="I675" s="39" t="s">
        <v>19</v>
      </c>
      <c r="J675" s="236"/>
      <c r="K675" s="39" t="s">
        <v>190</v>
      </c>
      <c r="L675" s="39"/>
      <c r="M675" s="111"/>
      <c r="N675" s="111">
        <v>0.18088599999999999</v>
      </c>
      <c r="O675" s="111"/>
      <c r="P675" s="112"/>
      <c r="Q675" s="88">
        <f t="shared" si="106"/>
        <v>0.18088599999999999</v>
      </c>
    </row>
    <row r="676" spans="1:17" s="107" customFormat="1" x14ac:dyDescent="0.25">
      <c r="A676" s="226"/>
      <c r="B676" s="210"/>
      <c r="C676" s="208"/>
      <c r="D676" s="208"/>
      <c r="E676" s="208"/>
      <c r="F676" s="208"/>
      <c r="G676" s="208"/>
      <c r="H676" s="208"/>
      <c r="I676" s="39" t="s">
        <v>19</v>
      </c>
      <c r="J676" s="236"/>
      <c r="K676" s="39" t="s">
        <v>101</v>
      </c>
      <c r="L676" s="39"/>
      <c r="M676" s="111"/>
      <c r="N676" s="111">
        <v>134.707491</v>
      </c>
      <c r="O676" s="111"/>
      <c r="P676" s="112"/>
      <c r="Q676" s="88">
        <f t="shared" si="106"/>
        <v>134.707491</v>
      </c>
    </row>
    <row r="677" spans="1:17" s="107" customFormat="1" x14ac:dyDescent="0.25">
      <c r="A677" s="226"/>
      <c r="B677" s="210"/>
      <c r="C677" s="208"/>
      <c r="D677" s="208"/>
      <c r="E677" s="208"/>
      <c r="F677" s="208"/>
      <c r="G677" s="208"/>
      <c r="H677" s="208"/>
      <c r="I677" s="39" t="s">
        <v>35</v>
      </c>
      <c r="J677" s="236"/>
      <c r="K677" s="142" t="s">
        <v>84</v>
      </c>
      <c r="L677" s="39"/>
      <c r="M677" s="111"/>
      <c r="N677" s="111">
        <v>598</v>
      </c>
      <c r="O677" s="111"/>
      <c r="P677" s="112"/>
      <c r="Q677" s="88">
        <f t="shared" si="106"/>
        <v>598</v>
      </c>
    </row>
    <row r="678" spans="1:17" s="107" customFormat="1" x14ac:dyDescent="0.25">
      <c r="A678" s="226"/>
      <c r="B678" s="210"/>
      <c r="C678" s="208"/>
      <c r="D678" s="208"/>
      <c r="E678" s="208"/>
      <c r="F678" s="208"/>
      <c r="G678" s="208"/>
      <c r="H678" s="208"/>
      <c r="I678" s="39" t="s">
        <v>19</v>
      </c>
      <c r="J678" s="236"/>
      <c r="K678" s="142" t="s">
        <v>95</v>
      </c>
      <c r="L678" s="39"/>
      <c r="M678" s="111"/>
      <c r="N678" s="111"/>
      <c r="O678" s="111">
        <v>0</v>
      </c>
      <c r="P678" s="112"/>
      <c r="Q678" s="88">
        <f t="shared" si="106"/>
        <v>0</v>
      </c>
    </row>
    <row r="679" spans="1:17" s="107" customFormat="1" x14ac:dyDescent="0.25">
      <c r="A679" s="226"/>
      <c r="B679" s="210"/>
      <c r="C679" s="208"/>
      <c r="D679" s="208"/>
      <c r="E679" s="208"/>
      <c r="F679" s="208"/>
      <c r="G679" s="208"/>
      <c r="H679" s="208"/>
      <c r="I679" s="39" t="s">
        <v>60</v>
      </c>
      <c r="J679" s="236"/>
      <c r="K679" s="142" t="s">
        <v>86</v>
      </c>
      <c r="L679" s="39"/>
      <c r="M679" s="111"/>
      <c r="N679" s="111">
        <v>297</v>
      </c>
      <c r="O679" s="111"/>
      <c r="P679" s="112"/>
      <c r="Q679" s="88">
        <f t="shared" si="106"/>
        <v>297</v>
      </c>
    </row>
    <row r="680" spans="1:17" s="107" customFormat="1" x14ac:dyDescent="0.25">
      <c r="A680" s="226"/>
      <c r="B680" s="210"/>
      <c r="C680" s="208"/>
      <c r="D680" s="208"/>
      <c r="E680" s="208"/>
      <c r="F680" s="208"/>
      <c r="G680" s="208"/>
      <c r="H680" s="208"/>
      <c r="I680" s="39" t="s">
        <v>19</v>
      </c>
      <c r="J680" s="236"/>
      <c r="K680" s="142" t="s">
        <v>87</v>
      </c>
      <c r="L680" s="39"/>
      <c r="M680" s="111">
        <v>148</v>
      </c>
      <c r="N680" s="111">
        <v>95.2</v>
      </c>
      <c r="O680" s="111">
        <v>80</v>
      </c>
      <c r="P680" s="112"/>
      <c r="Q680" s="88">
        <f t="shared" si="106"/>
        <v>323.2</v>
      </c>
    </row>
    <row r="681" spans="1:17" s="107" customFormat="1" x14ac:dyDescent="0.25">
      <c r="A681" s="226"/>
      <c r="B681" s="211"/>
      <c r="C681" s="208"/>
      <c r="D681" s="208"/>
      <c r="E681" s="208"/>
      <c r="F681" s="208"/>
      <c r="G681" s="208"/>
      <c r="H681" s="208"/>
      <c r="I681" s="39"/>
      <c r="J681" s="237"/>
      <c r="K681" s="87" t="s">
        <v>1</v>
      </c>
      <c r="L681" s="88">
        <f>SUM(L663:L680)</f>
        <v>0</v>
      </c>
      <c r="M681" s="88">
        <f t="shared" ref="M681:P681" si="107">SUM(M663:M680)</f>
        <v>1033.7724309999999</v>
      </c>
      <c r="N681" s="88">
        <f t="shared" si="107"/>
        <v>1598.0089949999999</v>
      </c>
      <c r="O681" s="88">
        <f t="shared" si="107"/>
        <v>651.37722299999996</v>
      </c>
      <c r="P681" s="88">
        <f t="shared" si="107"/>
        <v>0</v>
      </c>
      <c r="Q681" s="88">
        <f>SUM(L681:P681)</f>
        <v>3283.1586489999995</v>
      </c>
    </row>
    <row r="682" spans="1:17" s="107" customFormat="1" x14ac:dyDescent="0.25">
      <c r="A682" s="226"/>
      <c r="B682" s="209" t="s">
        <v>213</v>
      </c>
      <c r="C682" s="208"/>
      <c r="D682" s="208"/>
      <c r="E682" s="208"/>
      <c r="F682" s="208"/>
      <c r="G682" s="208"/>
      <c r="H682" s="208"/>
      <c r="I682" s="106" t="s">
        <v>35</v>
      </c>
      <c r="J682" s="214">
        <v>466</v>
      </c>
      <c r="K682" s="139" t="s">
        <v>56</v>
      </c>
      <c r="L682" s="100"/>
      <c r="M682" s="100"/>
      <c r="N682" s="35">
        <v>5.0000000000000001E-3</v>
      </c>
      <c r="O682" s="35"/>
      <c r="P682" s="26"/>
      <c r="Q682" s="88">
        <f>SUM(L682:P682)</f>
        <v>5.0000000000000001E-3</v>
      </c>
    </row>
    <row r="683" spans="1:17" s="107" customFormat="1" x14ac:dyDescent="0.25">
      <c r="A683" s="226"/>
      <c r="B683" s="210"/>
      <c r="C683" s="208"/>
      <c r="D683" s="208"/>
      <c r="E683" s="208"/>
      <c r="F683" s="208"/>
      <c r="G683" s="208"/>
      <c r="H683" s="208"/>
      <c r="I683" s="106" t="s">
        <v>19</v>
      </c>
      <c r="J683" s="215"/>
      <c r="K683" s="139" t="s">
        <v>57</v>
      </c>
      <c r="L683" s="100"/>
      <c r="M683" s="100">
        <v>183.66661999999999</v>
      </c>
      <c r="N683" s="35">
        <v>65.964099000000004</v>
      </c>
      <c r="O683" s="35">
        <v>44.686433000000001</v>
      </c>
      <c r="P683" s="26"/>
      <c r="Q683" s="88">
        <f t="shared" ref="Q683:Q699" si="108">SUM(L683:P683)</f>
        <v>294.31715200000002</v>
      </c>
    </row>
    <row r="684" spans="1:17" s="107" customFormat="1" x14ac:dyDescent="0.25">
      <c r="A684" s="226"/>
      <c r="B684" s="210"/>
      <c r="C684" s="208"/>
      <c r="D684" s="208"/>
      <c r="E684" s="208"/>
      <c r="F684" s="208"/>
      <c r="G684" s="208"/>
      <c r="H684" s="208"/>
      <c r="I684" s="106" t="s">
        <v>35</v>
      </c>
      <c r="J684" s="215"/>
      <c r="K684" s="139" t="s">
        <v>110</v>
      </c>
      <c r="L684" s="100"/>
      <c r="M684" s="100">
        <v>1512.615166</v>
      </c>
      <c r="N684" s="35"/>
      <c r="O684" s="35"/>
      <c r="P684" s="26"/>
      <c r="Q684" s="88">
        <f t="shared" si="108"/>
        <v>1512.615166</v>
      </c>
    </row>
    <row r="685" spans="1:17" s="107" customFormat="1" x14ac:dyDescent="0.25">
      <c r="A685" s="226"/>
      <c r="B685" s="210"/>
      <c r="C685" s="208"/>
      <c r="D685" s="208"/>
      <c r="E685" s="208"/>
      <c r="F685" s="208"/>
      <c r="G685" s="208"/>
      <c r="H685" s="208"/>
      <c r="I685" s="106" t="s">
        <v>19</v>
      </c>
      <c r="J685" s="215"/>
      <c r="K685" s="139" t="s">
        <v>70</v>
      </c>
      <c r="L685" s="100"/>
      <c r="M685" s="100">
        <v>18.856712000000002</v>
      </c>
      <c r="N685" s="35">
        <v>0</v>
      </c>
      <c r="O685" s="35">
        <v>0</v>
      </c>
      <c r="P685" s="26"/>
      <c r="Q685" s="88">
        <f t="shared" si="108"/>
        <v>18.856712000000002</v>
      </c>
    </row>
    <row r="686" spans="1:17" s="107" customFormat="1" x14ac:dyDescent="0.25">
      <c r="A686" s="226"/>
      <c r="B686" s="210"/>
      <c r="C686" s="208"/>
      <c r="D686" s="208"/>
      <c r="E686" s="208"/>
      <c r="F686" s="208"/>
      <c r="G686" s="208"/>
      <c r="H686" s="208"/>
      <c r="I686" s="106" t="s">
        <v>19</v>
      </c>
      <c r="J686" s="215"/>
      <c r="K686" s="139" t="s">
        <v>105</v>
      </c>
      <c r="L686" s="100"/>
      <c r="M686" s="100">
        <v>183.80380600000001</v>
      </c>
      <c r="N686" s="35">
        <v>182.80936399999999</v>
      </c>
      <c r="O686" s="35">
        <v>0</v>
      </c>
      <c r="P686" s="26"/>
      <c r="Q686" s="88">
        <f t="shared" si="108"/>
        <v>366.61316999999997</v>
      </c>
    </row>
    <row r="687" spans="1:17" s="107" customFormat="1" x14ac:dyDescent="0.25">
      <c r="A687" s="226"/>
      <c r="B687" s="210"/>
      <c r="C687" s="208"/>
      <c r="D687" s="208"/>
      <c r="E687" s="208"/>
      <c r="F687" s="208"/>
      <c r="G687" s="208"/>
      <c r="H687" s="208"/>
      <c r="I687" s="106" t="s">
        <v>60</v>
      </c>
      <c r="J687" s="215"/>
      <c r="K687" s="139" t="s">
        <v>106</v>
      </c>
      <c r="L687" s="100"/>
      <c r="M687" s="100">
        <v>213.03347400000001</v>
      </c>
      <c r="N687" s="35">
        <v>793.04099900000006</v>
      </c>
      <c r="O687" s="35"/>
      <c r="P687" s="26"/>
      <c r="Q687" s="88">
        <f t="shared" si="108"/>
        <v>1006.0744730000001</v>
      </c>
    </row>
    <row r="688" spans="1:17" s="107" customFormat="1" x14ac:dyDescent="0.25">
      <c r="A688" s="226"/>
      <c r="B688" s="210"/>
      <c r="C688" s="208"/>
      <c r="D688" s="208"/>
      <c r="E688" s="208"/>
      <c r="F688" s="208"/>
      <c r="G688" s="208"/>
      <c r="H688" s="208"/>
      <c r="I688" s="106" t="s">
        <v>19</v>
      </c>
      <c r="J688" s="215"/>
      <c r="K688" s="139" t="s">
        <v>63</v>
      </c>
      <c r="L688" s="100"/>
      <c r="M688" s="100">
        <v>21.999998999999999</v>
      </c>
      <c r="N688" s="35">
        <v>4.95</v>
      </c>
      <c r="O688" s="35"/>
      <c r="P688" s="26"/>
      <c r="Q688" s="88">
        <f t="shared" si="108"/>
        <v>26.949998999999998</v>
      </c>
    </row>
    <row r="689" spans="1:17" s="107" customFormat="1" x14ac:dyDescent="0.25">
      <c r="A689" s="226"/>
      <c r="B689" s="210"/>
      <c r="C689" s="208"/>
      <c r="D689" s="208"/>
      <c r="E689" s="208"/>
      <c r="F689" s="208"/>
      <c r="G689" s="208"/>
      <c r="H689" s="208"/>
      <c r="I689" s="106" t="s">
        <v>35</v>
      </c>
      <c r="J689" s="215"/>
      <c r="K689" s="139" t="s">
        <v>191</v>
      </c>
      <c r="L689" s="100"/>
      <c r="M689" s="100">
        <v>1106.9949999999999</v>
      </c>
      <c r="N689" s="35"/>
      <c r="O689" s="35"/>
      <c r="P689" s="35"/>
      <c r="Q689" s="88">
        <f t="shared" si="108"/>
        <v>1106.9949999999999</v>
      </c>
    </row>
    <row r="690" spans="1:17" s="107" customFormat="1" x14ac:dyDescent="0.25">
      <c r="A690" s="226"/>
      <c r="B690" s="210"/>
      <c r="C690" s="208"/>
      <c r="D690" s="208"/>
      <c r="E690" s="208"/>
      <c r="F690" s="208"/>
      <c r="G690" s="208"/>
      <c r="H690" s="208"/>
      <c r="I690" s="106" t="s">
        <v>19</v>
      </c>
      <c r="J690" s="215"/>
      <c r="K690" s="139" t="s">
        <v>69</v>
      </c>
      <c r="L690" s="100"/>
      <c r="M690" s="100">
        <v>12.32</v>
      </c>
      <c r="N690" s="35">
        <v>10</v>
      </c>
      <c r="O690" s="35">
        <v>0</v>
      </c>
      <c r="P690" s="35"/>
      <c r="Q690" s="88">
        <f t="shared" si="108"/>
        <v>22.32</v>
      </c>
    </row>
    <row r="691" spans="1:17" s="107" customFormat="1" x14ac:dyDescent="0.25">
      <c r="A691" s="226"/>
      <c r="B691" s="210"/>
      <c r="C691" s="208"/>
      <c r="D691" s="208"/>
      <c r="E691" s="208"/>
      <c r="F691" s="208"/>
      <c r="G691" s="208"/>
      <c r="H691" s="208"/>
      <c r="I691" s="106" t="s">
        <v>19</v>
      </c>
      <c r="J691" s="215"/>
      <c r="K691" s="139" t="s">
        <v>111</v>
      </c>
      <c r="L691" s="100"/>
      <c r="M691" s="100">
        <v>109.776</v>
      </c>
      <c r="N691" s="35">
        <v>2.7737500000000002</v>
      </c>
      <c r="O691" s="35">
        <v>0</v>
      </c>
      <c r="P691" s="35"/>
      <c r="Q691" s="88">
        <f t="shared" si="108"/>
        <v>112.54975</v>
      </c>
    </row>
    <row r="692" spans="1:17" s="107" customFormat="1" x14ac:dyDescent="0.25">
      <c r="A692" s="226"/>
      <c r="B692" s="210"/>
      <c r="C692" s="208"/>
      <c r="D692" s="208"/>
      <c r="E692" s="208"/>
      <c r="F692" s="208"/>
      <c r="G692" s="208"/>
      <c r="H692" s="208"/>
      <c r="I692" s="106" t="s">
        <v>60</v>
      </c>
      <c r="J692" s="215"/>
      <c r="K692" s="139" t="s">
        <v>192</v>
      </c>
      <c r="L692" s="100"/>
      <c r="M692" s="100"/>
      <c r="N692" s="35">
        <v>240.95699999999999</v>
      </c>
      <c r="O692" s="35">
        <v>66.038560000000004</v>
      </c>
      <c r="P692" s="35"/>
      <c r="Q692" s="88">
        <f t="shared" si="108"/>
        <v>306.99556000000001</v>
      </c>
    </row>
    <row r="693" spans="1:17" s="107" customFormat="1" x14ac:dyDescent="0.25">
      <c r="A693" s="226"/>
      <c r="B693" s="210"/>
      <c r="C693" s="208"/>
      <c r="D693" s="208"/>
      <c r="E693" s="208"/>
      <c r="F693" s="208"/>
      <c r="G693" s="208"/>
      <c r="H693" s="208"/>
      <c r="I693" s="106" t="s">
        <v>19</v>
      </c>
      <c r="J693" s="215"/>
      <c r="K693" s="139" t="s">
        <v>31</v>
      </c>
      <c r="L693" s="100"/>
      <c r="M693" s="100">
        <v>74.816342000000006</v>
      </c>
      <c r="N693" s="35">
        <v>73.741829999999993</v>
      </c>
      <c r="O693" s="35">
        <v>29.164999999999999</v>
      </c>
      <c r="P693" s="26"/>
      <c r="Q693" s="88">
        <f t="shared" si="108"/>
        <v>177.72317200000001</v>
      </c>
    </row>
    <row r="694" spans="1:17" s="107" customFormat="1" x14ac:dyDescent="0.25">
      <c r="A694" s="226"/>
      <c r="B694" s="210"/>
      <c r="C694" s="208"/>
      <c r="D694" s="208"/>
      <c r="E694" s="208"/>
      <c r="F694" s="208"/>
      <c r="G694" s="208"/>
      <c r="H694" s="208"/>
      <c r="I694" s="106" t="s">
        <v>19</v>
      </c>
      <c r="J694" s="215"/>
      <c r="K694" s="139" t="s">
        <v>108</v>
      </c>
      <c r="L694" s="100"/>
      <c r="M694" s="100">
        <v>36.000999999999998</v>
      </c>
      <c r="N694" s="35">
        <v>55.919046999999999</v>
      </c>
      <c r="O694" s="35"/>
      <c r="P694" s="26"/>
      <c r="Q694" s="88">
        <f t="shared" si="108"/>
        <v>91.920046999999997</v>
      </c>
    </row>
    <row r="695" spans="1:17" s="107" customFormat="1" x14ac:dyDescent="0.25">
      <c r="A695" s="226"/>
      <c r="B695" s="210"/>
      <c r="C695" s="208"/>
      <c r="D695" s="208"/>
      <c r="E695" s="208"/>
      <c r="F695" s="208"/>
      <c r="G695" s="208"/>
      <c r="H695" s="208"/>
      <c r="I695" s="106" t="s">
        <v>60</v>
      </c>
      <c r="J695" s="215"/>
      <c r="K695" s="139" t="s">
        <v>109</v>
      </c>
      <c r="L695" s="100"/>
      <c r="M695" s="100">
        <v>201.694391</v>
      </c>
      <c r="N695" s="35">
        <v>463.366781</v>
      </c>
      <c r="O695" s="35"/>
      <c r="P695" s="26"/>
      <c r="Q695" s="88">
        <f t="shared" si="108"/>
        <v>665.06117199999994</v>
      </c>
    </row>
    <row r="696" spans="1:17" s="107" customFormat="1" x14ac:dyDescent="0.25">
      <c r="A696" s="226"/>
      <c r="B696" s="210"/>
      <c r="C696" s="208"/>
      <c r="D696" s="208"/>
      <c r="E696" s="208"/>
      <c r="F696" s="208"/>
      <c r="G696" s="208"/>
      <c r="H696" s="208"/>
      <c r="I696" s="106" t="s">
        <v>35</v>
      </c>
      <c r="J696" s="215"/>
      <c r="K696" s="139" t="s">
        <v>113</v>
      </c>
      <c r="L696" s="100"/>
      <c r="M696" s="100">
        <v>562.03378999999995</v>
      </c>
      <c r="N696" s="35"/>
      <c r="O696" s="35">
        <v>411.76799999999997</v>
      </c>
      <c r="P696" s="26"/>
      <c r="Q696" s="88">
        <f t="shared" si="108"/>
        <v>973.80178999999998</v>
      </c>
    </row>
    <row r="697" spans="1:17" s="107" customFormat="1" x14ac:dyDescent="0.25">
      <c r="A697" s="226"/>
      <c r="B697" s="210"/>
      <c r="C697" s="208"/>
      <c r="D697" s="208"/>
      <c r="E697" s="208"/>
      <c r="F697" s="208"/>
      <c r="G697" s="208"/>
      <c r="H697" s="208"/>
      <c r="I697" s="106" t="s">
        <v>19</v>
      </c>
      <c r="J697" s="215"/>
      <c r="K697" s="139" t="s">
        <v>103</v>
      </c>
      <c r="L697" s="100"/>
      <c r="M697" s="100"/>
      <c r="N697" s="35">
        <v>0</v>
      </c>
      <c r="O697" s="35">
        <v>15.159000000000001</v>
      </c>
      <c r="P697" s="26"/>
      <c r="Q697" s="88">
        <f t="shared" si="108"/>
        <v>15.159000000000001</v>
      </c>
    </row>
    <row r="698" spans="1:17" s="107" customFormat="1" x14ac:dyDescent="0.25">
      <c r="A698" s="226"/>
      <c r="B698" s="210"/>
      <c r="C698" s="208"/>
      <c r="D698" s="208"/>
      <c r="E698" s="208"/>
      <c r="F698" s="208"/>
      <c r="G698" s="208"/>
      <c r="H698" s="208"/>
      <c r="I698" s="106" t="s">
        <v>19</v>
      </c>
      <c r="J698" s="215"/>
      <c r="K698" s="113" t="s">
        <v>115</v>
      </c>
      <c r="L698" s="113"/>
      <c r="M698" s="113"/>
      <c r="N698" s="113">
        <v>257.70639999999997</v>
      </c>
      <c r="O698" s="113">
        <v>0</v>
      </c>
      <c r="P698" s="87"/>
      <c r="Q698" s="88">
        <f t="shared" si="108"/>
        <v>257.70639999999997</v>
      </c>
    </row>
    <row r="699" spans="1:17" s="107" customFormat="1" x14ac:dyDescent="0.25">
      <c r="A699" s="226"/>
      <c r="B699" s="211"/>
      <c r="C699" s="208"/>
      <c r="D699" s="208"/>
      <c r="E699" s="208"/>
      <c r="F699" s="208"/>
      <c r="G699" s="208"/>
      <c r="H699" s="208"/>
      <c r="I699" s="106"/>
      <c r="J699" s="238"/>
      <c r="K699" s="87" t="s">
        <v>1</v>
      </c>
      <c r="L699" s="87">
        <f>SUM(L682:L698)</f>
        <v>0</v>
      </c>
      <c r="M699" s="87">
        <f t="shared" ref="M699:P699" si="109">SUM(M682:M698)</f>
        <v>4237.6123000000007</v>
      </c>
      <c r="N699" s="87">
        <f t="shared" si="109"/>
        <v>2151.2342699999999</v>
      </c>
      <c r="O699" s="87">
        <f t="shared" si="109"/>
        <v>566.81699300000002</v>
      </c>
      <c r="P699" s="87">
        <f t="shared" si="109"/>
        <v>0</v>
      </c>
      <c r="Q699" s="88">
        <f t="shared" si="108"/>
        <v>6955.663563000001</v>
      </c>
    </row>
    <row r="700" spans="1:17" s="107" customFormat="1" x14ac:dyDescent="0.25">
      <c r="A700" s="226"/>
      <c r="B700" s="209" t="s">
        <v>214</v>
      </c>
      <c r="C700" s="208"/>
      <c r="D700" s="208"/>
      <c r="E700" s="208"/>
      <c r="F700" s="208"/>
      <c r="G700" s="208"/>
      <c r="H700" s="208"/>
      <c r="I700" s="106" t="s">
        <v>35</v>
      </c>
      <c r="J700" s="214">
        <v>452</v>
      </c>
      <c r="K700" s="100" t="s">
        <v>56</v>
      </c>
      <c r="L700" s="100"/>
      <c r="M700" s="100"/>
      <c r="N700" s="35">
        <v>5.0000000000000001E-3</v>
      </c>
      <c r="O700" s="35"/>
      <c r="P700" s="26"/>
      <c r="Q700" s="88">
        <f>SUM(L700:P700)</f>
        <v>5.0000000000000001E-3</v>
      </c>
    </row>
    <row r="701" spans="1:17" s="107" customFormat="1" x14ac:dyDescent="0.25">
      <c r="A701" s="226"/>
      <c r="B701" s="239"/>
      <c r="C701" s="208"/>
      <c r="D701" s="208"/>
      <c r="E701" s="208"/>
      <c r="F701" s="208"/>
      <c r="G701" s="208"/>
      <c r="H701" s="208"/>
      <c r="I701" s="106" t="s">
        <v>19</v>
      </c>
      <c r="J701" s="215"/>
      <c r="K701" s="100" t="s">
        <v>57</v>
      </c>
      <c r="L701" s="100"/>
      <c r="M701" s="100">
        <v>46.539670999999998</v>
      </c>
      <c r="N701" s="35">
        <v>50.060333999999997</v>
      </c>
      <c r="O701" s="35">
        <v>97.638195999999994</v>
      </c>
      <c r="P701" s="26"/>
      <c r="Q701" s="88">
        <f t="shared" ref="Q701:Q704" si="110">SUM(L701:P701)</f>
        <v>194.238201</v>
      </c>
    </row>
    <row r="702" spans="1:17" s="107" customFormat="1" x14ac:dyDescent="0.25">
      <c r="A702" s="226"/>
      <c r="B702" s="239"/>
      <c r="C702" s="208"/>
      <c r="D702" s="208"/>
      <c r="E702" s="208"/>
      <c r="F702" s="208"/>
      <c r="G702" s="208"/>
      <c r="H702" s="208"/>
      <c r="I702" s="106" t="s">
        <v>19</v>
      </c>
      <c r="J702" s="215"/>
      <c r="K702" s="100" t="s">
        <v>34</v>
      </c>
      <c r="L702" s="100"/>
      <c r="M702" s="100">
        <v>2.109057</v>
      </c>
      <c r="N702" s="35">
        <v>4.4792999999999999E-2</v>
      </c>
      <c r="O702" s="35">
        <v>0.34949999999999998</v>
      </c>
      <c r="P702" s="26"/>
      <c r="Q702" s="88">
        <f t="shared" si="110"/>
        <v>2.5033499999999997</v>
      </c>
    </row>
    <row r="703" spans="1:17" s="107" customFormat="1" x14ac:dyDescent="0.25">
      <c r="A703" s="226"/>
      <c r="B703" s="239"/>
      <c r="C703" s="208"/>
      <c r="D703" s="208"/>
      <c r="E703" s="208"/>
      <c r="F703" s="208"/>
      <c r="G703" s="208"/>
      <c r="H703" s="208"/>
      <c r="I703" s="106" t="s">
        <v>19</v>
      </c>
      <c r="J703" s="215"/>
      <c r="K703" s="100" t="s">
        <v>68</v>
      </c>
      <c r="L703" s="100"/>
      <c r="M703" s="100">
        <v>279</v>
      </c>
      <c r="N703" s="35">
        <v>270</v>
      </c>
      <c r="O703" s="35">
        <v>0</v>
      </c>
      <c r="P703" s="35"/>
      <c r="Q703" s="88">
        <f t="shared" si="110"/>
        <v>549</v>
      </c>
    </row>
    <row r="704" spans="1:17" s="107" customFormat="1" x14ac:dyDescent="0.25">
      <c r="A704" s="226"/>
      <c r="B704" s="240"/>
      <c r="C704" s="208"/>
      <c r="D704" s="208"/>
      <c r="E704" s="208"/>
      <c r="F704" s="208"/>
      <c r="G704" s="208"/>
      <c r="H704" s="208"/>
      <c r="I704" s="106"/>
      <c r="J704" s="238"/>
      <c r="K704" s="87" t="s">
        <v>1</v>
      </c>
      <c r="L704" s="87">
        <f>SUM(L700:L703)</f>
        <v>0</v>
      </c>
      <c r="M704" s="87">
        <f t="shared" ref="M704:P704" si="111">SUM(M700:M703)</f>
        <v>327.64872800000001</v>
      </c>
      <c r="N704" s="87">
        <f t="shared" si="111"/>
        <v>320.11012699999998</v>
      </c>
      <c r="O704" s="87">
        <f t="shared" si="111"/>
        <v>97.987696</v>
      </c>
      <c r="P704" s="87">
        <f t="shared" si="111"/>
        <v>0</v>
      </c>
      <c r="Q704" s="88">
        <f t="shared" si="110"/>
        <v>745.74655100000007</v>
      </c>
    </row>
    <row r="705" spans="1:17" s="107" customFormat="1" x14ac:dyDescent="0.25">
      <c r="A705" s="226"/>
      <c r="B705" s="209" t="s">
        <v>215</v>
      </c>
      <c r="C705" s="208"/>
      <c r="D705" s="208"/>
      <c r="E705" s="208"/>
      <c r="F705" s="208"/>
      <c r="G705" s="208"/>
      <c r="H705" s="208"/>
      <c r="I705" s="106" t="s">
        <v>35</v>
      </c>
      <c r="J705" s="214">
        <v>453</v>
      </c>
      <c r="K705" s="100" t="s">
        <v>56</v>
      </c>
      <c r="L705" s="100"/>
      <c r="M705" s="100"/>
      <c r="N705" s="35">
        <v>5.0000000000000001E-3</v>
      </c>
      <c r="O705" s="35"/>
      <c r="P705" s="26"/>
      <c r="Q705" s="88">
        <f>SUM(L705:P705)</f>
        <v>5.0000000000000001E-3</v>
      </c>
    </row>
    <row r="706" spans="1:17" s="107" customFormat="1" x14ac:dyDescent="0.25">
      <c r="A706" s="226"/>
      <c r="B706" s="239"/>
      <c r="C706" s="208"/>
      <c r="D706" s="208"/>
      <c r="E706" s="208"/>
      <c r="F706" s="208"/>
      <c r="G706" s="208"/>
      <c r="H706" s="208"/>
      <c r="I706" s="106" t="s">
        <v>19</v>
      </c>
      <c r="J706" s="215"/>
      <c r="K706" s="100" t="s">
        <v>57</v>
      </c>
      <c r="L706" s="100"/>
      <c r="M706" s="100">
        <v>54.768413000000002</v>
      </c>
      <c r="N706" s="35">
        <v>56.674329999999998</v>
      </c>
      <c r="O706" s="35">
        <v>36.675466</v>
      </c>
      <c r="P706" s="26"/>
      <c r="Q706" s="88">
        <f t="shared" ref="Q706:Q709" si="112">SUM(L706:P706)</f>
        <v>148.11820900000001</v>
      </c>
    </row>
    <row r="707" spans="1:17" s="107" customFormat="1" x14ac:dyDescent="0.25">
      <c r="A707" s="226"/>
      <c r="B707" s="239"/>
      <c r="C707" s="208"/>
      <c r="D707" s="208"/>
      <c r="E707" s="208"/>
      <c r="F707" s="208"/>
      <c r="G707" s="208"/>
      <c r="H707" s="208"/>
      <c r="I707" s="106" t="s">
        <v>19</v>
      </c>
      <c r="J707" s="215"/>
      <c r="K707" s="139" t="s">
        <v>70</v>
      </c>
      <c r="L707" s="100"/>
      <c r="M707" s="100"/>
      <c r="N707" s="35">
        <v>2.0663</v>
      </c>
      <c r="O707" s="35">
        <v>0</v>
      </c>
      <c r="P707" s="26"/>
      <c r="Q707" s="88">
        <f t="shared" si="112"/>
        <v>2.0663</v>
      </c>
    </row>
    <row r="708" spans="1:17" s="107" customFormat="1" x14ac:dyDescent="0.25">
      <c r="A708" s="226"/>
      <c r="B708" s="239"/>
      <c r="C708" s="208"/>
      <c r="D708" s="208"/>
      <c r="E708" s="208"/>
      <c r="F708" s="208"/>
      <c r="G708" s="208"/>
      <c r="H708" s="208"/>
      <c r="I708" s="106" t="s">
        <v>19</v>
      </c>
      <c r="J708" s="215"/>
      <c r="K708" s="139" t="s">
        <v>71</v>
      </c>
      <c r="L708" s="100"/>
      <c r="M708" s="100">
        <v>26.186976999999999</v>
      </c>
      <c r="N708" s="35">
        <v>40.789000000000001</v>
      </c>
      <c r="O708" s="35">
        <v>34.244653999999997</v>
      </c>
      <c r="P708" s="26"/>
      <c r="Q708" s="88">
        <f t="shared" si="112"/>
        <v>101.220631</v>
      </c>
    </row>
    <row r="709" spans="1:17" s="107" customFormat="1" x14ac:dyDescent="0.25">
      <c r="A709" s="226"/>
      <c r="B709" s="240"/>
      <c r="C709" s="208"/>
      <c r="D709" s="208"/>
      <c r="E709" s="208"/>
      <c r="F709" s="208"/>
      <c r="G709" s="208"/>
      <c r="H709" s="208"/>
      <c r="I709" s="106"/>
      <c r="J709" s="238"/>
      <c r="K709" s="87" t="s">
        <v>1</v>
      </c>
      <c r="L709" s="87">
        <f>SUM(L705:L708)</f>
        <v>0</v>
      </c>
      <c r="M709" s="87">
        <f>SUM(M705:M708)</f>
        <v>80.955389999999994</v>
      </c>
      <c r="N709" s="87">
        <f>SUM(N705:N708)</f>
        <v>99.534629999999993</v>
      </c>
      <c r="O709" s="87">
        <f>SUM(O705:O708)</f>
        <v>70.920119999999997</v>
      </c>
      <c r="P709" s="87">
        <f>SUM(P705:P708)</f>
        <v>0</v>
      </c>
      <c r="Q709" s="88">
        <f t="shared" si="112"/>
        <v>251.41013999999998</v>
      </c>
    </row>
    <row r="710" spans="1:17" s="114" customFormat="1" x14ac:dyDescent="0.25">
      <c r="A710" s="226"/>
      <c r="B710" s="209" t="s">
        <v>216</v>
      </c>
      <c r="C710" s="208"/>
      <c r="D710" s="208"/>
      <c r="E710" s="208"/>
      <c r="F710" s="208"/>
      <c r="G710" s="208"/>
      <c r="H710" s="208"/>
      <c r="I710" s="106" t="s">
        <v>35</v>
      </c>
      <c r="J710" s="214">
        <v>124</v>
      </c>
      <c r="K710" s="100" t="s">
        <v>56</v>
      </c>
      <c r="L710" s="100"/>
      <c r="M710" s="100"/>
      <c r="N710" s="35">
        <v>0.11600000000000001</v>
      </c>
      <c r="O710" s="35">
        <v>0.125</v>
      </c>
      <c r="P710" s="26"/>
      <c r="Q710" s="88">
        <f>SUM(L710:P710)</f>
        <v>0.24099999999999999</v>
      </c>
    </row>
    <row r="711" spans="1:17" s="114" customFormat="1" x14ac:dyDescent="0.25">
      <c r="A711" s="226"/>
      <c r="B711" s="239"/>
      <c r="C711" s="208"/>
      <c r="D711" s="208"/>
      <c r="E711" s="208"/>
      <c r="F711" s="208"/>
      <c r="G711" s="208"/>
      <c r="H711" s="208"/>
      <c r="I711" s="106" t="s">
        <v>19</v>
      </c>
      <c r="J711" s="215"/>
      <c r="K711" s="100" t="s">
        <v>57</v>
      </c>
      <c r="L711" s="100"/>
      <c r="M711" s="100">
        <v>42.283937000000002</v>
      </c>
      <c r="N711" s="35">
        <v>42.135798999999999</v>
      </c>
      <c r="O711" s="35">
        <v>44.488756000000002</v>
      </c>
      <c r="P711" s="26"/>
      <c r="Q711" s="88">
        <f t="shared" ref="Q711:Q718" si="113">SUM(L711:P711)</f>
        <v>128.908492</v>
      </c>
    </row>
    <row r="712" spans="1:17" s="114" customFormat="1" x14ac:dyDescent="0.25">
      <c r="A712" s="226"/>
      <c r="B712" s="239"/>
      <c r="C712" s="208"/>
      <c r="D712" s="208"/>
      <c r="E712" s="208"/>
      <c r="F712" s="208"/>
      <c r="G712" s="208"/>
      <c r="H712" s="208"/>
      <c r="I712" s="106" t="s">
        <v>35</v>
      </c>
      <c r="J712" s="215"/>
      <c r="K712" s="100" t="s">
        <v>193</v>
      </c>
      <c r="L712" s="100"/>
      <c r="M712" s="100"/>
      <c r="N712" s="35">
        <v>4.2999999999999997E-2</v>
      </c>
      <c r="O712" s="35">
        <v>4.5999999999999999E-2</v>
      </c>
      <c r="P712" s="26"/>
      <c r="Q712" s="88">
        <f t="shared" si="113"/>
        <v>8.8999999999999996E-2</v>
      </c>
    </row>
    <row r="713" spans="1:17" s="114" customFormat="1" x14ac:dyDescent="0.25">
      <c r="A713" s="226"/>
      <c r="B713" s="239"/>
      <c r="C713" s="208"/>
      <c r="D713" s="208"/>
      <c r="E713" s="208"/>
      <c r="F713" s="208"/>
      <c r="G713" s="208"/>
      <c r="H713" s="208"/>
      <c r="I713" s="106" t="s">
        <v>19</v>
      </c>
      <c r="J713" s="215"/>
      <c r="K713" s="100" t="s">
        <v>136</v>
      </c>
      <c r="L713" s="100"/>
      <c r="M713" s="100">
        <v>252.554813</v>
      </c>
      <c r="N713" s="35">
        <v>244.603995</v>
      </c>
      <c r="O713" s="35">
        <v>231.666856</v>
      </c>
      <c r="P713" s="26"/>
      <c r="Q713" s="88">
        <f t="shared" si="113"/>
        <v>728.82566399999996</v>
      </c>
    </row>
    <row r="714" spans="1:17" s="114" customFormat="1" x14ac:dyDescent="0.25">
      <c r="A714" s="226"/>
      <c r="B714" s="239"/>
      <c r="C714" s="208"/>
      <c r="D714" s="208"/>
      <c r="E714" s="208"/>
      <c r="F714" s="208"/>
      <c r="G714" s="208"/>
      <c r="H714" s="208"/>
      <c r="I714" s="106" t="s">
        <v>19</v>
      </c>
      <c r="J714" s="215"/>
      <c r="K714" s="100" t="s">
        <v>96</v>
      </c>
      <c r="L714" s="100"/>
      <c r="M714" s="100">
        <v>406.55316499999998</v>
      </c>
      <c r="N714" s="35">
        <v>427.24799899999999</v>
      </c>
      <c r="O714" s="35"/>
      <c r="P714" s="26"/>
      <c r="Q714" s="88">
        <f t="shared" si="113"/>
        <v>833.80116399999997</v>
      </c>
    </row>
    <row r="715" spans="1:17" s="114" customFormat="1" x14ac:dyDescent="0.25">
      <c r="A715" s="226"/>
      <c r="B715" s="239"/>
      <c r="C715" s="208"/>
      <c r="D715" s="208"/>
      <c r="E715" s="208"/>
      <c r="F715" s="208"/>
      <c r="G715" s="208"/>
      <c r="H715" s="208"/>
      <c r="I715" s="106" t="s">
        <v>19</v>
      </c>
      <c r="J715" s="215"/>
      <c r="K715" s="100" t="s">
        <v>108</v>
      </c>
      <c r="L715" s="100"/>
      <c r="M715" s="100"/>
      <c r="N715" s="35">
        <v>1002.103803</v>
      </c>
      <c r="O715" s="35"/>
      <c r="P715" s="26"/>
      <c r="Q715" s="88">
        <f t="shared" si="113"/>
        <v>1002.103803</v>
      </c>
    </row>
    <row r="716" spans="1:17" s="114" customFormat="1" x14ac:dyDescent="0.25">
      <c r="A716" s="226"/>
      <c r="B716" s="239"/>
      <c r="C716" s="208"/>
      <c r="D716" s="208"/>
      <c r="E716" s="208"/>
      <c r="F716" s="208"/>
      <c r="G716" s="208"/>
      <c r="H716" s="208"/>
      <c r="I716" s="106" t="s">
        <v>35</v>
      </c>
      <c r="J716" s="215"/>
      <c r="K716" s="100" t="s">
        <v>179</v>
      </c>
      <c r="L716" s="100"/>
      <c r="M716" s="100"/>
      <c r="N716" s="35">
        <v>9.5609999999999999</v>
      </c>
      <c r="O716" s="35">
        <v>9.2100000000000009</v>
      </c>
      <c r="P716" s="26"/>
      <c r="Q716" s="88">
        <f t="shared" si="113"/>
        <v>18.771000000000001</v>
      </c>
    </row>
    <row r="717" spans="1:17" s="114" customFormat="1" x14ac:dyDescent="0.25">
      <c r="A717" s="226"/>
      <c r="B717" s="239"/>
      <c r="C717" s="208"/>
      <c r="D717" s="208"/>
      <c r="E717" s="208"/>
      <c r="F717" s="208"/>
      <c r="G717" s="208"/>
      <c r="H717" s="208"/>
      <c r="I717" s="106" t="s">
        <v>19</v>
      </c>
      <c r="J717" s="215"/>
      <c r="K717" s="113" t="s">
        <v>180</v>
      </c>
      <c r="L717" s="113"/>
      <c r="M717" s="113">
        <v>15990.150318</v>
      </c>
      <c r="N717" s="113">
        <v>17544.458372000001</v>
      </c>
      <c r="O717" s="113">
        <v>14465.778319999999</v>
      </c>
      <c r="P717" s="87"/>
      <c r="Q717" s="88">
        <f t="shared" si="113"/>
        <v>48000.387009999999</v>
      </c>
    </row>
    <row r="718" spans="1:17" s="114" customFormat="1" x14ac:dyDescent="0.25">
      <c r="A718" s="226"/>
      <c r="B718" s="239"/>
      <c r="C718" s="208"/>
      <c r="D718" s="208"/>
      <c r="E718" s="208"/>
      <c r="F718" s="208"/>
      <c r="G718" s="208"/>
      <c r="H718" s="208"/>
      <c r="I718" s="106"/>
      <c r="J718" s="215"/>
      <c r="K718" s="113" t="s">
        <v>66</v>
      </c>
      <c r="L718" s="113"/>
      <c r="M718" s="113"/>
      <c r="N718" s="113"/>
      <c r="O718" s="113">
        <v>411.08800000000002</v>
      </c>
      <c r="P718" s="87"/>
      <c r="Q718" s="88">
        <f t="shared" si="113"/>
        <v>411.08800000000002</v>
      </c>
    </row>
    <row r="719" spans="1:17" s="114" customFormat="1" x14ac:dyDescent="0.25">
      <c r="A719" s="226"/>
      <c r="B719" s="240"/>
      <c r="C719" s="208"/>
      <c r="D719" s="208"/>
      <c r="E719" s="208"/>
      <c r="F719" s="208"/>
      <c r="G719" s="208"/>
      <c r="H719" s="208"/>
      <c r="I719" s="106"/>
      <c r="J719" s="238"/>
      <c r="K719" s="87" t="s">
        <v>1</v>
      </c>
      <c r="L719" s="87">
        <f>SUM(L710:L717)</f>
        <v>0</v>
      </c>
      <c r="M719" s="87">
        <f t="shared" ref="M719:N719" si="114">SUM(M710:M717)</f>
        <v>16691.542233</v>
      </c>
      <c r="N719" s="87">
        <f t="shared" si="114"/>
        <v>19270.269968000001</v>
      </c>
      <c r="O719" s="87">
        <f>SUM(O710:O717)</f>
        <v>14751.314931999999</v>
      </c>
      <c r="P719" s="87">
        <f t="shared" ref="P719" si="115">SUM(P710:P717)</f>
        <v>0</v>
      </c>
      <c r="Q719" s="88">
        <f>SUM(L719:P719)</f>
        <v>50713.127133000002</v>
      </c>
    </row>
    <row r="720" spans="1:17" ht="15" customHeight="1" x14ac:dyDescent="0.25">
      <c r="A720" s="226"/>
      <c r="B720" s="209" t="s">
        <v>217</v>
      </c>
      <c r="C720" s="208"/>
      <c r="D720" s="208"/>
      <c r="E720" s="208"/>
      <c r="F720" s="208"/>
      <c r="G720" s="208"/>
      <c r="H720" s="208"/>
      <c r="I720" s="106" t="s">
        <v>35</v>
      </c>
      <c r="J720" s="241">
        <v>124</v>
      </c>
      <c r="K720" s="100" t="s">
        <v>56</v>
      </c>
      <c r="L720" s="100"/>
      <c r="M720" s="100"/>
      <c r="N720" s="35">
        <v>4.1000000000000002E-2</v>
      </c>
      <c r="O720" s="35"/>
      <c r="P720" s="26"/>
      <c r="Q720" s="26">
        <f>SUM(L720:P720)</f>
        <v>4.1000000000000002E-2</v>
      </c>
    </row>
    <row r="721" spans="1:17" ht="15" customHeight="1" x14ac:dyDescent="0.25">
      <c r="A721" s="226"/>
      <c r="B721" s="210"/>
      <c r="C721" s="208"/>
      <c r="D721" s="208"/>
      <c r="E721" s="208"/>
      <c r="F721" s="208"/>
      <c r="G721" s="208"/>
      <c r="H721" s="208"/>
      <c r="I721" s="106" t="s">
        <v>19</v>
      </c>
      <c r="J721" s="242"/>
      <c r="K721" s="100" t="s">
        <v>57</v>
      </c>
      <c r="L721" s="100"/>
      <c r="M721" s="100">
        <v>34.726224999999999</v>
      </c>
      <c r="N721" s="35">
        <v>32.683978000000003</v>
      </c>
      <c r="O721" s="35">
        <v>65.480327000000003</v>
      </c>
      <c r="P721" s="26"/>
      <c r="Q721" s="26">
        <f t="shared" ref="Q721:Q733" si="116">SUM(L721:P721)</f>
        <v>132.89053000000001</v>
      </c>
    </row>
    <row r="722" spans="1:17" x14ac:dyDescent="0.25">
      <c r="A722" s="226"/>
      <c r="B722" s="210"/>
      <c r="C722" s="208"/>
      <c r="D722" s="208"/>
      <c r="E722" s="208"/>
      <c r="F722" s="208"/>
      <c r="G722" s="208"/>
      <c r="H722" s="208"/>
      <c r="I722" s="106" t="s">
        <v>19</v>
      </c>
      <c r="J722" s="242"/>
      <c r="K722" s="100" t="s">
        <v>88</v>
      </c>
      <c r="L722" s="100"/>
      <c r="M722" s="100">
        <v>0.44411099999999998</v>
      </c>
      <c r="N722" s="35">
        <v>0.459644</v>
      </c>
      <c r="O722" s="35"/>
      <c r="P722" s="26"/>
      <c r="Q722" s="26">
        <f t="shared" si="116"/>
        <v>0.90375499999999998</v>
      </c>
    </row>
    <row r="723" spans="1:17" x14ac:dyDescent="0.25">
      <c r="A723" s="226"/>
      <c r="B723" s="210"/>
      <c r="C723" s="208"/>
      <c r="D723" s="208"/>
      <c r="E723" s="208"/>
      <c r="F723" s="208"/>
      <c r="G723" s="208"/>
      <c r="H723" s="208"/>
      <c r="I723" s="106" t="s">
        <v>19</v>
      </c>
      <c r="J723" s="242"/>
      <c r="K723" s="100" t="s">
        <v>117</v>
      </c>
      <c r="L723" s="100"/>
      <c r="M723" s="100">
        <v>127.579999</v>
      </c>
      <c r="N723" s="35">
        <v>60.890607000000003</v>
      </c>
      <c r="O723" s="35"/>
      <c r="P723" s="26"/>
      <c r="Q723" s="26">
        <f t="shared" si="116"/>
        <v>188.470606</v>
      </c>
    </row>
    <row r="724" spans="1:17" x14ac:dyDescent="0.25">
      <c r="A724" s="226"/>
      <c r="B724" s="210"/>
      <c r="C724" s="208"/>
      <c r="D724" s="208"/>
      <c r="E724" s="208"/>
      <c r="F724" s="208"/>
      <c r="G724" s="208"/>
      <c r="H724" s="208"/>
      <c r="I724" s="106" t="s">
        <v>19</v>
      </c>
      <c r="J724" s="242"/>
      <c r="K724" s="100" t="s">
        <v>107</v>
      </c>
      <c r="L724" s="100"/>
      <c r="M724" s="100">
        <v>26.957091999999999</v>
      </c>
      <c r="N724" s="35">
        <v>74.706553999999997</v>
      </c>
      <c r="O724" s="35">
        <v>41.352150999999999</v>
      </c>
      <c r="P724" s="35"/>
      <c r="Q724" s="26">
        <f t="shared" si="116"/>
        <v>143.01579699999999</v>
      </c>
    </row>
    <row r="725" spans="1:17" x14ac:dyDescent="0.25">
      <c r="A725" s="226"/>
      <c r="B725" s="210"/>
      <c r="C725" s="208"/>
      <c r="D725" s="208"/>
      <c r="E725" s="208"/>
      <c r="F725" s="208"/>
      <c r="G725" s="208"/>
      <c r="H725" s="208"/>
      <c r="I725" s="106" t="s">
        <v>19</v>
      </c>
      <c r="J725" s="242"/>
      <c r="K725" s="100" t="s">
        <v>119</v>
      </c>
      <c r="L725" s="100"/>
      <c r="M725" s="100">
        <v>9.4980480000000007</v>
      </c>
      <c r="N725" s="35">
        <v>2</v>
      </c>
      <c r="O725" s="35"/>
      <c r="P725" s="26"/>
      <c r="Q725" s="26">
        <f t="shared" si="116"/>
        <v>11.498048000000001</v>
      </c>
    </row>
    <row r="726" spans="1:17" x14ac:dyDescent="0.25">
      <c r="A726" s="226"/>
      <c r="B726" s="210"/>
      <c r="C726" s="208"/>
      <c r="D726" s="208"/>
      <c r="E726" s="208"/>
      <c r="F726" s="208"/>
      <c r="G726" s="208"/>
      <c r="H726" s="208"/>
      <c r="I726" s="106" t="s">
        <v>19</v>
      </c>
      <c r="J726" s="242"/>
      <c r="K726" s="100" t="s">
        <v>98</v>
      </c>
      <c r="L726" s="100"/>
      <c r="M726" s="100">
        <v>37.408484000000001</v>
      </c>
      <c r="N726" s="35">
        <v>75.909031999999996</v>
      </c>
      <c r="O726" s="35">
        <v>44.241131000000003</v>
      </c>
      <c r="P726" s="26"/>
      <c r="Q726" s="26">
        <f t="shared" si="116"/>
        <v>157.55864700000001</v>
      </c>
    </row>
    <row r="727" spans="1:17" x14ac:dyDescent="0.25">
      <c r="A727" s="226"/>
      <c r="B727" s="210"/>
      <c r="C727" s="208"/>
      <c r="D727" s="208"/>
      <c r="E727" s="208"/>
      <c r="F727" s="208"/>
      <c r="G727" s="208"/>
      <c r="H727" s="208"/>
      <c r="I727" s="106" t="s">
        <v>19</v>
      </c>
      <c r="J727" s="242"/>
      <c r="K727" s="100" t="s">
        <v>120</v>
      </c>
      <c r="L727" s="100"/>
      <c r="M727" s="100">
        <v>113.717342</v>
      </c>
      <c r="N727" s="35">
        <v>37.053964000000001</v>
      </c>
      <c r="O727" s="35"/>
      <c r="P727" s="26"/>
      <c r="Q727" s="26">
        <f t="shared" si="116"/>
        <v>150.77130600000001</v>
      </c>
    </row>
    <row r="728" spans="1:17" x14ac:dyDescent="0.25">
      <c r="A728" s="226"/>
      <c r="B728" s="210"/>
      <c r="C728" s="208"/>
      <c r="D728" s="208"/>
      <c r="E728" s="208"/>
      <c r="F728" s="208"/>
      <c r="G728" s="208"/>
      <c r="H728" s="208"/>
      <c r="I728" s="106" t="s">
        <v>19</v>
      </c>
      <c r="J728" s="242"/>
      <c r="K728" s="100" t="s">
        <v>116</v>
      </c>
      <c r="L728" s="100"/>
      <c r="M728" s="100">
        <v>5.5427790000000003</v>
      </c>
      <c r="N728" s="35">
        <v>17.626332999999999</v>
      </c>
      <c r="O728" s="35">
        <v>8.4999000000000005E-2</v>
      </c>
      <c r="P728" s="26"/>
      <c r="Q728" s="26">
        <f t="shared" si="116"/>
        <v>23.254110999999998</v>
      </c>
    </row>
    <row r="729" spans="1:17" x14ac:dyDescent="0.25">
      <c r="A729" s="226"/>
      <c r="B729" s="210"/>
      <c r="C729" s="208"/>
      <c r="D729" s="208"/>
      <c r="E729" s="208"/>
      <c r="F729" s="208"/>
      <c r="G729" s="208"/>
      <c r="H729" s="208"/>
      <c r="I729" s="106" t="s">
        <v>19</v>
      </c>
      <c r="J729" s="242"/>
      <c r="K729" s="100" t="s">
        <v>157</v>
      </c>
      <c r="L729" s="100"/>
      <c r="M729" s="100"/>
      <c r="N729" s="35"/>
      <c r="O729" s="35">
        <v>284</v>
      </c>
      <c r="P729" s="26"/>
      <c r="Q729" s="26">
        <f t="shared" si="116"/>
        <v>284</v>
      </c>
    </row>
    <row r="730" spans="1:17" x14ac:dyDescent="0.25">
      <c r="A730" s="226"/>
      <c r="B730" s="210"/>
      <c r="C730" s="208"/>
      <c r="D730" s="208"/>
      <c r="E730" s="208"/>
      <c r="F730" s="208"/>
      <c r="G730" s="208"/>
      <c r="H730" s="208"/>
      <c r="I730" s="106" t="s">
        <v>19</v>
      </c>
      <c r="J730" s="242"/>
      <c r="K730" s="100" t="s">
        <v>124</v>
      </c>
      <c r="L730" s="100"/>
      <c r="M730" s="100"/>
      <c r="N730" s="35">
        <v>30.24</v>
      </c>
      <c r="O730" s="35"/>
      <c r="P730" s="26"/>
      <c r="Q730" s="26">
        <f t="shared" si="116"/>
        <v>30.24</v>
      </c>
    </row>
    <row r="731" spans="1:17" x14ac:dyDescent="0.25">
      <c r="A731" s="226"/>
      <c r="B731" s="210"/>
      <c r="C731" s="208"/>
      <c r="D731" s="208"/>
      <c r="E731" s="208"/>
      <c r="F731" s="208"/>
      <c r="G731" s="208"/>
      <c r="H731" s="208"/>
      <c r="I731" s="106" t="s">
        <v>19</v>
      </c>
      <c r="J731" s="242"/>
      <c r="K731" s="100" t="s">
        <v>79</v>
      </c>
      <c r="L731" s="100"/>
      <c r="M731" s="100">
        <v>14.519932000000001</v>
      </c>
      <c r="N731" s="35">
        <v>33.041398999999998</v>
      </c>
      <c r="O731" s="35">
        <v>0.59156500000000001</v>
      </c>
      <c r="P731" s="26"/>
      <c r="Q731" s="26">
        <f t="shared" si="116"/>
        <v>48.152895999999998</v>
      </c>
    </row>
    <row r="732" spans="1:17" x14ac:dyDescent="0.25">
      <c r="A732" s="226"/>
      <c r="B732" s="210"/>
      <c r="C732" s="208"/>
      <c r="D732" s="208"/>
      <c r="E732" s="208"/>
      <c r="F732" s="208"/>
      <c r="G732" s="208"/>
      <c r="H732" s="208"/>
      <c r="I732" s="106" t="s">
        <v>19</v>
      </c>
      <c r="J732" s="242"/>
      <c r="K732" s="100" t="s">
        <v>121</v>
      </c>
      <c r="L732" s="100"/>
      <c r="M732" s="100">
        <v>18.183996</v>
      </c>
      <c r="N732" s="35">
        <v>61.084544999999999</v>
      </c>
      <c r="O732" s="35"/>
      <c r="P732" s="26"/>
      <c r="Q732" s="26">
        <f t="shared" si="116"/>
        <v>79.268540999999999</v>
      </c>
    </row>
    <row r="733" spans="1:17" x14ac:dyDescent="0.25">
      <c r="A733" s="226"/>
      <c r="B733" s="211"/>
      <c r="C733" s="208"/>
      <c r="D733" s="208"/>
      <c r="E733" s="208"/>
      <c r="F733" s="208"/>
      <c r="G733" s="208"/>
      <c r="H733" s="208"/>
      <c r="I733" s="106"/>
      <c r="J733" s="243"/>
      <c r="K733" s="87" t="s">
        <v>1</v>
      </c>
      <c r="L733" s="87">
        <f>SUM(L720:L732)</f>
        <v>0</v>
      </c>
      <c r="M733" s="87">
        <f t="shared" ref="M733:P733" si="117">SUM(M720:M732)</f>
        <v>388.57800800000001</v>
      </c>
      <c r="N733" s="87">
        <f t="shared" si="117"/>
        <v>425.737056</v>
      </c>
      <c r="O733" s="87">
        <f t="shared" si="117"/>
        <v>435.75017300000002</v>
      </c>
      <c r="P733" s="87">
        <f t="shared" si="117"/>
        <v>0</v>
      </c>
      <c r="Q733" s="26">
        <f t="shared" si="116"/>
        <v>1250.065237</v>
      </c>
    </row>
    <row r="734" spans="1:17" s="107" customFormat="1" ht="15" customHeight="1" x14ac:dyDescent="0.25">
      <c r="A734" s="226"/>
      <c r="B734" s="209" t="s">
        <v>204</v>
      </c>
      <c r="C734" s="208"/>
      <c r="D734" s="208"/>
      <c r="E734" s="208"/>
      <c r="F734" s="208"/>
      <c r="G734" s="208"/>
      <c r="H734" s="208"/>
      <c r="I734" s="106" t="s">
        <v>35</v>
      </c>
      <c r="J734" s="214">
        <v>124</v>
      </c>
      <c r="K734" s="100" t="s">
        <v>56</v>
      </c>
      <c r="L734" s="100"/>
      <c r="M734" s="100"/>
      <c r="N734" s="35">
        <v>7.8E-2</v>
      </c>
      <c r="O734" s="35"/>
      <c r="P734" s="26"/>
      <c r="Q734" s="88">
        <f>SUM(L734:P734)</f>
        <v>7.8E-2</v>
      </c>
    </row>
    <row r="735" spans="1:17" s="107" customFormat="1" x14ac:dyDescent="0.25">
      <c r="A735" s="226"/>
      <c r="B735" s="210"/>
      <c r="C735" s="208"/>
      <c r="D735" s="208"/>
      <c r="E735" s="208"/>
      <c r="F735" s="208"/>
      <c r="G735" s="208"/>
      <c r="H735" s="208"/>
      <c r="I735" s="106" t="s">
        <v>19</v>
      </c>
      <c r="J735" s="215"/>
      <c r="K735" s="100" t="s">
        <v>57</v>
      </c>
      <c r="L735" s="100"/>
      <c r="M735" s="100">
        <v>8.7598880000000001</v>
      </c>
      <c r="N735" s="35">
        <v>10.904362000000001</v>
      </c>
      <c r="O735" s="35">
        <v>6.4579329999999997</v>
      </c>
      <c r="P735" s="26"/>
      <c r="Q735" s="88">
        <f t="shared" ref="Q735:Q745" si="118">SUM(L735:P735)</f>
        <v>26.122183000000003</v>
      </c>
    </row>
    <row r="736" spans="1:17" s="107" customFormat="1" x14ac:dyDescent="0.25">
      <c r="A736" s="226"/>
      <c r="B736" s="210"/>
      <c r="C736" s="208"/>
      <c r="D736" s="208"/>
      <c r="E736" s="208"/>
      <c r="F736" s="208"/>
      <c r="G736" s="208"/>
      <c r="H736" s="208"/>
      <c r="I736" s="106" t="s">
        <v>19</v>
      </c>
      <c r="J736" s="215"/>
      <c r="K736" s="100" t="s">
        <v>88</v>
      </c>
      <c r="L736" s="100"/>
      <c r="M736" s="100">
        <v>0.49706699999999998</v>
      </c>
      <c r="N736" s="35">
        <v>0.49706699999999998</v>
      </c>
      <c r="O736" s="35"/>
      <c r="P736" s="26"/>
      <c r="Q736" s="88">
        <f t="shared" si="118"/>
        <v>0.99413399999999996</v>
      </c>
    </row>
    <row r="737" spans="1:17" s="107" customFormat="1" x14ac:dyDescent="0.25">
      <c r="A737" s="226"/>
      <c r="B737" s="210"/>
      <c r="C737" s="208"/>
      <c r="D737" s="208"/>
      <c r="E737" s="208"/>
      <c r="F737" s="208"/>
      <c r="G737" s="208"/>
      <c r="H737" s="208"/>
      <c r="I737" s="106" t="s">
        <v>19</v>
      </c>
      <c r="J737" s="215"/>
      <c r="K737" s="100" t="s">
        <v>117</v>
      </c>
      <c r="L737" s="100"/>
      <c r="M737" s="100">
        <v>60.973103000000002</v>
      </c>
      <c r="N737" s="35">
        <v>46.005673999999999</v>
      </c>
      <c r="O737" s="35">
        <v>30.312562</v>
      </c>
      <c r="P737" s="35"/>
      <c r="Q737" s="88">
        <f t="shared" si="118"/>
        <v>137.29133899999999</v>
      </c>
    </row>
    <row r="738" spans="1:17" s="107" customFormat="1" x14ac:dyDescent="0.25">
      <c r="A738" s="226"/>
      <c r="B738" s="210"/>
      <c r="C738" s="208"/>
      <c r="D738" s="208"/>
      <c r="E738" s="208"/>
      <c r="F738" s="208"/>
      <c r="G738" s="208"/>
      <c r="H738" s="208"/>
      <c r="I738" s="106" t="s">
        <v>19</v>
      </c>
      <c r="J738" s="215"/>
      <c r="K738" s="100" t="s">
        <v>107</v>
      </c>
      <c r="L738" s="100"/>
      <c r="M738" s="100">
        <v>4.7034830000000003</v>
      </c>
      <c r="N738" s="35">
        <v>9.8413199999999996</v>
      </c>
      <c r="O738" s="35">
        <v>3.399896</v>
      </c>
      <c r="P738" s="26"/>
      <c r="Q738" s="88">
        <f t="shared" si="118"/>
        <v>17.944699</v>
      </c>
    </row>
    <row r="739" spans="1:17" s="107" customFormat="1" x14ac:dyDescent="0.25">
      <c r="A739" s="226"/>
      <c r="B739" s="210"/>
      <c r="C739" s="208"/>
      <c r="D739" s="208"/>
      <c r="E739" s="208"/>
      <c r="F739" s="208"/>
      <c r="G739" s="208"/>
      <c r="H739" s="208"/>
      <c r="I739" s="106" t="s">
        <v>19</v>
      </c>
      <c r="J739" s="215"/>
      <c r="K739" s="100" t="s">
        <v>119</v>
      </c>
      <c r="L739" s="100"/>
      <c r="M739" s="100">
        <v>2.3959600000000001</v>
      </c>
      <c r="N739" s="35">
        <v>2</v>
      </c>
      <c r="O739" s="35"/>
      <c r="P739" s="26"/>
      <c r="Q739" s="88">
        <f t="shared" si="118"/>
        <v>4.3959600000000005</v>
      </c>
    </row>
    <row r="740" spans="1:17" s="107" customFormat="1" x14ac:dyDescent="0.25">
      <c r="A740" s="226"/>
      <c r="B740" s="210"/>
      <c r="C740" s="208"/>
      <c r="D740" s="208"/>
      <c r="E740" s="208"/>
      <c r="F740" s="208"/>
      <c r="G740" s="208"/>
      <c r="H740" s="208"/>
      <c r="I740" s="106" t="s">
        <v>19</v>
      </c>
      <c r="J740" s="215"/>
      <c r="K740" s="100" t="s">
        <v>98</v>
      </c>
      <c r="L740" s="100"/>
      <c r="M740" s="100">
        <v>3.1479599999999999</v>
      </c>
      <c r="N740" s="35">
        <v>13.399959000000001</v>
      </c>
      <c r="O740" s="35">
        <v>6.3103999999999996</v>
      </c>
      <c r="P740" s="26"/>
      <c r="Q740" s="88">
        <f t="shared" si="118"/>
        <v>22.858319000000002</v>
      </c>
    </row>
    <row r="741" spans="1:17" s="107" customFormat="1" x14ac:dyDescent="0.25">
      <c r="A741" s="226"/>
      <c r="B741" s="210"/>
      <c r="C741" s="208"/>
      <c r="D741" s="208"/>
      <c r="E741" s="208"/>
      <c r="F741" s="208"/>
      <c r="G741" s="208"/>
      <c r="H741" s="208"/>
      <c r="I741" s="106" t="s">
        <v>19</v>
      </c>
      <c r="J741" s="215"/>
      <c r="K741" s="113" t="s">
        <v>120</v>
      </c>
      <c r="L741" s="113"/>
      <c r="M741" s="113">
        <v>0.4</v>
      </c>
      <c r="N741" s="113">
        <v>200.81868</v>
      </c>
      <c r="O741" s="113">
        <v>13.73781</v>
      </c>
      <c r="P741" s="87"/>
      <c r="Q741" s="88">
        <f t="shared" si="118"/>
        <v>214.95649</v>
      </c>
    </row>
    <row r="742" spans="1:17" s="107" customFormat="1" x14ac:dyDescent="0.25">
      <c r="A742" s="226"/>
      <c r="B742" s="210"/>
      <c r="C742" s="208"/>
      <c r="D742" s="208"/>
      <c r="E742" s="208"/>
      <c r="F742" s="208"/>
      <c r="G742" s="208"/>
      <c r="H742" s="208"/>
      <c r="I742" s="106" t="s">
        <v>19</v>
      </c>
      <c r="J742" s="215"/>
      <c r="K742" s="113" t="s">
        <v>116</v>
      </c>
      <c r="L742" s="113"/>
      <c r="M742" s="113">
        <v>0.8962</v>
      </c>
      <c r="N742" s="113">
        <v>0.34478999999999999</v>
      </c>
      <c r="O742" s="113">
        <v>0.75849999999999995</v>
      </c>
      <c r="P742" s="87"/>
      <c r="Q742" s="88">
        <f t="shared" si="118"/>
        <v>1.99949</v>
      </c>
    </row>
    <row r="743" spans="1:17" s="107" customFormat="1" x14ac:dyDescent="0.25">
      <c r="A743" s="226"/>
      <c r="B743" s="210"/>
      <c r="C743" s="208"/>
      <c r="D743" s="208"/>
      <c r="E743" s="208"/>
      <c r="F743" s="208"/>
      <c r="G743" s="208"/>
      <c r="H743" s="208"/>
      <c r="I743" s="106" t="s">
        <v>19</v>
      </c>
      <c r="J743" s="215"/>
      <c r="K743" s="113" t="s">
        <v>79</v>
      </c>
      <c r="L743" s="113"/>
      <c r="M743" s="113"/>
      <c r="N743" s="113">
        <v>30.767766000000002</v>
      </c>
      <c r="O743" s="113"/>
      <c r="P743" s="87"/>
      <c r="Q743" s="88">
        <f t="shared" si="118"/>
        <v>30.767766000000002</v>
      </c>
    </row>
    <row r="744" spans="1:17" s="107" customFormat="1" x14ac:dyDescent="0.25">
      <c r="A744" s="226"/>
      <c r="B744" s="210"/>
      <c r="C744" s="208"/>
      <c r="D744" s="208"/>
      <c r="E744" s="208"/>
      <c r="F744" s="208"/>
      <c r="G744" s="208"/>
      <c r="H744" s="208"/>
      <c r="I744" s="106" t="s">
        <v>19</v>
      </c>
      <c r="J744" s="215"/>
      <c r="K744" s="113" t="s">
        <v>121</v>
      </c>
      <c r="L744" s="113"/>
      <c r="M744" s="113">
        <v>25.782129000000001</v>
      </c>
      <c r="N744" s="113">
        <v>5.4696769999999999</v>
      </c>
      <c r="O744" s="113"/>
      <c r="P744" s="87"/>
      <c r="Q744" s="88">
        <f t="shared" si="118"/>
        <v>31.251806000000002</v>
      </c>
    </row>
    <row r="745" spans="1:17" s="107" customFormat="1" x14ac:dyDescent="0.25">
      <c r="A745" s="226"/>
      <c r="B745" s="211"/>
      <c r="C745" s="208"/>
      <c r="D745" s="208"/>
      <c r="E745" s="208"/>
      <c r="F745" s="208"/>
      <c r="G745" s="208"/>
      <c r="H745" s="208"/>
      <c r="I745" s="106"/>
      <c r="J745" s="238"/>
      <c r="K745" s="87" t="s">
        <v>1</v>
      </c>
      <c r="L745" s="87">
        <f>SUM(L734:L744)</f>
        <v>0</v>
      </c>
      <c r="M745" s="87">
        <f t="shared" ref="M745:P745" si="119">SUM(M734:M744)</f>
        <v>107.55579</v>
      </c>
      <c r="N745" s="87">
        <f t="shared" si="119"/>
        <v>320.12729499999995</v>
      </c>
      <c r="O745" s="87">
        <f t="shared" si="119"/>
        <v>60.97710099999999</v>
      </c>
      <c r="P745" s="87">
        <f t="shared" si="119"/>
        <v>0</v>
      </c>
      <c r="Q745" s="88">
        <f t="shared" si="118"/>
        <v>488.66018599999995</v>
      </c>
    </row>
    <row r="746" spans="1:17" s="107" customFormat="1" ht="15" customHeight="1" x14ac:dyDescent="0.25">
      <c r="A746" s="226"/>
      <c r="B746" s="209" t="s">
        <v>218</v>
      </c>
      <c r="C746" s="208"/>
      <c r="D746" s="208"/>
      <c r="E746" s="208"/>
      <c r="F746" s="208"/>
      <c r="G746" s="208"/>
      <c r="H746" s="208"/>
      <c r="I746" s="106" t="s">
        <v>35</v>
      </c>
      <c r="J746" s="214">
        <v>124</v>
      </c>
      <c r="K746" s="100" t="s">
        <v>56</v>
      </c>
      <c r="L746" s="87"/>
      <c r="M746" s="87"/>
      <c r="N746" s="140">
        <v>2.9000000000000001E-2</v>
      </c>
      <c r="O746" s="87"/>
      <c r="P746" s="87"/>
      <c r="Q746" s="141">
        <f>SUM(L746:P746)</f>
        <v>2.9000000000000001E-2</v>
      </c>
    </row>
    <row r="747" spans="1:17" s="107" customFormat="1" x14ac:dyDescent="0.25">
      <c r="A747" s="226"/>
      <c r="B747" s="210"/>
      <c r="C747" s="208"/>
      <c r="D747" s="208"/>
      <c r="E747" s="208"/>
      <c r="F747" s="208"/>
      <c r="G747" s="208"/>
      <c r="H747" s="208"/>
      <c r="I747" s="106" t="s">
        <v>19</v>
      </c>
      <c r="J747" s="215"/>
      <c r="K747" s="100" t="s">
        <v>57</v>
      </c>
      <c r="L747" s="87"/>
      <c r="M747" s="87">
        <v>10.889400999999999</v>
      </c>
      <c r="N747" s="87">
        <v>16.008863999999999</v>
      </c>
      <c r="O747" s="87">
        <v>55.295704000000001</v>
      </c>
      <c r="P747" s="87"/>
      <c r="Q747" s="88">
        <f t="shared" ref="Q747:Q757" si="120">SUM(L747:P747)</f>
        <v>82.193968999999996</v>
      </c>
    </row>
    <row r="748" spans="1:17" s="107" customFormat="1" x14ac:dyDescent="0.25">
      <c r="A748" s="226"/>
      <c r="B748" s="210"/>
      <c r="C748" s="208"/>
      <c r="D748" s="208"/>
      <c r="E748" s="208"/>
      <c r="F748" s="208"/>
      <c r="G748" s="208"/>
      <c r="H748" s="208"/>
      <c r="I748" s="106" t="s">
        <v>19</v>
      </c>
      <c r="J748" s="215"/>
      <c r="K748" s="100" t="s">
        <v>88</v>
      </c>
      <c r="L748" s="87"/>
      <c r="M748" s="87">
        <v>0.49706699999999998</v>
      </c>
      <c r="N748" s="87">
        <v>0.49706699999999998</v>
      </c>
      <c r="O748" s="87"/>
      <c r="P748" s="87"/>
      <c r="Q748" s="88">
        <f t="shared" si="120"/>
        <v>0.99413399999999996</v>
      </c>
    </row>
    <row r="749" spans="1:17" s="107" customFormat="1" x14ac:dyDescent="0.25">
      <c r="A749" s="226"/>
      <c r="B749" s="210"/>
      <c r="C749" s="208"/>
      <c r="D749" s="208"/>
      <c r="E749" s="208"/>
      <c r="F749" s="208"/>
      <c r="G749" s="208"/>
      <c r="H749" s="208"/>
      <c r="I749" s="106" t="s">
        <v>19</v>
      </c>
      <c r="J749" s="215"/>
      <c r="K749" s="100" t="s">
        <v>117</v>
      </c>
      <c r="L749" s="87"/>
      <c r="M749" s="87">
        <v>54.131433000000001</v>
      </c>
      <c r="N749" s="87">
        <v>56.323197</v>
      </c>
      <c r="O749" s="87"/>
      <c r="P749" s="87"/>
      <c r="Q749" s="88">
        <f t="shared" si="120"/>
        <v>110.45463000000001</v>
      </c>
    </row>
    <row r="750" spans="1:17" s="107" customFormat="1" x14ac:dyDescent="0.25">
      <c r="A750" s="226"/>
      <c r="B750" s="210"/>
      <c r="C750" s="208"/>
      <c r="D750" s="208"/>
      <c r="E750" s="208"/>
      <c r="F750" s="208"/>
      <c r="G750" s="208"/>
      <c r="H750" s="208"/>
      <c r="I750" s="106" t="s">
        <v>19</v>
      </c>
      <c r="J750" s="215"/>
      <c r="K750" s="100" t="s">
        <v>107</v>
      </c>
      <c r="L750" s="87"/>
      <c r="M750" s="87">
        <v>10.3992</v>
      </c>
      <c r="N750" s="87">
        <v>20.775994000000001</v>
      </c>
      <c r="O750" s="87">
        <v>8.4907550000000001</v>
      </c>
      <c r="P750" s="87"/>
      <c r="Q750" s="88">
        <f t="shared" si="120"/>
        <v>39.665948999999998</v>
      </c>
    </row>
    <row r="751" spans="1:17" s="107" customFormat="1" x14ac:dyDescent="0.25">
      <c r="A751" s="226"/>
      <c r="B751" s="210"/>
      <c r="C751" s="208"/>
      <c r="D751" s="208"/>
      <c r="E751" s="208"/>
      <c r="F751" s="208"/>
      <c r="G751" s="208"/>
      <c r="H751" s="208"/>
      <c r="I751" s="106" t="s">
        <v>19</v>
      </c>
      <c r="J751" s="215"/>
      <c r="K751" s="100" t="s">
        <v>119</v>
      </c>
      <c r="L751" s="87"/>
      <c r="M751" s="87">
        <v>2.217069</v>
      </c>
      <c r="N751" s="87"/>
      <c r="O751" s="87"/>
      <c r="P751" s="87"/>
      <c r="Q751" s="88">
        <f t="shared" si="120"/>
        <v>2.217069</v>
      </c>
    </row>
    <row r="752" spans="1:17" s="107" customFormat="1" x14ac:dyDescent="0.25">
      <c r="A752" s="226"/>
      <c r="B752" s="210"/>
      <c r="C752" s="208"/>
      <c r="D752" s="208"/>
      <c r="E752" s="208"/>
      <c r="F752" s="208"/>
      <c r="G752" s="208"/>
      <c r="H752" s="208"/>
      <c r="I752" s="106" t="s">
        <v>19</v>
      </c>
      <c r="J752" s="215"/>
      <c r="K752" s="100" t="s">
        <v>98</v>
      </c>
      <c r="L752" s="87"/>
      <c r="M752" s="87">
        <v>3.1310340000000001</v>
      </c>
      <c r="N752" s="87">
        <v>29.127604000000002</v>
      </c>
      <c r="O752" s="87">
        <v>25.518229999999999</v>
      </c>
      <c r="P752" s="87"/>
      <c r="Q752" s="88">
        <f t="shared" si="120"/>
        <v>57.776868000000007</v>
      </c>
    </row>
    <row r="753" spans="1:17" s="107" customFormat="1" x14ac:dyDescent="0.25">
      <c r="A753" s="226"/>
      <c r="B753" s="210"/>
      <c r="C753" s="208"/>
      <c r="D753" s="208"/>
      <c r="E753" s="208"/>
      <c r="F753" s="208"/>
      <c r="G753" s="208"/>
      <c r="H753" s="208"/>
      <c r="I753" s="106" t="s">
        <v>19</v>
      </c>
      <c r="J753" s="215"/>
      <c r="K753" s="113" t="s">
        <v>120</v>
      </c>
      <c r="L753" s="87"/>
      <c r="M753" s="87">
        <v>10.030854</v>
      </c>
      <c r="N753" s="87">
        <v>3.3050000000000002</v>
      </c>
      <c r="O753" s="87">
        <v>0</v>
      </c>
      <c r="P753" s="87"/>
      <c r="Q753" s="88">
        <f t="shared" si="120"/>
        <v>13.335853999999999</v>
      </c>
    </row>
    <row r="754" spans="1:17" s="107" customFormat="1" x14ac:dyDescent="0.25">
      <c r="A754" s="226"/>
      <c r="B754" s="210"/>
      <c r="C754" s="208"/>
      <c r="D754" s="208"/>
      <c r="E754" s="208"/>
      <c r="F754" s="208"/>
      <c r="G754" s="208"/>
      <c r="H754" s="208"/>
      <c r="I754" s="106" t="s">
        <v>19</v>
      </c>
      <c r="J754" s="215"/>
      <c r="K754" s="113" t="s">
        <v>116</v>
      </c>
      <c r="L754" s="87"/>
      <c r="M754" s="87">
        <v>0.69699999999999995</v>
      </c>
      <c r="N754" s="87">
        <v>0.25958999999999999</v>
      </c>
      <c r="O754" s="87">
        <v>0</v>
      </c>
      <c r="P754" s="87"/>
      <c r="Q754" s="88">
        <f t="shared" si="120"/>
        <v>0.95658999999999994</v>
      </c>
    </row>
    <row r="755" spans="1:17" s="107" customFormat="1" x14ac:dyDescent="0.25">
      <c r="A755" s="226"/>
      <c r="B755" s="210"/>
      <c r="C755" s="208"/>
      <c r="D755" s="208"/>
      <c r="E755" s="208"/>
      <c r="F755" s="208"/>
      <c r="G755" s="208"/>
      <c r="H755" s="208"/>
      <c r="I755" s="106" t="s">
        <v>19</v>
      </c>
      <c r="J755" s="215"/>
      <c r="K755" s="113" t="s">
        <v>124</v>
      </c>
      <c r="L755" s="87"/>
      <c r="M755" s="87">
        <v>0.29999900000000002</v>
      </c>
      <c r="N755" s="87"/>
      <c r="O755" s="87"/>
      <c r="P755" s="87"/>
      <c r="Q755" s="88">
        <f t="shared" si="120"/>
        <v>0.29999900000000002</v>
      </c>
    </row>
    <row r="756" spans="1:17" s="107" customFormat="1" x14ac:dyDescent="0.25">
      <c r="A756" s="226"/>
      <c r="B756" s="210"/>
      <c r="C756" s="208"/>
      <c r="D756" s="208"/>
      <c r="E756" s="208"/>
      <c r="F756" s="208"/>
      <c r="G756" s="208"/>
      <c r="H756" s="208"/>
      <c r="I756" s="106" t="s">
        <v>19</v>
      </c>
      <c r="J756" s="215"/>
      <c r="K756" s="113" t="s">
        <v>79</v>
      </c>
      <c r="L756" s="87"/>
      <c r="M756" s="87">
        <v>57.736973999999996</v>
      </c>
      <c r="N756" s="87">
        <v>15.790050000000001</v>
      </c>
      <c r="O756" s="87"/>
      <c r="P756" s="87"/>
      <c r="Q756" s="88">
        <f t="shared" si="120"/>
        <v>73.527023999999997</v>
      </c>
    </row>
    <row r="757" spans="1:17" s="107" customFormat="1" x14ac:dyDescent="0.25">
      <c r="A757" s="226"/>
      <c r="B757" s="210"/>
      <c r="C757" s="208"/>
      <c r="D757" s="208"/>
      <c r="E757" s="208"/>
      <c r="F757" s="208"/>
      <c r="G757" s="208"/>
      <c r="H757" s="208"/>
      <c r="I757" s="106" t="s">
        <v>19</v>
      </c>
      <c r="J757" s="215"/>
      <c r="K757" s="113" t="s">
        <v>121</v>
      </c>
      <c r="L757" s="87"/>
      <c r="M757" s="87">
        <v>62.280071999999997</v>
      </c>
      <c r="N757" s="87">
        <v>19.888999999999999</v>
      </c>
      <c r="O757" s="87"/>
      <c r="P757" s="87"/>
      <c r="Q757" s="88">
        <f t="shared" si="120"/>
        <v>82.169072</v>
      </c>
    </row>
    <row r="758" spans="1:17" s="107" customFormat="1" x14ac:dyDescent="0.25">
      <c r="A758" s="226"/>
      <c r="B758" s="211"/>
      <c r="C758" s="208"/>
      <c r="D758" s="208"/>
      <c r="E758" s="208"/>
      <c r="F758" s="208"/>
      <c r="G758" s="208"/>
      <c r="H758" s="208"/>
      <c r="I758" s="106"/>
      <c r="J758" s="215"/>
      <c r="K758" s="87" t="s">
        <v>1</v>
      </c>
      <c r="L758" s="87">
        <f>SUM(L746:L757)</f>
        <v>0</v>
      </c>
      <c r="M758" s="87">
        <f t="shared" ref="M758:P758" si="121">SUM(M746:M757)</f>
        <v>212.310103</v>
      </c>
      <c r="N758" s="87">
        <f t="shared" si="121"/>
        <v>162.00536600000001</v>
      </c>
      <c r="O758" s="87">
        <f t="shared" si="121"/>
        <v>89.304688999999996</v>
      </c>
      <c r="P758" s="87">
        <f t="shared" si="121"/>
        <v>0</v>
      </c>
      <c r="Q758" s="88">
        <f>SUM(L758:P758)</f>
        <v>463.620158</v>
      </c>
    </row>
    <row r="759" spans="1:17" s="107" customFormat="1" ht="15" customHeight="1" x14ac:dyDescent="0.25">
      <c r="A759" s="226"/>
      <c r="B759" s="209" t="s">
        <v>220</v>
      </c>
      <c r="C759" s="208"/>
      <c r="D759" s="208"/>
      <c r="E759" s="208"/>
      <c r="F759" s="208"/>
      <c r="G759" s="208"/>
      <c r="H759" s="208"/>
      <c r="I759" s="106" t="s">
        <v>35</v>
      </c>
      <c r="J759" s="214">
        <v>124</v>
      </c>
      <c r="K759" s="100" t="s">
        <v>56</v>
      </c>
      <c r="L759" s="87"/>
      <c r="M759" s="87"/>
      <c r="N759" s="140">
        <v>4.1000000000000002E-2</v>
      </c>
      <c r="O759" s="87"/>
      <c r="P759" s="87"/>
      <c r="Q759" s="141">
        <f>SUM(L759:P759)</f>
        <v>4.1000000000000002E-2</v>
      </c>
    </row>
    <row r="760" spans="1:17" s="107" customFormat="1" x14ac:dyDescent="0.25">
      <c r="A760" s="226"/>
      <c r="B760" s="210"/>
      <c r="C760" s="208"/>
      <c r="D760" s="208"/>
      <c r="E760" s="208"/>
      <c r="F760" s="208"/>
      <c r="G760" s="208"/>
      <c r="H760" s="208"/>
      <c r="I760" s="106" t="s">
        <v>35</v>
      </c>
      <c r="J760" s="215"/>
      <c r="K760" s="100" t="s">
        <v>57</v>
      </c>
      <c r="L760" s="87"/>
      <c r="M760" s="87">
        <v>21.123639000000001</v>
      </c>
      <c r="N760" s="87">
        <v>32.332354000000002</v>
      </c>
      <c r="O760" s="87">
        <v>53.715783999999999</v>
      </c>
      <c r="P760" s="87"/>
      <c r="Q760" s="88">
        <f t="shared" ref="Q760:Q761" si="122">SUM(L760:P760)</f>
        <v>107.17177700000001</v>
      </c>
    </row>
    <row r="761" spans="1:17" s="107" customFormat="1" x14ac:dyDescent="0.25">
      <c r="A761" s="226"/>
      <c r="B761" s="210"/>
      <c r="C761" s="208"/>
      <c r="D761" s="208"/>
      <c r="E761" s="208"/>
      <c r="F761" s="208"/>
      <c r="G761" s="208"/>
      <c r="H761" s="208"/>
      <c r="I761" s="106" t="s">
        <v>19</v>
      </c>
      <c r="J761" s="215"/>
      <c r="K761" s="100" t="s">
        <v>88</v>
      </c>
      <c r="L761" s="87"/>
      <c r="M761" s="87">
        <v>0.49706699999999998</v>
      </c>
      <c r="N761" s="87">
        <v>0.49706699999999998</v>
      </c>
      <c r="O761" s="87"/>
      <c r="P761" s="87"/>
      <c r="Q761" s="88">
        <f t="shared" si="122"/>
        <v>0.99413399999999996</v>
      </c>
    </row>
    <row r="762" spans="1:17" s="107" customFormat="1" x14ac:dyDescent="0.25">
      <c r="A762" s="226"/>
      <c r="B762" s="210"/>
      <c r="C762" s="208"/>
      <c r="D762" s="208"/>
      <c r="E762" s="208"/>
      <c r="F762" s="208"/>
      <c r="G762" s="208"/>
      <c r="H762" s="208"/>
      <c r="I762" s="106" t="s">
        <v>19</v>
      </c>
      <c r="J762" s="215"/>
      <c r="K762" s="100" t="s">
        <v>117</v>
      </c>
      <c r="L762" s="87"/>
      <c r="M762" s="87">
        <v>59.420223999999997</v>
      </c>
      <c r="N762" s="87">
        <v>55.543855000000001</v>
      </c>
      <c r="O762" s="87"/>
      <c r="P762" s="87"/>
      <c r="Q762" s="88">
        <f>SUM(L762:P762)</f>
        <v>114.964079</v>
      </c>
    </row>
    <row r="763" spans="1:17" s="107" customFormat="1" x14ac:dyDescent="0.25">
      <c r="A763" s="226"/>
      <c r="B763" s="210"/>
      <c r="C763" s="208"/>
      <c r="D763" s="208"/>
      <c r="E763" s="208"/>
      <c r="F763" s="208"/>
      <c r="G763" s="208"/>
      <c r="H763" s="208"/>
      <c r="I763" s="106" t="s">
        <v>19</v>
      </c>
      <c r="J763" s="215"/>
      <c r="K763" s="100" t="s">
        <v>107</v>
      </c>
      <c r="L763" s="87"/>
      <c r="M763" s="87">
        <v>19.971</v>
      </c>
      <c r="N763" s="87">
        <v>15.487</v>
      </c>
      <c r="O763" s="87">
        <v>11.422082</v>
      </c>
      <c r="P763" s="87"/>
      <c r="Q763" s="88">
        <f t="shared" ref="Q763:Q770" si="123">SUM(L763:P763)</f>
        <v>46.880082000000002</v>
      </c>
    </row>
    <row r="764" spans="1:17" s="107" customFormat="1" x14ac:dyDescent="0.25">
      <c r="A764" s="226"/>
      <c r="B764" s="210"/>
      <c r="C764" s="208"/>
      <c r="D764" s="208"/>
      <c r="E764" s="208"/>
      <c r="F764" s="208"/>
      <c r="G764" s="208"/>
      <c r="H764" s="208"/>
      <c r="I764" s="106" t="s">
        <v>19</v>
      </c>
      <c r="J764" s="215"/>
      <c r="K764" s="100" t="s">
        <v>119</v>
      </c>
      <c r="L764" s="87"/>
      <c r="M764" s="87">
        <v>12.259581000000001</v>
      </c>
      <c r="N764" s="87"/>
      <c r="O764" s="87"/>
      <c r="P764" s="87"/>
      <c r="Q764" s="88">
        <f t="shared" si="123"/>
        <v>12.259581000000001</v>
      </c>
    </row>
    <row r="765" spans="1:17" s="107" customFormat="1" x14ac:dyDescent="0.25">
      <c r="A765" s="226"/>
      <c r="B765" s="210"/>
      <c r="C765" s="208"/>
      <c r="D765" s="208"/>
      <c r="E765" s="208"/>
      <c r="F765" s="208"/>
      <c r="G765" s="208"/>
      <c r="H765" s="208"/>
      <c r="I765" s="106" t="s">
        <v>19</v>
      </c>
      <c r="J765" s="215"/>
      <c r="K765" s="100" t="s">
        <v>98</v>
      </c>
      <c r="L765" s="87"/>
      <c r="M765" s="87">
        <v>1.4849460000000001</v>
      </c>
      <c r="N765" s="87">
        <v>22.825513999999998</v>
      </c>
      <c r="O765" s="87">
        <v>16.011461000000001</v>
      </c>
      <c r="P765" s="87"/>
      <c r="Q765" s="88">
        <f t="shared" si="123"/>
        <v>40.321921000000003</v>
      </c>
    </row>
    <row r="766" spans="1:17" s="107" customFormat="1" x14ac:dyDescent="0.25">
      <c r="A766" s="226"/>
      <c r="B766" s="210"/>
      <c r="C766" s="208"/>
      <c r="D766" s="208"/>
      <c r="E766" s="208"/>
      <c r="F766" s="208"/>
      <c r="G766" s="208"/>
      <c r="H766" s="208"/>
      <c r="I766" s="106" t="s">
        <v>19</v>
      </c>
      <c r="J766" s="215"/>
      <c r="K766" s="113" t="s">
        <v>120</v>
      </c>
      <c r="L766" s="87"/>
      <c r="M766" s="87">
        <v>0.3</v>
      </c>
      <c r="N766" s="87"/>
      <c r="O766" s="87"/>
      <c r="P766" s="87"/>
      <c r="Q766" s="88">
        <f t="shared" si="123"/>
        <v>0.3</v>
      </c>
    </row>
    <row r="767" spans="1:17" s="107" customFormat="1" x14ac:dyDescent="0.25">
      <c r="A767" s="226"/>
      <c r="B767" s="210"/>
      <c r="C767" s="208"/>
      <c r="D767" s="208"/>
      <c r="E767" s="208"/>
      <c r="F767" s="208"/>
      <c r="G767" s="208"/>
      <c r="H767" s="208"/>
      <c r="I767" s="106" t="s">
        <v>19</v>
      </c>
      <c r="J767" s="215"/>
      <c r="K767" s="113" t="s">
        <v>116</v>
      </c>
      <c r="L767" s="87"/>
      <c r="M767" s="87">
        <v>2.16</v>
      </c>
      <c r="N767" s="87">
        <v>8.8559940000000008</v>
      </c>
      <c r="O767" s="87">
        <v>2.5415100000000002</v>
      </c>
      <c r="P767" s="87"/>
      <c r="Q767" s="88">
        <f t="shared" si="123"/>
        <v>13.557504000000002</v>
      </c>
    </row>
    <row r="768" spans="1:17" s="107" customFormat="1" x14ac:dyDescent="0.25">
      <c r="A768" s="226"/>
      <c r="B768" s="210"/>
      <c r="C768" s="208"/>
      <c r="D768" s="208"/>
      <c r="E768" s="208"/>
      <c r="F768" s="208"/>
      <c r="G768" s="208"/>
      <c r="H768" s="208"/>
      <c r="I768" s="106" t="s">
        <v>19</v>
      </c>
      <c r="J768" s="215"/>
      <c r="K768" s="113" t="s">
        <v>124</v>
      </c>
      <c r="L768" s="87"/>
      <c r="M768" s="87">
        <v>0.3</v>
      </c>
      <c r="N768" s="87">
        <v>7.4311999999999996</v>
      </c>
      <c r="O768" s="87"/>
      <c r="P768" s="87"/>
      <c r="Q768" s="88">
        <f t="shared" si="123"/>
        <v>7.7311999999999994</v>
      </c>
    </row>
    <row r="769" spans="1:17" s="107" customFormat="1" x14ac:dyDescent="0.25">
      <c r="A769" s="226"/>
      <c r="B769" s="210"/>
      <c r="C769" s="208"/>
      <c r="D769" s="208"/>
      <c r="E769" s="208"/>
      <c r="F769" s="208"/>
      <c r="G769" s="208"/>
      <c r="H769" s="208"/>
      <c r="I769" s="106" t="s">
        <v>19</v>
      </c>
      <c r="J769" s="215"/>
      <c r="K769" s="113" t="s">
        <v>79</v>
      </c>
      <c r="L769" s="87"/>
      <c r="M769" s="87">
        <v>22.422000000000001</v>
      </c>
      <c r="N769" s="87">
        <v>14.680277999999999</v>
      </c>
      <c r="O769" s="87"/>
      <c r="P769" s="87"/>
      <c r="Q769" s="88">
        <f t="shared" si="123"/>
        <v>37.102277999999998</v>
      </c>
    </row>
    <row r="770" spans="1:17" s="107" customFormat="1" x14ac:dyDescent="0.25">
      <c r="A770" s="226"/>
      <c r="B770" s="210"/>
      <c r="C770" s="208"/>
      <c r="D770" s="208"/>
      <c r="E770" s="208"/>
      <c r="F770" s="208"/>
      <c r="G770" s="208"/>
      <c r="H770" s="208"/>
      <c r="I770" s="106" t="s">
        <v>19</v>
      </c>
      <c r="J770" s="215"/>
      <c r="K770" s="113" t="s">
        <v>121</v>
      </c>
      <c r="L770" s="87"/>
      <c r="M770" s="87">
        <v>150.21363099999999</v>
      </c>
      <c r="N770" s="87"/>
      <c r="O770" s="87"/>
      <c r="P770" s="87"/>
      <c r="Q770" s="88">
        <f t="shared" si="123"/>
        <v>150.21363099999999</v>
      </c>
    </row>
    <row r="771" spans="1:17" s="107" customFormat="1" x14ac:dyDescent="0.25">
      <c r="A771" s="226"/>
      <c r="B771" s="211"/>
      <c r="C771" s="208"/>
      <c r="D771" s="208"/>
      <c r="E771" s="208"/>
      <c r="F771" s="208"/>
      <c r="G771" s="208"/>
      <c r="H771" s="208"/>
      <c r="I771" s="106" t="s">
        <v>19</v>
      </c>
      <c r="J771" s="215"/>
      <c r="K771" s="87" t="s">
        <v>1</v>
      </c>
      <c r="L771" s="87">
        <f>SUM(L759:L770)</f>
        <v>0</v>
      </c>
      <c r="M771" s="87">
        <f>SUM(M759:M770)</f>
        <v>290.15208799999999</v>
      </c>
      <c r="N771" s="87">
        <f t="shared" ref="N771:P771" si="124">SUM(N759:N770)</f>
        <v>157.69426199999998</v>
      </c>
      <c r="O771" s="87">
        <f t="shared" si="124"/>
        <v>83.690837000000002</v>
      </c>
      <c r="P771" s="87">
        <f t="shared" si="124"/>
        <v>0</v>
      </c>
      <c r="Q771" s="88">
        <f>SUM(L771:P771)</f>
        <v>531.53718700000002</v>
      </c>
    </row>
    <row r="772" spans="1:17" s="107" customFormat="1" ht="45" customHeight="1" x14ac:dyDescent="0.25">
      <c r="A772" s="226"/>
      <c r="B772" s="216" t="s">
        <v>221</v>
      </c>
      <c r="C772" s="208"/>
      <c r="D772" s="208"/>
      <c r="E772" s="208"/>
      <c r="F772" s="208"/>
      <c r="G772" s="208"/>
      <c r="H772" s="208"/>
      <c r="I772" s="106"/>
      <c r="J772" s="218"/>
      <c r="K772" s="87"/>
      <c r="L772" s="87"/>
      <c r="M772" s="87"/>
      <c r="N772" s="87"/>
      <c r="O772" s="87"/>
      <c r="P772" s="87"/>
      <c r="Q772" s="88">
        <f t="shared" ref="Q772:Q773" si="125">SUM(M772:P772)</f>
        <v>0</v>
      </c>
    </row>
    <row r="773" spans="1:17" s="107" customFormat="1" ht="17.25" customHeight="1" x14ac:dyDescent="0.25">
      <c r="A773" s="227"/>
      <c r="B773" s="217"/>
      <c r="C773" s="231"/>
      <c r="D773" s="231"/>
      <c r="E773" s="231"/>
      <c r="F773" s="231"/>
      <c r="G773" s="231"/>
      <c r="H773" s="231"/>
      <c r="I773" s="106"/>
      <c r="J773" s="218"/>
      <c r="K773" s="87" t="s">
        <v>1</v>
      </c>
      <c r="L773" s="87">
        <f>SUM(L772)</f>
        <v>0</v>
      </c>
      <c r="M773" s="87">
        <f t="shared" ref="M773:P773" si="126">SUM(M772)</f>
        <v>0</v>
      </c>
      <c r="N773" s="87">
        <f t="shared" si="126"/>
        <v>0</v>
      </c>
      <c r="O773" s="87">
        <f t="shared" si="126"/>
        <v>0</v>
      </c>
      <c r="P773" s="87">
        <f t="shared" si="126"/>
        <v>0</v>
      </c>
      <c r="Q773" s="88">
        <f t="shared" si="125"/>
        <v>0</v>
      </c>
    </row>
    <row r="774" spans="1:17" x14ac:dyDescent="0.25">
      <c r="A774" s="219" t="s">
        <v>131</v>
      </c>
      <c r="B774" s="220"/>
      <c r="C774" s="220"/>
      <c r="D774" s="220"/>
      <c r="E774" s="220"/>
      <c r="F774" s="220"/>
      <c r="G774" s="220"/>
      <c r="H774" s="220"/>
      <c r="I774" s="220"/>
      <c r="J774" s="221"/>
      <c r="K774" s="59"/>
      <c r="L774" s="60">
        <f t="shared" ref="L774:Q774" si="127">L773+L771+L758+L745+L733+L719+L709+L704+L699++L681+L662</f>
        <v>0</v>
      </c>
      <c r="M774" s="60">
        <f t="shared" si="127"/>
        <v>23699.501874000001</v>
      </c>
      <c r="N774" s="60">
        <f t="shared" si="127"/>
        <v>24892.642558</v>
      </c>
      <c r="O774" s="60">
        <f t="shared" si="127"/>
        <v>17117.357841000001</v>
      </c>
      <c r="P774" s="60">
        <f t="shared" si="127"/>
        <v>0</v>
      </c>
      <c r="Q774" s="60">
        <f t="shared" si="127"/>
        <v>65709.502273000006</v>
      </c>
    </row>
    <row r="775" spans="1:17" x14ac:dyDescent="0.25">
      <c r="A775" s="287" t="s">
        <v>13</v>
      </c>
      <c r="B775" s="288"/>
      <c r="C775" s="288"/>
      <c r="D775" s="288"/>
      <c r="E775" s="288"/>
      <c r="F775" s="288"/>
      <c r="G775" s="288"/>
      <c r="H775" s="288"/>
      <c r="I775" s="288"/>
      <c r="J775" s="289"/>
      <c r="K775" s="77"/>
      <c r="L775" s="67">
        <f t="shared" ref="L775:Q775" si="128">L114+L272+L312+L482+L490+L500+L508+L515+L522+L569+L655+L774</f>
        <v>14167.346389999999</v>
      </c>
      <c r="M775" s="67">
        <f t="shared" si="128"/>
        <v>64754.914297000003</v>
      </c>
      <c r="N775" s="67">
        <f t="shared" si="128"/>
        <v>93753.487290999998</v>
      </c>
      <c r="O775" s="67">
        <f t="shared" si="128"/>
        <v>140867.23619199998</v>
      </c>
      <c r="P775" s="67">
        <f t="shared" si="128"/>
        <v>15970.2821</v>
      </c>
      <c r="Q775" s="67">
        <f t="shared" si="128"/>
        <v>329513.26627000002</v>
      </c>
    </row>
  </sheetData>
  <mergeCells count="267">
    <mergeCell ref="F491:F499"/>
    <mergeCell ref="G491:G499"/>
    <mergeCell ref="H491:H499"/>
    <mergeCell ref="J491:J495"/>
    <mergeCell ref="J496:J497"/>
    <mergeCell ref="J498:J499"/>
    <mergeCell ref="B491:B495"/>
    <mergeCell ref="A491:A499"/>
    <mergeCell ref="C491:C499"/>
    <mergeCell ref="D491:D497"/>
    <mergeCell ref="D498:D499"/>
    <mergeCell ref="B496:B497"/>
    <mergeCell ref="B498:B499"/>
    <mergeCell ref="E491:E499"/>
    <mergeCell ref="A273:A311"/>
    <mergeCell ref="C273:C311"/>
    <mergeCell ref="D273:D311"/>
    <mergeCell ref="F273:F311"/>
    <mergeCell ref="G273:G311"/>
    <mergeCell ref="H273:H311"/>
    <mergeCell ref="B309:B311"/>
    <mergeCell ref="J309:J311"/>
    <mergeCell ref="B275:B293"/>
    <mergeCell ref="J307:J308"/>
    <mergeCell ref="J275:J293"/>
    <mergeCell ref="A9:A113"/>
    <mergeCell ref="B9:B10"/>
    <mergeCell ref="C9:C113"/>
    <mergeCell ref="D9:D113"/>
    <mergeCell ref="E9:E113"/>
    <mergeCell ref="F9:F113"/>
    <mergeCell ref="G9:G113"/>
    <mergeCell ref="H9:H113"/>
    <mergeCell ref="J9:J113"/>
    <mergeCell ref="B11:B15"/>
    <mergeCell ref="B16:B20"/>
    <mergeCell ref="B21:B26"/>
    <mergeCell ref="B27:B31"/>
    <mergeCell ref="B32:B38"/>
    <mergeCell ref="B39:B46"/>
    <mergeCell ref="B47:B53"/>
    <mergeCell ref="B54:B59"/>
    <mergeCell ref="B60:B64"/>
    <mergeCell ref="B65:B72"/>
    <mergeCell ref="B73:B78"/>
    <mergeCell ref="B79:B85"/>
    <mergeCell ref="B96:B100"/>
    <mergeCell ref="J423:J436"/>
    <mergeCell ref="B437:B453"/>
    <mergeCell ref="J437:J453"/>
    <mergeCell ref="B470:B481"/>
    <mergeCell ref="B454:B469"/>
    <mergeCell ref="J454:J469"/>
    <mergeCell ref="G115:G271"/>
    <mergeCell ref="H115:H271"/>
    <mergeCell ref="J115:J124"/>
    <mergeCell ref="B125:B131"/>
    <mergeCell ref="J125:J131"/>
    <mergeCell ref="B132:B137"/>
    <mergeCell ref="J132:J137"/>
    <mergeCell ref="B138:B192"/>
    <mergeCell ref="J138:J192"/>
    <mergeCell ref="B193:B220"/>
    <mergeCell ref="J193:J220"/>
    <mergeCell ref="B221:B235"/>
    <mergeCell ref="J221:J235"/>
    <mergeCell ref="B236:B252"/>
    <mergeCell ref="J236:J252"/>
    <mergeCell ref="A272:J272"/>
    <mergeCell ref="A115:A271"/>
    <mergeCell ref="E273:E311"/>
    <mergeCell ref="R299:W299"/>
    <mergeCell ref="G313:G481"/>
    <mergeCell ref="J501:J507"/>
    <mergeCell ref="A508:J508"/>
    <mergeCell ref="J321:J324"/>
    <mergeCell ref="B325:B328"/>
    <mergeCell ref="J325:J328"/>
    <mergeCell ref="B329:B363"/>
    <mergeCell ref="J329:J363"/>
    <mergeCell ref="B364:B382"/>
    <mergeCell ref="J364:J382"/>
    <mergeCell ref="B383:B390"/>
    <mergeCell ref="J383:J390"/>
    <mergeCell ref="B391:B408"/>
    <mergeCell ref="J391:J408"/>
    <mergeCell ref="A490:J490"/>
    <mergeCell ref="R305:AE305"/>
    <mergeCell ref="A312:J312"/>
    <mergeCell ref="A482:J482"/>
    <mergeCell ref="A483:A489"/>
    <mergeCell ref="B483:B486"/>
    <mergeCell ref="C483:C489"/>
    <mergeCell ref="D483:D489"/>
    <mergeCell ref="B423:B436"/>
    <mergeCell ref="A516:A521"/>
    <mergeCell ref="B516:B517"/>
    <mergeCell ref="B520:B521"/>
    <mergeCell ref="B518:B519"/>
    <mergeCell ref="J518:J519"/>
    <mergeCell ref="C516:C521"/>
    <mergeCell ref="D516:D521"/>
    <mergeCell ref="E516:E521"/>
    <mergeCell ref="F516:F521"/>
    <mergeCell ref="G516:G521"/>
    <mergeCell ref="H516:H521"/>
    <mergeCell ref="I516:I521"/>
    <mergeCell ref="J516:J517"/>
    <mergeCell ref="J520:J521"/>
    <mergeCell ref="E6:E7"/>
    <mergeCell ref="F6:H6"/>
    <mergeCell ref="I6:Q6"/>
    <mergeCell ref="C6:C7"/>
    <mergeCell ref="D6:D7"/>
    <mergeCell ref="H483:H489"/>
    <mergeCell ref="J483:J486"/>
    <mergeCell ref="B487:B489"/>
    <mergeCell ref="J487:J489"/>
    <mergeCell ref="B313:B320"/>
    <mergeCell ref="C313:C481"/>
    <mergeCell ref="D313:D481"/>
    <mergeCell ref="E313:E481"/>
    <mergeCell ref="F313:F481"/>
    <mergeCell ref="H313:H481"/>
    <mergeCell ref="J313:J320"/>
    <mergeCell ref="B321:B324"/>
    <mergeCell ref="J470:J481"/>
    <mergeCell ref="B307:B308"/>
    <mergeCell ref="E483:E489"/>
    <mergeCell ref="F483:F489"/>
    <mergeCell ref="G483:G489"/>
    <mergeCell ref="B409:B422"/>
    <mergeCell ref="J409:J422"/>
    <mergeCell ref="N1:Q1"/>
    <mergeCell ref="M2:Q2"/>
    <mergeCell ref="A4:Q4"/>
    <mergeCell ref="A6:A7"/>
    <mergeCell ref="B6:B7"/>
    <mergeCell ref="B305:B306"/>
    <mergeCell ref="J305:J306"/>
    <mergeCell ref="B294:B304"/>
    <mergeCell ref="J294:J304"/>
    <mergeCell ref="D115:D271"/>
    <mergeCell ref="E115:E271"/>
    <mergeCell ref="F115:F271"/>
    <mergeCell ref="B253:B269"/>
    <mergeCell ref="J253:J269"/>
    <mergeCell ref="B270:B271"/>
    <mergeCell ref="C115:C271"/>
    <mergeCell ref="B86:B90"/>
    <mergeCell ref="B91:B95"/>
    <mergeCell ref="B115:B124"/>
    <mergeCell ref="B101:B108"/>
    <mergeCell ref="B109:B113"/>
    <mergeCell ref="A114:J114"/>
    <mergeCell ref="I270:I271"/>
    <mergeCell ref="J270:J271"/>
    <mergeCell ref="A775:J775"/>
    <mergeCell ref="B575:B579"/>
    <mergeCell ref="J575:J654"/>
    <mergeCell ref="B580:B584"/>
    <mergeCell ref="B585:B591"/>
    <mergeCell ref="B592:B598"/>
    <mergeCell ref="B599:B604"/>
    <mergeCell ref="B605:B609"/>
    <mergeCell ref="B610:B615"/>
    <mergeCell ref="B616:B620"/>
    <mergeCell ref="B621:B625"/>
    <mergeCell ref="B626:B632"/>
    <mergeCell ref="B633:B637"/>
    <mergeCell ref="B638:B644"/>
    <mergeCell ref="G570:G654"/>
    <mergeCell ref="H570:H654"/>
    <mergeCell ref="A655:J655"/>
    <mergeCell ref="A570:A654"/>
    <mergeCell ref="B570:B574"/>
    <mergeCell ref="C570:C654"/>
    <mergeCell ref="D570:D654"/>
    <mergeCell ref="E570:E654"/>
    <mergeCell ref="J705:J709"/>
    <mergeCell ref="B710:B719"/>
    <mergeCell ref="A523:A568"/>
    <mergeCell ref="B523:B524"/>
    <mergeCell ref="C523:C568"/>
    <mergeCell ref="D523:D568"/>
    <mergeCell ref="E523:E568"/>
    <mergeCell ref="F523:F568"/>
    <mergeCell ref="G523:G568"/>
    <mergeCell ref="B273:B274"/>
    <mergeCell ref="A522:J522"/>
    <mergeCell ref="A500:J500"/>
    <mergeCell ref="B511:B512"/>
    <mergeCell ref="J509:J514"/>
    <mergeCell ref="A515:J515"/>
    <mergeCell ref="A509:A514"/>
    <mergeCell ref="B513:B514"/>
    <mergeCell ref="A313:A481"/>
    <mergeCell ref="A501:A507"/>
    <mergeCell ref="B501:B507"/>
    <mergeCell ref="C501:C507"/>
    <mergeCell ref="D501:D507"/>
    <mergeCell ref="E501:E507"/>
    <mergeCell ref="F501:F507"/>
    <mergeCell ref="G501:G507"/>
    <mergeCell ref="H501:H507"/>
    <mergeCell ref="W531:Z531"/>
    <mergeCell ref="R532:V532"/>
    <mergeCell ref="W532:Z532"/>
    <mergeCell ref="B540:B551"/>
    <mergeCell ref="J540:J551"/>
    <mergeCell ref="R541:X541"/>
    <mergeCell ref="R542:Z542"/>
    <mergeCell ref="R544:AE544"/>
    <mergeCell ref="R545:AE545"/>
    <mergeCell ref="H523:H568"/>
    <mergeCell ref="J523:J524"/>
    <mergeCell ref="B525:B539"/>
    <mergeCell ref="J525:J539"/>
    <mergeCell ref="B552:B562"/>
    <mergeCell ref="J552:J562"/>
    <mergeCell ref="B563:B566"/>
    <mergeCell ref="J563:J566"/>
    <mergeCell ref="B567:B568"/>
    <mergeCell ref="J720:J733"/>
    <mergeCell ref="B734:B745"/>
    <mergeCell ref="J734:J745"/>
    <mergeCell ref="R526:U526"/>
    <mergeCell ref="R527:R529"/>
    <mergeCell ref="R530:S530"/>
    <mergeCell ref="R531:V531"/>
    <mergeCell ref="J570:J574"/>
    <mergeCell ref="B651:B654"/>
    <mergeCell ref="F570:F654"/>
    <mergeCell ref="B645:B650"/>
    <mergeCell ref="J746:J758"/>
    <mergeCell ref="B759:B771"/>
    <mergeCell ref="J759:J771"/>
    <mergeCell ref="B772:B773"/>
    <mergeCell ref="J772:J773"/>
    <mergeCell ref="A774:J774"/>
    <mergeCell ref="A569:J569"/>
    <mergeCell ref="A656:A773"/>
    <mergeCell ref="B656:B662"/>
    <mergeCell ref="C656:C773"/>
    <mergeCell ref="D656:D773"/>
    <mergeCell ref="E656:E773"/>
    <mergeCell ref="F656:F773"/>
    <mergeCell ref="G656:G773"/>
    <mergeCell ref="H656:H773"/>
    <mergeCell ref="J656:J662"/>
    <mergeCell ref="B663:B681"/>
    <mergeCell ref="J663:J681"/>
    <mergeCell ref="B682:B699"/>
    <mergeCell ref="J682:J699"/>
    <mergeCell ref="B700:B704"/>
    <mergeCell ref="J700:J704"/>
    <mergeCell ref="B705:B709"/>
    <mergeCell ref="J710:J719"/>
    <mergeCell ref="C509:C514"/>
    <mergeCell ref="D509:D514"/>
    <mergeCell ref="E509:E514"/>
    <mergeCell ref="F509:F514"/>
    <mergeCell ref="G509:G514"/>
    <mergeCell ref="H509:H514"/>
    <mergeCell ref="B746:B758"/>
    <mergeCell ref="B720:B733"/>
    <mergeCell ref="B509:B510"/>
  </mergeCells>
  <phoneticPr fontId="17" type="noConversion"/>
  <pageMargins left="0.64" right="0.11811023622047245" top="0.38" bottom="0.15748031496062992" header="0.31496062992125984" footer="0.31496062992125984"/>
  <pageSetup paperSize="9" scale="58" orientation="landscape" r:id="rId1"/>
  <rowBreaks count="8" manualBreakCount="8">
    <brk id="54" max="16" man="1"/>
    <brk id="286" max="17" man="1"/>
    <brk id="336" max="17" man="1"/>
    <brk id="393" max="17" man="1"/>
    <brk id="448" max="17" man="1"/>
    <brk id="553" max="16" man="1"/>
    <brk id="611" max="16" man="1"/>
    <brk id="670" max="16" man="1"/>
  </rowBreaks>
  <ignoredErrors>
    <ignoredError sqref="Q495 Q49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Балнур</dc:creator>
  <cp:lastModifiedBy>RePack by SPecialiST</cp:lastModifiedBy>
  <cp:lastPrinted>2026-09-25T04:20:11Z</cp:lastPrinted>
  <dcterms:created xsi:type="dcterms:W3CDTF">2016-11-08T09:37:05Z</dcterms:created>
  <dcterms:modified xsi:type="dcterms:W3CDTF">2026-09-28T12:15:02Z</dcterms:modified>
</cp:coreProperties>
</file>