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8800" windowHeight="16440" activeTab="1"/>
  </bookViews>
  <sheets>
    <sheet name="Инвестициялық жоспар" sheetId="7" r:id="rId1"/>
    <sheet name="Басымдықты проблемалық аймақтар" sheetId="5" r:id="rId2"/>
    <sheet name="Бағдаршам" sheetId="8" r:id="rId3"/>
  </sheets>
  <externalReferences>
    <externalReference r:id="rId4"/>
    <externalReference r:id="rId5"/>
  </externalReferences>
  <definedNames>
    <definedName name="_xlnm.Print_Titles" localSheetId="2">[1]Светофор!$3:$5</definedName>
    <definedName name="_xlnm.Print_Titles" localSheetId="1">'[2]Карта приор.пробл'!$3:$5</definedName>
    <definedName name="_xlnm.Print_Titles" localSheetId="0">'Инвестициялық жоспар'!$1:$6</definedName>
    <definedName name="_xlnm.Print_Area" localSheetId="2">Бағдаршам!$A$1:$K$38</definedName>
    <definedName name="_xlnm.Print_Area" localSheetId="1">'[2]Карта приор.пробл'!$A$1:$K$38</definedName>
    <definedName name="_xlnm.Print_Area" localSheetId="0">'Инвестициялық жоспар'!$A$1:$P$287</definedName>
  </definedNames>
  <calcPr calcId="125725"/>
</workbook>
</file>

<file path=xl/calcChain.xml><?xml version="1.0" encoding="utf-8"?>
<calcChain xmlns="http://schemas.openxmlformats.org/spreadsheetml/2006/main">
  <c r="H172" i="7"/>
  <c r="I172"/>
  <c r="J172"/>
  <c r="K172"/>
  <c r="L172"/>
  <c r="M172"/>
  <c r="G172"/>
  <c r="I134"/>
  <c r="J134"/>
  <c r="K134"/>
  <c r="L134"/>
  <c r="M134"/>
  <c r="H134"/>
  <c r="G134"/>
  <c r="H37"/>
  <c r="I37"/>
  <c r="J37"/>
  <c r="K37"/>
  <c r="L37"/>
  <c r="M37"/>
  <c r="G37"/>
  <c r="G247"/>
  <c r="F18" i="5" l="1"/>
  <c r="F38" i="8" l="1"/>
  <c r="F37"/>
  <c r="F36"/>
  <c r="F35"/>
  <c r="F34"/>
  <c r="F33"/>
  <c r="F32"/>
  <c r="F31"/>
  <c r="F30"/>
  <c r="F29"/>
  <c r="F28"/>
  <c r="F27"/>
  <c r="F26"/>
  <c r="F25"/>
  <c r="F24"/>
  <c r="F23"/>
  <c r="F22"/>
  <c r="F21"/>
  <c r="F19"/>
  <c r="F18"/>
  <c r="F17"/>
  <c r="F16"/>
  <c r="F15"/>
  <c r="F14"/>
  <c r="F13"/>
  <c r="F11"/>
  <c r="F10"/>
  <c r="F7"/>
  <c r="H154" i="7" l="1"/>
  <c r="I154"/>
  <c r="J154"/>
  <c r="K154"/>
  <c r="L154"/>
  <c r="M154"/>
  <c r="G154"/>
  <c r="H151"/>
  <c r="I151"/>
  <c r="J151"/>
  <c r="K151"/>
  <c r="L151"/>
  <c r="M151"/>
  <c r="G151"/>
  <c r="G198"/>
  <c r="H198"/>
  <c r="I198"/>
  <c r="J198"/>
  <c r="K198"/>
  <c r="L198"/>
  <c r="M198"/>
  <c r="H262" l="1"/>
  <c r="I262"/>
  <c r="J262"/>
  <c r="K262"/>
  <c r="L262"/>
  <c r="M262"/>
  <c r="G262"/>
  <c r="H258"/>
  <c r="I258"/>
  <c r="J258"/>
  <c r="K258"/>
  <c r="L258"/>
  <c r="M258"/>
  <c r="G258"/>
  <c r="H49"/>
  <c r="H44"/>
  <c r="M268" l="1"/>
  <c r="L268"/>
  <c r="K268"/>
  <c r="J268"/>
  <c r="I268"/>
  <c r="H268"/>
  <c r="G268"/>
  <c r="M253"/>
  <c r="L253"/>
  <c r="K253"/>
  <c r="J253"/>
  <c r="I253"/>
  <c r="H253"/>
  <c r="G253"/>
  <c r="M247"/>
  <c r="M245" s="1"/>
  <c r="L247"/>
  <c r="L245" s="1"/>
  <c r="K247"/>
  <c r="K245" s="1"/>
  <c r="J247"/>
  <c r="J245" s="1"/>
  <c r="I247"/>
  <c r="I245" s="1"/>
  <c r="H247"/>
  <c r="H245" s="1"/>
  <c r="G245"/>
  <c r="M243"/>
  <c r="L243"/>
  <c r="K243"/>
  <c r="J243"/>
  <c r="I243"/>
  <c r="H243"/>
  <c r="G243"/>
  <c r="M235"/>
  <c r="L235"/>
  <c r="K235"/>
  <c r="J235"/>
  <c r="I235"/>
  <c r="H235"/>
  <c r="G235"/>
  <c r="M233"/>
  <c r="L233"/>
  <c r="K233"/>
  <c r="J233"/>
  <c r="I233"/>
  <c r="H233"/>
  <c r="G233"/>
  <c r="M215"/>
  <c r="L215"/>
  <c r="K215"/>
  <c r="J215"/>
  <c r="I215"/>
  <c r="H215"/>
  <c r="G215"/>
  <c r="M205"/>
  <c r="L205"/>
  <c r="K205"/>
  <c r="J205"/>
  <c r="I205"/>
  <c r="H205"/>
  <c r="G205"/>
  <c r="M203"/>
  <c r="L203"/>
  <c r="K203"/>
  <c r="J203"/>
  <c r="I203"/>
  <c r="H203"/>
  <c r="G203"/>
  <c r="M187"/>
  <c r="M185" s="1"/>
  <c r="L187"/>
  <c r="L185" s="1"/>
  <c r="K187"/>
  <c r="K185" s="1"/>
  <c r="J187"/>
  <c r="J185" s="1"/>
  <c r="I187"/>
  <c r="I185" s="1"/>
  <c r="H187"/>
  <c r="H185" s="1"/>
  <c r="G187"/>
  <c r="G185" s="1"/>
  <c r="M178"/>
  <c r="L178"/>
  <c r="K178"/>
  <c r="J178"/>
  <c r="I178"/>
  <c r="H178"/>
  <c r="G178"/>
  <c r="M167"/>
  <c r="L167"/>
  <c r="K167"/>
  <c r="J167"/>
  <c r="I167"/>
  <c r="H167"/>
  <c r="G167"/>
  <c r="M165"/>
  <c r="L165"/>
  <c r="K165"/>
  <c r="J165"/>
  <c r="I165"/>
  <c r="H165"/>
  <c r="G165"/>
  <c r="M164"/>
  <c r="M251" s="1"/>
  <c r="L164"/>
  <c r="K164"/>
  <c r="K251" s="1"/>
  <c r="J164"/>
  <c r="J251" s="1"/>
  <c r="I164"/>
  <c r="H164"/>
  <c r="H251" s="1"/>
  <c r="G164"/>
  <c r="M159"/>
  <c r="L159"/>
  <c r="K159"/>
  <c r="J159"/>
  <c r="I159"/>
  <c r="H159"/>
  <c r="G159"/>
  <c r="M129"/>
  <c r="L129"/>
  <c r="K129"/>
  <c r="J129"/>
  <c r="I129"/>
  <c r="H129"/>
  <c r="G129"/>
  <c r="M117"/>
  <c r="L117"/>
  <c r="K117"/>
  <c r="J117"/>
  <c r="I117"/>
  <c r="H117"/>
  <c r="G117"/>
  <c r="M112"/>
  <c r="L112"/>
  <c r="K112"/>
  <c r="J112"/>
  <c r="I112"/>
  <c r="H112"/>
  <c r="G112"/>
  <c r="M106"/>
  <c r="L106"/>
  <c r="K106"/>
  <c r="J106"/>
  <c r="I106"/>
  <c r="H106"/>
  <c r="G106"/>
  <c r="M93"/>
  <c r="L93"/>
  <c r="K93"/>
  <c r="J93"/>
  <c r="I93"/>
  <c r="H93"/>
  <c r="G93"/>
  <c r="M86"/>
  <c r="L86"/>
  <c r="K86"/>
  <c r="J86"/>
  <c r="I86"/>
  <c r="H86"/>
  <c r="G86"/>
  <c r="M81"/>
  <c r="L81"/>
  <c r="K81"/>
  <c r="J81"/>
  <c r="I81"/>
  <c r="H81"/>
  <c r="G81"/>
  <c r="M78"/>
  <c r="L78"/>
  <c r="K78"/>
  <c r="J78"/>
  <c r="I78"/>
  <c r="H78"/>
  <c r="G78"/>
  <c r="M63"/>
  <c r="M286" s="1"/>
  <c r="L63"/>
  <c r="K63"/>
  <c r="J63"/>
  <c r="J286" s="1"/>
  <c r="I63"/>
  <c r="I286" s="1"/>
  <c r="H63"/>
  <c r="H286" s="1"/>
  <c r="G63"/>
  <c r="G286" s="1"/>
  <c r="M62"/>
  <c r="L62"/>
  <c r="K62"/>
  <c r="J62"/>
  <c r="I62"/>
  <c r="H62"/>
  <c r="G62"/>
  <c r="M61"/>
  <c r="M284" s="1"/>
  <c r="L61"/>
  <c r="K61"/>
  <c r="K284" s="1"/>
  <c r="J61"/>
  <c r="J284" s="1"/>
  <c r="I61"/>
  <c r="H61"/>
  <c r="G61"/>
  <c r="M59"/>
  <c r="M55" s="1"/>
  <c r="L59"/>
  <c r="L55" s="1"/>
  <c r="K59"/>
  <c r="K55" s="1"/>
  <c r="J59"/>
  <c r="J55" s="1"/>
  <c r="I59"/>
  <c r="I55" s="1"/>
  <c r="H59"/>
  <c r="H55" s="1"/>
  <c r="G59"/>
  <c r="G55" s="1"/>
  <c r="M51"/>
  <c r="L51"/>
  <c r="K51"/>
  <c r="J51"/>
  <c r="I51"/>
  <c r="H51"/>
  <c r="G51"/>
  <c r="M46"/>
  <c r="L46"/>
  <c r="K46"/>
  <c r="J46"/>
  <c r="I46"/>
  <c r="H46"/>
  <c r="G46"/>
  <c r="M42"/>
  <c r="L42"/>
  <c r="K42"/>
  <c r="J42"/>
  <c r="I42"/>
  <c r="H42"/>
  <c r="G42"/>
  <c r="I33"/>
  <c r="H33"/>
  <c r="M31"/>
  <c r="L31"/>
  <c r="K31"/>
  <c r="J31"/>
  <c r="I31"/>
  <c r="H31"/>
  <c r="G31"/>
  <c r="M25"/>
  <c r="L25"/>
  <c r="K25"/>
  <c r="J25"/>
  <c r="I25"/>
  <c r="H25"/>
  <c r="G25"/>
  <c r="M15"/>
  <c r="L15"/>
  <c r="K15"/>
  <c r="J15"/>
  <c r="I15"/>
  <c r="H15"/>
  <c r="G15"/>
  <c r="L286" l="1"/>
  <c r="K286"/>
  <c r="H284"/>
  <c r="L163"/>
  <c r="K64"/>
  <c r="M201"/>
  <c r="H231"/>
  <c r="M163"/>
  <c r="M64"/>
  <c r="J64"/>
  <c r="G252"/>
  <c r="G285" s="1"/>
  <c r="L64"/>
  <c r="G254"/>
  <c r="G64"/>
  <c r="I163"/>
  <c r="K254"/>
  <c r="H201"/>
  <c r="K231"/>
  <c r="I231"/>
  <c r="H254"/>
  <c r="L201"/>
  <c r="K201"/>
  <c r="L231"/>
  <c r="M277"/>
  <c r="J33"/>
  <c r="H277"/>
  <c r="G231"/>
  <c r="L252"/>
  <c r="L285" s="1"/>
  <c r="L277"/>
  <c r="K252"/>
  <c r="K285" s="1"/>
  <c r="K33"/>
  <c r="I277"/>
  <c r="J277"/>
  <c r="G163"/>
  <c r="I254"/>
  <c r="G277"/>
  <c r="G201"/>
  <c r="K163"/>
  <c r="J163"/>
  <c r="M254"/>
  <c r="L254"/>
  <c r="M33"/>
  <c r="J201"/>
  <c r="J254"/>
  <c r="H252"/>
  <c r="H285" s="1"/>
  <c r="K277"/>
  <c r="I252"/>
  <c r="I285" s="1"/>
  <c r="I201"/>
  <c r="H64"/>
  <c r="H163"/>
  <c r="I251"/>
  <c r="I284" s="1"/>
  <c r="M231"/>
  <c r="L251"/>
  <c r="L284" s="1"/>
  <c r="M252"/>
  <c r="M285" s="1"/>
  <c r="G251"/>
  <c r="G284" s="1"/>
  <c r="G33"/>
  <c r="M60"/>
  <c r="I64"/>
  <c r="J231"/>
  <c r="J252"/>
  <c r="J285" s="1"/>
  <c r="L33"/>
  <c r="K60"/>
  <c r="H287" l="1"/>
  <c r="H283" s="1"/>
  <c r="I287"/>
  <c r="G283"/>
  <c r="G60"/>
  <c r="G287"/>
  <c r="M287"/>
  <c r="J60"/>
  <c r="J287"/>
  <c r="J283" s="1"/>
  <c r="L60"/>
  <c r="L287"/>
  <c r="K287"/>
  <c r="K283" s="1"/>
  <c r="K250"/>
  <c r="I250"/>
  <c r="H250"/>
  <c r="H60"/>
  <c r="I60"/>
  <c r="G250"/>
  <c r="M283"/>
  <c r="L250"/>
  <c r="M250"/>
  <c r="J250"/>
  <c r="I283" l="1"/>
  <c r="L283"/>
  <c r="F22" i="5" l="1"/>
  <c r="F23"/>
  <c r="F24"/>
  <c r="F25"/>
  <c r="F26"/>
  <c r="F27"/>
  <c r="F28"/>
  <c r="F29"/>
  <c r="F30"/>
  <c r="F31"/>
  <c r="F32"/>
  <c r="F33"/>
  <c r="F34"/>
  <c r="F35"/>
  <c r="F36"/>
  <c r="F37"/>
  <c r="F38"/>
  <c r="F21"/>
  <c r="F14"/>
  <c r="F15"/>
  <c r="F16"/>
  <c r="F17"/>
  <c r="F19"/>
  <c r="F13"/>
  <c r="F10"/>
  <c r="F11"/>
  <c r="F7"/>
</calcChain>
</file>

<file path=xl/sharedStrings.xml><?xml version="1.0" encoding="utf-8"?>
<sst xmlns="http://schemas.openxmlformats.org/spreadsheetml/2006/main" count="1239" uniqueCount="414">
  <si>
    <t>Жоқ</t>
  </si>
  <si>
    <t>Аты</t>
  </si>
  <si>
    <t>Жауапты орындаушы</t>
  </si>
  <si>
    <t>Өлшем бірлігі</t>
  </si>
  <si>
    <t>Жоспарлау кезеңі</t>
  </si>
  <si>
    <t>1.</t>
  </si>
  <si>
    <t>Ақпарат көзі</t>
  </si>
  <si>
    <t>1-бағыт: Аймақтық экономикалық өсу</t>
  </si>
  <si>
    <t>Ресми статистикалық ақпарат</t>
  </si>
  <si>
    <t>%</t>
  </si>
  <si>
    <t>Әкімшілік деректер</t>
  </si>
  <si>
    <t>PISA тестілеуіне негізделген орта білім беру сапасының нәтижелері, ұпайлары</t>
  </si>
  <si>
    <t>UO</t>
  </si>
  <si>
    <t>-</t>
  </si>
  <si>
    <t>2-бағыт: Өмірдің жаңа сапасын қамтамасыз ету</t>
  </si>
  <si>
    <t>Қостанай облысы</t>
  </si>
  <si>
    <t>KNI-7. Оқу сауаттылығы</t>
  </si>
  <si>
    <t>KNI-8. Математикалық сауаттылық</t>
  </si>
  <si>
    <t>КНИ-9 жаратылыстану сауаттылығы</t>
  </si>
  <si>
    <t>KNI - 15. Халықтың қоршаған ортаның өмір сүру сапасына қанағаттану деңгейі</t>
  </si>
  <si>
    <t>KNI-6. Туған кездегі өмір сүру ұзақтығы</t>
  </si>
  <si>
    <t>BNS статистикасы</t>
  </si>
  <si>
    <t>Статистика</t>
  </si>
  <si>
    <t>шаршы м</t>
  </si>
  <si>
    <t>Мақсат: Жоғары сапалы мемлекеттік қызметтерді ұсыну және ағынды суларды тазарту қондырғыларының тиімділігін арттыру</t>
  </si>
  <si>
    <t>2026 ж.</t>
  </si>
  <si>
    <t>2027 ж.</t>
  </si>
  <si>
    <t>2028 ж.</t>
  </si>
  <si>
    <t>2029 ж.</t>
  </si>
  <si>
    <t>2030 жыл</t>
  </si>
  <si>
    <t>мың адам</t>
  </si>
  <si>
    <t>2.3-мақсат. Қолжетімді және тиімді денсаулық сақтау жүйесі</t>
  </si>
  <si>
    <t>2.5-мақсат. Аймақтағы экологиялық жағдайды жақсарту</t>
  </si>
  <si>
    <t>жалпы адам саны</t>
  </si>
  <si>
    <t>жастар</t>
  </si>
  <si>
    <t>2.2-мақсат. Инфрақұрылымды жақсарту және халықты қолжетімді тұрғын үймен қамтамасыз ету</t>
  </si>
  <si>
    <t>1. Ұлттық даму жоспарын іске асыру</t>
  </si>
  <si>
    <t>миллион теңге</t>
  </si>
  <si>
    <r>
      <rPr>
        <b/>
        <sz val="12"/>
        <color theme="1"/>
        <rFont val="Times New Roman"/>
        <family val="1"/>
        <charset val="204"/>
      </rPr>
      <t>Тапсырма.</t>
    </r>
    <r>
      <rPr>
        <sz val="12"/>
        <color theme="1"/>
        <rFont val="Times New Roman"/>
        <family val="1"/>
        <charset val="204"/>
      </rPr>
      <t>Азаматтардың тұрғын үйге қолжетімділігін қамтамасыз ету үшін тұрғын үй құрылысының қарқынын арттыру</t>
    </r>
  </si>
  <si>
    <r>
      <rPr>
        <b/>
        <sz val="12"/>
        <color theme="1"/>
        <rFont val="Times New Roman"/>
        <family val="1"/>
        <charset val="204"/>
      </rPr>
      <t>Мақсатты индикатор.</t>
    </r>
    <r>
      <rPr>
        <sz val="12"/>
        <color theme="1"/>
        <rFont val="Times New Roman"/>
        <family val="1"/>
        <charset val="204"/>
      </rPr>
      <t>Меншік нысанына қарамастан, білім беру мен оқыту сапасын бағалау критерийлеріне сәйкес келетін мектепке дейінгі ұйымдардың үлесі</t>
    </r>
  </si>
  <si>
    <t>3. Басқа жоспарлау құжаттарын, мемлекеттік функцияларды, өкілеттіктерді және (немесе) мемлекеттік қызметтерді көрсетуді жүзеге асыру</t>
  </si>
  <si>
    <t>1.2-мақсат. Кәсіпкерліктің экономикалық белсенділігінің өсуіне қолайлы жағдайлар жасау</t>
  </si>
  <si>
    <r>
      <rPr>
        <b/>
        <sz val="12"/>
        <color theme="1"/>
        <rFont val="Times New Roman"/>
        <family val="1"/>
        <charset val="204"/>
      </rPr>
      <t>Мақсатты индикатор.</t>
    </r>
    <r>
      <rPr>
        <sz val="12"/>
        <color theme="1"/>
        <rFont val="Times New Roman"/>
        <family val="1"/>
        <charset val="204"/>
      </rPr>
      <t xml:space="preserve">Халықты қалдықтарды жинау және шығару қызметтерімен қамтамасыз ету (%) (ТДМ, ыдырау)
</t>
    </r>
  </si>
  <si>
    <t>Аймақтық стандарттар жүйесіне сәйкес әлеуметтік жеңілдіктер мен қызметтерді ұсыну деңгейі</t>
  </si>
  <si>
    <t>1. Білім беру</t>
  </si>
  <si>
    <t>4. Спорт</t>
  </si>
  <si>
    <t>5. Жол инфрақұрылымы</t>
  </si>
  <si>
    <t>6. Инженерлік инфрақұрылым</t>
  </si>
  <si>
    <t>8. Ақпараттық коммуникация</t>
  </si>
  <si>
    <r>
      <rPr>
        <b/>
        <sz val="12"/>
        <color theme="1"/>
        <rFont val="Times New Roman"/>
        <family val="1"/>
        <charset val="204"/>
      </rPr>
      <t>Тұрақты даму мақсаттарының мақсатты индикаторы</t>
    </r>
    <r>
      <rPr>
        <sz val="12"/>
        <color theme="1"/>
        <rFont val="Times New Roman"/>
        <family val="1"/>
        <charset val="204"/>
      </rPr>
      <t xml:space="preserve">
Ағынды суларды тазарту қамтуы</t>
    </r>
  </si>
  <si>
    <t>Толтыру нысаны</t>
  </si>
  <si>
    <t>2024 жылғы факт</t>
  </si>
  <si>
    <t>2025 жылғы жоспар</t>
  </si>
  <si>
    <t>Қаржыландыру көзі</t>
  </si>
  <si>
    <t>Бюджеттік бағдарлама коды</t>
  </si>
  <si>
    <t>Жобаны іске асырудан күтілетін нәтижелер, соның ішінде құрылған жұмыс орындарының саны (тұрақты/уақытша)</t>
  </si>
  <si>
    <t>миллион теңге</t>
  </si>
  <si>
    <t>Пайдалануға беру туралы заң</t>
  </si>
  <si>
    <t xml:space="preserve">миллион теңге
</t>
  </si>
  <si>
    <t>Арқалық қаласында агрегат өндірісіне арналған ұсақтау зауытын салу жобасының дайындық кезеңі жүріп жатыр. Зауыт жабдықтары үшін жер учаскесі бөлінді. Құрылыстың басталуын білдіретін бұрғылау жұмыстарын жақын арада бастау жоспарлануда.</t>
  </si>
  <si>
    <t>ЖШС "Қызыл тау өнімдері"</t>
  </si>
  <si>
    <t>Жұмыстың аяқталғаны туралы куәлік</t>
  </si>
  <si>
    <t>Объектіні пайдалануға қабылдау туралы куәлік</t>
  </si>
  <si>
    <t>Жұмыстың аяқталғаны туралы сертификат</t>
  </si>
  <si>
    <t>миллион теңге</t>
  </si>
  <si>
    <t>Геологиялық барлау жұмыстарына рұқсат беру құжаттамасы әзірленіп, алынды (геотехникалық барлау жобасы, ҚОӘБ); Геологиялық барлау жұмыстары жүргізілді (6583 сызықтық метр ұңғыма бұрғыланды, 7936 керн үлгісіне зертханалық талдау жүргізілді; 76,1 шаршы км-де геохимиялық зерттеулер жүргізілді. - 6973 геохимиялық үлгі таңдалды және зертханалық талдаулар жүргізілді, геохимиялық ауытқулардың нәтижелері бойынша барлауға перспективалы аумақтар анықталды; 126 шаршы км-де геофизикалық зерттеулер, 224,7 шаршы км-де топографиялық жұмыстар жүргізілді); Жобалық қуаты жылына 123 кг доре қорытпасын құрайды және 130 жұмыс орны құрылды.</t>
  </si>
  <si>
    <r>
      <t>Жоба қаладан шыға берісте, тас жолдың бойында орналасады</t>
    </r>
    <r>
      <rPr>
        <b/>
        <sz val="12"/>
        <color theme="1"/>
        <rFont val="Times New Roman"/>
        <family val="1"/>
        <charset val="204"/>
      </rPr>
      <t>A-16, Астана бағытында.</t>
    </r>
    <r>
      <rPr>
        <sz val="12"/>
        <color theme="1"/>
        <rFont val="Times New Roman"/>
        <family val="1"/>
        <charset val="204"/>
      </rPr>
      <t xml:space="preserve"> </t>
    </r>
    <r>
      <rPr>
        <b/>
        <sz val="12"/>
        <color theme="1"/>
        <rFont val="Times New Roman"/>
        <family val="1"/>
        <charset val="204"/>
      </rPr>
      <t>Жоба: 1 қабатты, 3000 шаршы метр. 20 жұмыс орнын құруға мүмкіндік береді.</t>
    </r>
  </si>
  <si>
    <r>
      <t>Жобалау-сметалық құжаттама әзірленді, желілердің ұзындығы бойынша құрылыс-монтаж жұмыстарын жүргізу жоспарлануда.</t>
    </r>
    <r>
      <rPr>
        <b/>
        <sz val="12"/>
        <color theme="1"/>
        <rFont val="Times New Roman"/>
        <family val="1"/>
        <charset val="204"/>
      </rPr>
      <t>3 292 км.</t>
    </r>
  </si>
  <si>
    <r>
      <t>Нысан:</t>
    </r>
    <r>
      <rPr>
        <b/>
        <sz val="12"/>
        <color theme="1"/>
        <rFont val="Times New Roman"/>
        <family val="1"/>
        <charset val="204"/>
      </rPr>
      <t>3 қабатты, 1200 шаршы метр.</t>
    </r>
    <r>
      <rPr>
        <sz val="12"/>
        <color theme="1"/>
        <rFont val="Times New Roman"/>
        <family val="1"/>
        <charset val="204"/>
      </rPr>
      <t>Қазіргі сәтте, жобаны іске асыру аясында</t>
    </r>
    <r>
      <rPr>
        <b/>
        <sz val="12"/>
        <color theme="1"/>
        <rFont val="Times New Roman"/>
        <family val="1"/>
        <charset val="204"/>
      </rPr>
      <t>100 миллион теңге игерілді.</t>
    </r>
    <r>
      <rPr>
        <sz val="12"/>
        <color theme="1"/>
        <rFont val="Times New Roman"/>
        <family val="1"/>
        <charset val="204"/>
      </rPr>
      <t>теңге инвестиция салынды. Шатырдың күрделі жөндеу жұмыстары аяқталды. Екінші және үшінші қабаттардағы ішкі әрлеу жұмыстары толығымен аяқталды, құрылыс қоқысы алаңнан шығарылды.</t>
    </r>
  </si>
  <si>
    <t>Қала әкімінің орынбасары – Ташимов Абзал Қамбарұлы</t>
  </si>
  <si>
    <t>Қала әкімінің орынбасары – Жұманов Мешітбай Қайыржанұлы</t>
  </si>
  <si>
    <t>Қала әкімінің орынбасары - Райсов Ерлан Әмірғалиұлы</t>
  </si>
  <si>
    <t>Тұрғын үй және коммуналдық шаруашылық бөлімінің басшысы - Тұрғанов Абылай Олжабайұлы.</t>
  </si>
  <si>
    <t>ОСиАГ бастығы - Әбдібеков Өміржан Кенжебекұлы.</t>
  </si>
  <si>
    <t>миллиард теңге</t>
  </si>
  <si>
    <t>Мақсаты: Кешенді даму жоспарлары аясында аймақтың тұрақты әлеуметтік-экономикалық дамуын қамтамасыз ету</t>
  </si>
  <si>
    <t>DI</t>
  </si>
  <si>
    <t>Ірі қара малдың асыл тұқымды басын көбейту және өңдеушілер үшін шикізат базасын қамтамасыз ету; жаңа жұмысшыларды, соның ішінде: 20 тұрақты адамды, 20 уақытша адамды құру</t>
  </si>
  <si>
    <t>Жұмыртқа өндірісінің артуы; жаңа жұмысшылардың пайда болуы, оның ішінде: 50 тұрақты адам, 70 уақытша адам</t>
  </si>
  <si>
    <t>Қой еті өндірісін жылына 100 тоннаға және қойлар санын арттыру; жаңа жұмысшыларды, соның ішінде: 20 тұрақты адамды, 20 уақытша адамды құру</t>
  </si>
  <si>
    <t>Қой еті өндірісін жылына 100 тоннаға және қойлар санын арттыру; жаңа жұмысшыларды, соның ішінде: 10 тұрақты адамды, 10 уақытша адамды құру</t>
  </si>
  <si>
    <t>Жартылай өңделген былғары бұйымдарын өндіру жылына 12 мың бірлік көлемінде жүзеге асырылады, жаңа жұмысшылар құрылады, оның ішінде: тұрақты 10 адам, уақытша 10 адам.</t>
  </si>
  <si>
    <t>Өндірістік қуаты жылына 240 мың бірлік, жаңа жұмысшылар саны: тұрақты 40 адам, уақытша 40 адам</t>
  </si>
  <si>
    <t>Тауық көңін органикалық тыңайтқышқа айналдыру жылына 10,0 мың тонна, жаңа жұмысшыларды, оның ішінде: тұрақты 5 адамды, уақытша 5 адамды құру.</t>
  </si>
  <si>
    <t>1.1</t>
  </si>
  <si>
    <t>1.2</t>
  </si>
  <si>
    <t>1.3</t>
  </si>
  <si>
    <t>1.4</t>
  </si>
  <si>
    <t>1.5</t>
  </si>
  <si>
    <t>1.6</t>
  </si>
  <si>
    <t>1.7</t>
  </si>
  <si>
    <t>Қазіргі уақытта тиісті құжаттарды дайындау және лицензияларды алу жұмыстары жүргізілуде.</t>
  </si>
  <si>
    <r>
      <rPr>
        <b/>
        <sz val="12"/>
        <color theme="1"/>
        <rFont val="Times New Roman"/>
        <family val="1"/>
        <charset val="204"/>
      </rPr>
      <t xml:space="preserve">Нысан: 2 қабатты, 1 068,1 шаршы метр.       </t>
    </r>
    <r>
      <rPr>
        <sz val="12"/>
        <color theme="1"/>
        <rFont val="Times New Roman"/>
        <family val="1"/>
        <charset val="204"/>
      </rPr>
      <t xml:space="preserve">                                                                  </t>
    </r>
    <r>
      <rPr>
        <b/>
        <sz val="12"/>
        <color theme="1"/>
        <rFont val="Times New Roman"/>
        <family val="1"/>
        <charset val="204"/>
      </rPr>
      <t>Жоба мақсаты:</t>
    </r>
    <r>
      <rPr>
        <sz val="12"/>
        <color theme="1"/>
        <rFont val="Times New Roman"/>
        <family val="1"/>
        <charset val="204"/>
      </rPr>
      <t>Туристер мен автомобиль жолдарымен саяхаттаушыларға жоғары сапалы қызмет көрсету, жол жиегіндегі инфрақұрылымды дамыту және аймақтың инвестициялық тартымдылығын арттыру.</t>
    </r>
    <r>
      <rPr>
        <b/>
        <sz val="12"/>
        <color theme="1"/>
        <rFont val="Times New Roman"/>
        <family val="1"/>
        <charset val="204"/>
      </rPr>
      <t>15 жұмыс орны құрылады.</t>
    </r>
  </si>
  <si>
    <t>2.1</t>
  </si>
  <si>
    <t>2.2</t>
  </si>
  <si>
    <t>3.1</t>
  </si>
  <si>
    <t>12.1</t>
  </si>
  <si>
    <t>4.1</t>
  </si>
  <si>
    <t>Жобалау-сметалық құжаттаманың алдын ала құны 22,7 миллион теңгені құрайды. Бұл 1978 жылы салынған төрт қабатты, кірпіштен салынған, стандартты емес әкімшілік ғимарат, ауданы 2 941,9 шаршы метр. Құрылғаннан бері ғимаратқа немесе коммуналдық жүйелерге күрделі жөндеу жұмыстары жүргізілген жоқ (2021 жылы шатырдың күрделі жөндеуінен басқа). Төтенше жағдайлардың алдын алу үшін ыстық және суық сумен жабдықтау жүйесін, кәрізді, электрмен жабдықтауды, өрт дабылын, желдету және жылыту жүйесін, ғимараттың қасбетін, соқыр аймақты, едендерді, есік және терезе блоктарын жөндеу қажет. Құрылыс-монтаж жұмыстарының алдын ала құны 900,0 миллион теңгені құрайды.</t>
  </si>
  <si>
    <r>
      <t>Іске асырудың бөлігі ретінде</t>
    </r>
    <r>
      <rPr>
        <b/>
        <sz val="12"/>
        <color rgb="FF000000"/>
        <rFont val="Times New Roman"/>
        <family val="1"/>
        <charset val="204"/>
      </rPr>
      <t>«2030 жылға дейінгі Қазақстан Республикасының отбасылық және гендерлік саясатының тұжырымдамалары»</t>
    </r>
    <r>
      <rPr>
        <sz val="12"/>
        <color rgb="FF000000"/>
        <rFont val="Times New Roman"/>
        <family val="1"/>
        <charset val="204"/>
      </rPr>
      <t>құрумен Арқалық қаласында Отбасын қолдау орталығын ашу мәселесі</t>
    </r>
    <r>
      <rPr>
        <b/>
        <sz val="12"/>
        <color rgb="FF000000"/>
        <rFont val="Times New Roman"/>
        <family val="1"/>
        <charset val="204"/>
      </rPr>
      <t>20 төсек</t>
    </r>
    <r>
      <rPr>
        <sz val="12"/>
        <color rgb="FF000000"/>
        <rFont val="Times New Roman"/>
        <family val="1"/>
        <charset val="204"/>
      </rPr>
      <t>азаматтардың уақытша тұруы үшін. Орталықты келесі мекенжайда орналастыру жоспарлануда:</t>
    </r>
    <r>
      <rPr>
        <b/>
        <sz val="12"/>
        <color rgb="FF000000"/>
        <rFont val="Times New Roman"/>
        <family val="1"/>
        <charset val="204"/>
      </rPr>
      <t>l. Шақшақ Жәнібек, 64/1,</t>
    </r>
    <r>
      <rPr>
        <sz val="12"/>
        <color rgb="FF000000"/>
        <rFont val="Times New Roman"/>
        <family val="1"/>
        <charset val="204"/>
      </rPr>
      <t>ғимараттың жалпы ауданы</t>
    </r>
    <r>
      <rPr>
        <b/>
        <sz val="12"/>
        <color rgb="FF000000"/>
        <rFont val="Times New Roman"/>
        <family val="1"/>
        <charset val="204"/>
      </rPr>
      <t>693,0 м2,</t>
    </r>
    <r>
      <rPr>
        <sz val="12"/>
        <color rgb="FF000000"/>
        <rFont val="Times New Roman"/>
        <family val="1"/>
        <charset val="204"/>
      </rPr>
      <t>ағымдағы жөндеу жұмыстарын жүргізумен, ғимаратты жабдықтаумен және штаттық кестені қалыптастырумен, жаңа жұмыс орындарын құрумен (</t>
    </r>
    <r>
      <rPr>
        <b/>
        <sz val="12"/>
        <color rgb="FF000000"/>
        <rFont val="Times New Roman"/>
        <family val="1"/>
        <charset val="204"/>
      </rPr>
      <t>20 бірлік)</t>
    </r>
    <r>
      <rPr>
        <sz val="12"/>
        <color rgb="FF000000"/>
        <rFont val="Times New Roman"/>
        <family val="1"/>
        <charset val="204"/>
      </rPr>
      <t>Орталық тек Арқалық тұрғындарын ғана емес, сонымен қатар айналасындағы аудандардың тұрғындарын да қамтитын болады, қиын өмірлік жағдайдағы отбасыларға жедел көмек көрсетеді. Төлемдердің жалпы сомасы</t>
    </r>
    <r>
      <rPr>
        <b/>
        <sz val="12"/>
        <color rgb="FF000000"/>
        <rFont val="Times New Roman"/>
        <family val="1"/>
        <charset val="204"/>
      </rPr>
      <t>405,2 миллион</t>
    </r>
    <r>
      <rPr>
        <sz val="12"/>
        <color rgb="FF000000"/>
        <rFont val="Times New Roman"/>
        <family val="1"/>
        <charset val="204"/>
      </rPr>
      <t>теңге.</t>
    </r>
  </si>
  <si>
    <t>5.1</t>
  </si>
  <si>
    <r>
      <rPr>
        <b/>
        <sz val="12"/>
        <color theme="1"/>
        <rFont val="Times New Roman"/>
        <family val="1"/>
        <charset val="204"/>
      </rPr>
      <t>Нысан.</t>
    </r>
    <r>
      <rPr>
        <sz val="12"/>
        <color theme="1"/>
        <rFont val="Times New Roman"/>
        <family val="1"/>
        <charset val="204"/>
      </rPr>
      <t>Инвестициялық ахуалды жақсарту</t>
    </r>
  </si>
  <si>
    <r>
      <rPr>
        <b/>
        <sz val="12"/>
        <color theme="1"/>
        <rFont val="Times New Roman"/>
        <family val="1"/>
        <charset val="204"/>
      </rPr>
      <t>Өнімділік көрсеткіші 4.1</t>
    </r>
    <r>
      <rPr>
        <sz val="12"/>
        <color theme="1"/>
        <rFont val="Times New Roman"/>
        <family val="1"/>
        <charset val="204"/>
      </rPr>
      <t>Дене шынықтыру және спортпен айналысатын азаматтар санын жалпы халықтың 50%-ына дейін арттыру</t>
    </r>
  </si>
  <si>
    <r>
      <t xml:space="preserve">Нәтиже көрсеткіші 6.5 (ТДГ, ыдырау)
</t>
    </r>
    <r>
      <rPr>
        <sz val="12"/>
        <color theme="1"/>
        <rFont val="Times New Roman"/>
        <family val="1"/>
        <charset val="204"/>
      </rPr>
      <t>Газбен жабдықтау инфрақұрылымын дамыту</t>
    </r>
    <r>
      <rPr>
        <b/>
        <sz val="12"/>
        <color theme="1"/>
        <rFont val="Times New Roman"/>
        <family val="1"/>
        <charset val="204"/>
      </rPr>
      <t xml:space="preserve">
</t>
    </r>
  </si>
  <si>
    <r>
      <rPr>
        <b/>
        <sz val="12"/>
        <color theme="1"/>
        <rFont val="Times New Roman"/>
        <family val="1"/>
        <charset val="204"/>
      </rPr>
      <t>Тұрақты даму мақсаттарының мақсатты индикаторы</t>
    </r>
    <r>
      <rPr>
        <sz val="12"/>
        <color theme="1"/>
        <rFont val="Times New Roman"/>
        <family val="1"/>
        <charset val="204"/>
      </rPr>
      <t xml:space="preserve">
Бір адамға тұрғын үймен қамтамасыз ету</t>
    </r>
  </si>
  <si>
    <r>
      <rPr>
        <b/>
        <sz val="12"/>
        <color theme="1"/>
        <rFont val="Times New Roman"/>
        <family val="1"/>
        <charset val="204"/>
      </rPr>
      <t>Өнімділік көрсеткіші 4.1</t>
    </r>
    <r>
      <rPr>
        <sz val="12"/>
        <color theme="1"/>
        <rFont val="Times New Roman"/>
        <family val="1"/>
        <charset val="204"/>
      </rPr>
      <t xml:space="preserve">
Өңірлердегі медицина қызметкерлерін қамтамасыз етудің ең төменгі стандарттарына сәйкес ауыл халқын медицина қызметкерлерімен қамтамасыз ету деңгейін арттыру</t>
    </r>
  </si>
  <si>
    <r>
      <rPr>
        <b/>
        <sz val="12"/>
        <color theme="1"/>
        <rFont val="Times New Roman"/>
        <family val="1"/>
        <charset val="204"/>
      </rPr>
      <t>Тұрақты даму мақсаттарының мақсатты индикаторы</t>
    </r>
    <r>
      <rPr>
        <sz val="12"/>
        <color theme="1"/>
        <rFont val="Times New Roman"/>
        <family val="1"/>
        <charset val="204"/>
      </rPr>
      <t xml:space="preserve">
Инклюзивті білім беру үшін жағдай жасаған білім беру ұйымдарының үлесі</t>
    </r>
  </si>
  <si>
    <r>
      <t>1-тапсырма.</t>
    </r>
    <r>
      <rPr>
        <sz val="12"/>
        <color theme="1"/>
        <rFont val="Times New Roman"/>
        <family val="1"/>
        <charset val="204"/>
      </rPr>
      <t>Мектептерді жайлы, қауіпсіз және заманауи білім беру ортасымен қамтамасыз ету</t>
    </r>
  </si>
  <si>
    <r>
      <t xml:space="preserve">Нәтиже көрсеткіші 1.2 (ТДГ, ыдырау)
</t>
    </r>
    <r>
      <rPr>
        <sz val="12"/>
        <color theme="1"/>
        <rFont val="Times New Roman"/>
        <family val="1"/>
        <charset val="204"/>
      </rPr>
      <t>Физика, химия, биология, робототехника және STEM пәндеріне арналған кабинеттермен қамтамасыз етілген бастауыш және орта мектептердің үлесі</t>
    </r>
    <r>
      <rPr>
        <b/>
        <sz val="12"/>
        <color theme="1"/>
        <rFont val="Times New Roman"/>
        <family val="1"/>
        <charset val="204"/>
      </rPr>
      <t xml:space="preserve">
</t>
    </r>
  </si>
  <si>
    <r>
      <t xml:space="preserve">Нәтиже көрсеткіші 1.3
</t>
    </r>
    <r>
      <rPr>
        <sz val="12"/>
        <color theme="1"/>
        <rFont val="Times New Roman"/>
        <family val="1"/>
        <charset val="204"/>
      </rPr>
      <t>Жоғары жылдамдықты интернетпен қамтылған мектептердің пайызы</t>
    </r>
  </si>
  <si>
    <r>
      <rPr>
        <b/>
        <sz val="12"/>
        <color theme="1"/>
        <rFont val="Times New Roman"/>
        <family val="1"/>
        <charset val="204"/>
      </rPr>
      <t>Нәтиже ұпайы 6.4</t>
    </r>
    <r>
      <rPr>
        <sz val="12"/>
        <color theme="1"/>
        <rFont val="Times New Roman"/>
        <family val="1"/>
        <charset val="204"/>
      </rPr>
      <t>Жылумен жабдықтау инфрақұрылымын дамыту</t>
    </r>
  </si>
  <si>
    <t>бірліктер</t>
  </si>
  <si>
    <t>Мемлекеттік орындау туралы куәлік</t>
  </si>
  <si>
    <t>бірліктер</t>
  </si>
  <si>
    <t>288.012.015</t>
  </si>
  <si>
    <t>Жұмыстың аяқталғаны туралы сертификат</t>
  </si>
  <si>
    <t>Арқалық қаласындағы Әуезов атындағы №5 орта мектеп ғимаратын күрделі жөндеу</t>
  </si>
  <si>
    <t>261.067.015</t>
  </si>
  <si>
    <t>Мемлекеттік сараптама</t>
  </si>
  <si>
    <t>2. Денсаулық сақтау</t>
  </si>
  <si>
    <r>
      <rPr>
        <b/>
        <sz val="12"/>
        <color theme="1"/>
        <rFont val="Times New Roman"/>
        <family val="1"/>
        <charset val="204"/>
      </rPr>
      <t>Нәтиже көрсеткіші 2.1.</t>
    </r>
    <r>
      <rPr>
        <sz val="12"/>
        <color theme="1"/>
        <rFont val="Times New Roman"/>
        <family val="1"/>
        <charset val="204"/>
      </rPr>
      <t>Елді мекендерді алғашқы медициналық-санитарлық көмекпен және консультациялық-диагностикалық көмекпен қамту</t>
    </r>
  </si>
  <si>
    <t>Арқалық облыстық ауруханасы ғимаратының бір бөлігін көп салалы орталық аудандық ауруханаға қайта құруға арналған жобалау-сметалық құжаттама.</t>
  </si>
  <si>
    <t>288.038.015</t>
  </si>
  <si>
    <t>Жобалау-сметалық құжаттама. Арқалық облыстық ауруханасының амбулаториялық емхана ғимаратын лифт шахталарын қосу арқылы қайта құру.</t>
  </si>
  <si>
    <t>288.099.015</t>
  </si>
  <si>
    <t>Пайдалануға беру туралы куәлік</t>
  </si>
  <si>
    <t>Жаңа құрылыс-монтаж жұмыстары. Арқалық қаласы, Родина ауылында спорттық-сауықтыру орталығының құрылысы (сыртқы инженерлік желілерді қоспағанда)</t>
  </si>
  <si>
    <t>Құрылыс-монтаж жұмыстары. Қостанай облысы, Арқалық қаласы, Родина ауылындағы спорт және дене шынықтыру орталығына арналған инженерлік желілердің құрылысы.</t>
  </si>
  <si>
    <t>268.051.015</t>
  </si>
  <si>
    <t>268.051.011</t>
  </si>
  <si>
    <t>Арқалық қаласындағы Маясова көшесі, Әуелбек көшесінен Оңтүстік айналма жолына дейінгі Қайырбек көшесі бойындағы жолды орташа жөндеу</t>
  </si>
  <si>
    <t>Қостанай облысы, Арқалық ауданы, Фурманово ауылындағы Абай көшесі – 0,515 шақырым, Қозыбаев көшесі – 0,715 шақырым, Победа көшесі – 0,735 шақырым, Тыңгерлер көшесі – 0,775 шақырым орташа жол жөндеу жұмыстары</t>
  </si>
  <si>
    <t>Қостанай облысы, Арқалық ауданы, Фурманово ауылындағы Уәлиханов көшесінде - 0,63 км, Мұсабаев көшесінде - 0,6 км, Ш. Жәнібек көшесінде - 0,345 км, Достық көшесінде - 0,165 км жол жөндеу жұмыстарының орташа көлемі</t>
  </si>
  <si>
    <t>Мәуленов көшесіндегі орташа жол жөндеу – 1,7 км, Ш. Жәнібек (Байтұрсынов көшесінен Мәуленов көшесіне дейін) – 1,0 км, 8 наурыз – Қостанай облысы, Арқалық қаласынан 0,640 км.</t>
  </si>
  <si>
    <t>Арқалық ауданы, Дачный кентіндегі Волкова көшесі – 0,7 км, Амангелді көшесі – 0,8 км, Жауқа батыр көшесі – 0,6 км, Гагарин көшесі – 0,380 км, Приозерная көшесі (Гагарин көшесіндегі үйлерден Жаука батыр көшесіне дейін) – 0,640 км, Арқалық қ.</t>
  </si>
  <si>
    <t>Қостанай облысы Арқалық қаласындағы Дачный кентіндегі Кикі батыр көшесіне – 0,8 км, Баймағамбетова көшесіне – 0,9 км, Партизанская көшесіне – 0,345 км, Киев көшесіне – 0,200 км, Қалменова көшесіне – 0,150 км орташа жол жөндеу жұмыстары</t>
  </si>
  <si>
    <t>«Самұрық-Қазына» ұлттық әл-ауқат қоры» АҚ</t>
  </si>
  <si>
    <r>
      <t>1.1-мақсат.</t>
    </r>
    <r>
      <rPr>
        <sz val="14"/>
        <color theme="1"/>
        <rFont val="Times New Roman"/>
        <family val="1"/>
        <charset val="204"/>
      </rPr>
      <t>Аймақтың негізгі салаларын басымдықпен дамыту</t>
    </r>
  </si>
  <si>
    <t>279.114.015</t>
  </si>
  <si>
    <t>Мемлекеттік сараптама, пайдалануға беру туралы куәлік</t>
  </si>
  <si>
    <t>7. Қауіпсіздікті және қоршаған ортаны қорғауды қамтамасыз ету</t>
  </si>
  <si>
    <r>
      <rPr>
        <b/>
        <sz val="12"/>
        <color theme="1"/>
        <rFont val="Times New Roman"/>
        <family val="1"/>
        <charset val="204"/>
      </rPr>
      <t>Нәтиже көрсеткіші 7.2.</t>
    </r>
    <r>
      <rPr>
        <sz val="12"/>
        <color theme="1"/>
        <rFont val="Times New Roman"/>
        <family val="1"/>
        <charset val="204"/>
      </rPr>
      <t>Төтенше жағдайларға арналған инфрақұрылымды қамтамасыз ету</t>
    </r>
  </si>
  <si>
    <t>287.002.015</t>
  </si>
  <si>
    <t xml:space="preserve">Арқалық қаласындағы №4 арнайы мақсаттағы өрт сөндіру бөлімінің ғимаратын күрделі жөндеу  </t>
  </si>
  <si>
    <t>Арқалық қаласының Аққошқар ауылында биіктігі 24 метрлік антенналық мачта құрылымының құрылысы. Орташа</t>
  </si>
  <si>
    <t>Арқалық қаласының Аққошқар ауылында биіктігі 75 метрлік антенна діңгегінің құрылысы. Түзетулер</t>
  </si>
  <si>
    <t>Жобалау-сметалық құжаттама. Арқалық қаласы, Матросово ауылында (қайта пайдалануға болатын) 30 метрлік антенналық діңгек құрылымының құрылыс-монтаж жұмыстары.</t>
  </si>
  <si>
    <t>Мемлекеттік сараптама, пайдалануға беру туралы куәлік</t>
  </si>
  <si>
    <r>
      <t>Нәтиже көрсеткіші 3.1.</t>
    </r>
    <r>
      <rPr>
        <sz val="12"/>
        <color theme="1"/>
        <rFont val="Times New Roman"/>
        <family val="1"/>
        <charset val="204"/>
      </rPr>
      <t>Қазақстан Республикасында ағынды суларды бұру желілерінің тозуын азайту</t>
    </r>
    <r>
      <rPr>
        <sz val="12"/>
        <color rgb="FFFF0000"/>
        <rFont val="Times New Roman"/>
        <family val="1"/>
        <charset val="204"/>
      </rPr>
      <t>(жоспар тек Қазақстан Республикасы үшін қолжетімді)</t>
    </r>
  </si>
  <si>
    <r>
      <rPr>
        <b/>
        <sz val="12"/>
        <color theme="1"/>
        <rFont val="Times New Roman"/>
        <family val="1"/>
        <charset val="204"/>
      </rPr>
      <t>Нәтиже көрсеткіші 4.2.</t>
    </r>
    <r>
      <rPr>
        <sz val="12"/>
        <color theme="1"/>
        <rFont val="Times New Roman"/>
        <family val="1"/>
        <charset val="204"/>
      </rPr>
      <t xml:space="preserve">Білім мен дағдыларды тәуелсіз бағалаудан сәтті өткен техникалық және кәсіптік, жоғары білімнен кейінгі білім беру бағдарламаларын бітірушілердің үлесі
</t>
    </r>
  </si>
  <si>
    <t>253.043.015</t>
  </si>
  <si>
    <r>
      <rPr>
        <b/>
        <sz val="12"/>
        <color theme="1"/>
        <rFont val="Times New Roman"/>
        <family val="1"/>
        <charset val="204"/>
      </rPr>
      <t>Нәтиже көрсеткіші.</t>
    </r>
    <r>
      <rPr>
        <sz val="12"/>
        <color theme="1"/>
        <rFont val="Times New Roman"/>
        <family val="1"/>
        <charset val="204"/>
      </rPr>
      <t>Халыққа жұмысқа орналасуға көмек көрсету</t>
    </r>
  </si>
  <si>
    <r>
      <t>Мақсатты индикатор.</t>
    </r>
    <r>
      <rPr>
        <sz val="12"/>
        <color theme="1"/>
        <rFont val="Times New Roman"/>
        <family val="1"/>
        <charset val="204"/>
      </rPr>
      <t>Балалар мен жасөспірімдер спорт мектептеріндегі сабақтармен балаларды қамту</t>
    </r>
  </si>
  <si>
    <t>Арқалық қаласындағы қиыршық тас карьеріне арналған ұсақтау жабдықтарын сатып алу және орнату - ARQALYQREMSERVIC LLC</t>
  </si>
  <si>
    <t>Арқалық қаласында Helios жанармай құю станциясының құрылысы - Helios ЖШС</t>
  </si>
  <si>
    <t>Ангар құрылыс тасы кен орнын игеру - "Торғай сәулеті" ЖШС</t>
  </si>
  <si>
    <t>6.1</t>
  </si>
  <si>
    <t>9.1</t>
  </si>
  <si>
    <t>9.2</t>
  </si>
  <si>
    <t>10.1</t>
  </si>
  <si>
    <t>10.2</t>
  </si>
  <si>
    <t>9.3</t>
  </si>
  <si>
    <t>9.4</t>
  </si>
  <si>
    <t>9.5</t>
  </si>
  <si>
    <t>9.6</t>
  </si>
  <si>
    <t>9.7</t>
  </si>
  <si>
    <t>9.8</t>
  </si>
  <si>
    <t>9.9</t>
  </si>
  <si>
    <t>9.10</t>
  </si>
  <si>
    <t>9.11</t>
  </si>
  <si>
    <t>9.12</t>
  </si>
  <si>
    <t>9.13</t>
  </si>
  <si>
    <t>9.14</t>
  </si>
  <si>
    <t>9.15</t>
  </si>
  <si>
    <t>9.16</t>
  </si>
  <si>
    <t>9.17</t>
  </si>
  <si>
    <t>9.18</t>
  </si>
  <si>
    <t>9.19</t>
  </si>
  <si>
    <t>9.20</t>
  </si>
  <si>
    <t>9.21</t>
  </si>
  <si>
    <t>10.3</t>
  </si>
  <si>
    <t>10.4</t>
  </si>
  <si>
    <t>10.5</t>
  </si>
  <si>
    <t>11.1</t>
  </si>
  <si>
    <t>11.2</t>
  </si>
  <si>
    <t>11.3</t>
  </si>
  <si>
    <t>11.4</t>
  </si>
  <si>
    <t>11.5</t>
  </si>
  <si>
    <t>11.6</t>
  </si>
  <si>
    <t>11.7</t>
  </si>
  <si>
    <t>15.1</t>
  </si>
  <si>
    <t>16.1</t>
  </si>
  <si>
    <t>16.2</t>
  </si>
  <si>
    <t>15.2</t>
  </si>
  <si>
    <t>15.3</t>
  </si>
  <si>
    <t>16.3</t>
  </si>
  <si>
    <t>Инвестициялық жоспарға қосымша: Басымдық және проблемалық салалардың картасы</t>
  </si>
  <si>
    <t>Базалық мән</t>
  </si>
  <si>
    <t>Қанағаттанушылық, %</t>
  </si>
  <si>
    <r>
      <rPr>
        <b/>
        <sz val="12"/>
        <color theme="1"/>
        <rFont val="Times New Roman"/>
        <family val="1"/>
      </rPr>
      <t>Нәтиже көрсеткіші 1.1</t>
    </r>
    <r>
      <rPr>
        <sz val="12"/>
        <color theme="1"/>
        <rFont val="Times New Roman"/>
        <family val="1"/>
        <charset val="204"/>
      </rPr>
      <t xml:space="preserve">
Стандартты ғимараттарда орналасқан мектептердің үлесі 
</t>
    </r>
  </si>
  <si>
    <r>
      <rPr>
        <b/>
        <sz val="12"/>
        <color theme="1"/>
        <rFont val="Times New Roman"/>
        <family val="1"/>
      </rPr>
      <t>Нәтиже көрсеткіші 1.</t>
    </r>
    <r>
      <rPr>
        <sz val="12"/>
        <color theme="1"/>
        <rFont val="Times New Roman"/>
        <family val="1"/>
        <charset val="204"/>
      </rPr>
      <t>Жұмыспен қамтылған азаматтар саны, оның ішінде жастар</t>
    </r>
  </si>
  <si>
    <r>
      <rPr>
        <b/>
        <sz val="12"/>
        <color theme="1"/>
        <rFont val="Times New Roman"/>
        <family val="1"/>
      </rPr>
      <t>Нәтиже көрсеткіші 1.2</t>
    </r>
    <r>
      <rPr>
        <sz val="12"/>
        <color theme="1"/>
        <rFont val="Times New Roman"/>
        <family val="1"/>
        <charset val="204"/>
      </rPr>
      <t xml:space="preserve">
2 жастан 6 жасқа дейінгі балаларды сапалы мектепке дейінгі білім берумен және оқытумен қамту
</t>
    </r>
  </si>
  <si>
    <r>
      <rPr>
        <b/>
        <sz val="12"/>
        <color theme="1"/>
        <rFont val="Times New Roman"/>
        <family val="1"/>
      </rPr>
      <t>Нәтиже көрсеткіші 1.1</t>
    </r>
    <r>
      <rPr>
        <sz val="12"/>
        <color theme="1"/>
        <rFont val="Times New Roman"/>
        <family val="1"/>
        <charset val="204"/>
      </rPr>
      <t xml:space="preserve">
Мектепке дейінгі ұйымдар директорларының, әдіскерлерінің және тәрбиешілерінің жалпы санынан арнайы білімі бар мұғалімдердің үлесі
</t>
    </r>
  </si>
  <si>
    <r>
      <rPr>
        <b/>
        <sz val="12"/>
        <color theme="1"/>
        <rFont val="Times New Roman"/>
        <family val="1"/>
      </rPr>
      <t>Нәтиже көрсеткіші 1.2</t>
    </r>
    <r>
      <rPr>
        <sz val="12"/>
        <color theme="1"/>
        <rFont val="Times New Roman"/>
        <family val="1"/>
        <charset val="204"/>
      </rPr>
      <t xml:space="preserve">
Біліктілікті арттыру курстарынан өткен мектепке дейінгі тәрбиешілердің үлесі</t>
    </r>
  </si>
  <si>
    <t>Мақсатты индикатор - 7</t>
  </si>
  <si>
    <t>2.4-мақсат. Сапалы білім беру</t>
  </si>
  <si>
    <r>
      <t>Нысан.</t>
    </r>
    <r>
      <rPr>
        <sz val="12"/>
        <color theme="1"/>
        <rFont val="Times New Roman"/>
        <family val="1"/>
      </rPr>
      <t>Мектепке дейінгі жастағы балалардың дағдылары мен қабілеттерінің даму деңгейін арттыру</t>
    </r>
  </si>
  <si>
    <t>ыдырау аясында индикатор деңгейге жеткізілмейді</t>
  </si>
  <si>
    <t>Нәтиже көрсеткіші - 17</t>
  </si>
  <si>
    <r>
      <rPr>
        <b/>
        <sz val="12"/>
        <rFont val="Times New Roman"/>
        <family val="1"/>
      </rPr>
      <t>Мақсатты индикатор (нақты).</t>
    </r>
    <r>
      <rPr>
        <sz val="12"/>
        <rFont val="Times New Roman"/>
        <family val="1"/>
      </rPr>
      <t>Ауыл шаруашылығының жалпы өнімінің инфляция деңгейі</t>
    </r>
  </si>
  <si>
    <r>
      <t>2-тапсырма.</t>
    </r>
    <r>
      <rPr>
        <sz val="12"/>
        <color theme="1"/>
        <rFont val="Times New Roman"/>
        <family val="1"/>
      </rPr>
      <t>Кәсіпорындардың инновациялық белсенділігін арттыру</t>
    </r>
  </si>
  <si>
    <r>
      <t>1-тапсырма.</t>
    </r>
    <r>
      <rPr>
        <sz val="12"/>
        <color theme="1"/>
        <rFont val="Times New Roman"/>
        <family val="1"/>
      </rPr>
      <t xml:space="preserve">Бәсекеге қабілетті туристік индустрияны қалыптастыру    </t>
    </r>
  </si>
  <si>
    <r>
      <t>1-тапсырма.</t>
    </r>
    <r>
      <rPr>
        <sz val="12"/>
        <color theme="1"/>
        <rFont val="Times New Roman"/>
        <family val="1"/>
      </rPr>
      <t>Азаматтарды, соның ішінде жастарды жұмыспен қамту</t>
    </r>
  </si>
  <si>
    <r>
      <t>Тапсырма.</t>
    </r>
    <r>
      <rPr>
        <sz val="12"/>
        <color theme="1"/>
        <rFont val="Times New Roman"/>
        <family val="1"/>
      </rPr>
      <t>Ауылдар мен қалалардың тұрғындары үшін жайлы орта жасау</t>
    </r>
  </si>
  <si>
    <r>
      <rPr>
        <b/>
        <sz val="12"/>
        <color theme="1"/>
        <rFont val="Times New Roman"/>
        <family val="1"/>
        <charset val="204"/>
      </rPr>
      <t>Өнімділік көрсеткіші</t>
    </r>
    <r>
      <rPr>
        <b/>
        <sz val="12"/>
        <color theme="1"/>
        <rFont val="Times New Roman"/>
        <family val="1"/>
      </rPr>
      <t>ata 5.1 (ТДГ, ыдырау)</t>
    </r>
    <r>
      <rPr>
        <sz val="12"/>
        <color theme="1"/>
        <rFont val="Times New Roman"/>
        <family val="1"/>
        <charset val="204"/>
      </rPr>
      <t xml:space="preserve">
Жақсы және қанағаттанарлық жағдайдағы ішкі жолдардың үлесін арттыру
</t>
    </r>
  </si>
  <si>
    <t>Дулатова көшесіндегі орташа жол жөндеу жұмыстары – 1,4 км, Советская көшесі – 0,435 км, Ш. Қостанай облысы, Арқалық қаласы, Новый кентіндегі Жәнібек көшесі (үйлердің бойында) – Арқалық қаласында – 0,225 км, Автомобилистов көшесі – 1,42 км, Целинная көшесі – 0,3 км, Крупская көшесі – 0,47 км.</t>
  </si>
  <si>
    <r>
      <t>Мақсат: 2.1.</t>
    </r>
    <r>
      <rPr>
        <sz val="12"/>
        <color theme="1"/>
        <rFont val="Times New Roman"/>
        <family val="1"/>
      </rPr>
      <t>Халықтың әлеуметтік өмірін жақсарту</t>
    </r>
  </si>
  <si>
    <r>
      <rPr>
        <b/>
        <sz val="12"/>
        <color theme="1"/>
        <rFont val="Times New Roman"/>
        <family val="1"/>
        <charset val="204"/>
      </rPr>
      <t>Өнімділік көрсеткіші</t>
    </r>
    <r>
      <rPr>
        <b/>
        <sz val="12"/>
        <color theme="1"/>
        <rFont val="Times New Roman"/>
        <family val="1"/>
      </rPr>
      <t>ta 6.1 (ТДГ, ыдырау)</t>
    </r>
    <r>
      <rPr>
        <sz val="12"/>
        <color theme="1"/>
        <rFont val="Times New Roman"/>
        <family val="1"/>
        <charset val="204"/>
      </rPr>
      <t xml:space="preserve">
Халықтың сумен жабдықтау қызметтеріне қолжетімділігін қамтамасыз ету 
</t>
    </r>
  </si>
  <si>
    <r>
      <rPr>
        <b/>
        <sz val="12"/>
        <rFont val="Times New Roman"/>
        <family val="1"/>
        <charset val="204"/>
      </rPr>
      <t>Нәтиже көрсеткіші 3.</t>
    </r>
    <r>
      <rPr>
        <b/>
        <sz val="12"/>
        <rFont val="Times New Roman"/>
        <family val="1"/>
      </rPr>
      <t>1 (ТДГ, ыдырау)</t>
    </r>
    <r>
      <rPr>
        <sz val="12"/>
        <rFont val="Times New Roman"/>
        <family val="1"/>
        <charset val="204"/>
      </rPr>
      <t xml:space="preserve">
Ұлттық бағдарламаларға енгізілген барлық вакциналармен иммундаумен қамтылған мақсатты халықтың үлесі кемінде 95%-ды құрайды.
</t>
    </r>
  </si>
  <si>
    <r>
      <t>4-тапсырма.</t>
    </r>
    <r>
      <rPr>
        <sz val="12"/>
        <rFont val="Times New Roman"/>
        <family val="1"/>
      </rPr>
      <t>Медициналық кадрларды даярлау сапасын арттыру және медициналық ғылымды дамыту</t>
    </r>
  </si>
  <si>
    <r>
      <t xml:space="preserve">Нәтиже көрсеткіші 1.1. 
</t>
    </r>
    <r>
      <rPr>
        <sz val="12"/>
        <color theme="1"/>
        <rFont val="Times New Roman"/>
        <family val="1"/>
      </rPr>
      <t>Балалардың мектепке дейінгі дайындық деңгейі</t>
    </r>
    <r>
      <rPr>
        <b/>
        <sz val="12"/>
        <color theme="1"/>
        <rFont val="Times New Roman"/>
        <family val="1"/>
        <charset val="204"/>
      </rPr>
      <t xml:space="preserve">
</t>
    </r>
  </si>
  <si>
    <r>
      <t>1-тапсырма.</t>
    </r>
    <r>
      <rPr>
        <sz val="12"/>
        <color theme="1"/>
        <rFont val="Times New Roman"/>
        <family val="1"/>
      </rPr>
      <t>Мектепке дейінгі білім беру жүйесінің кадрлық әлеуетін оларды оқыту және біліктілігін арттыру жүйесін жетілдіру арқылы нығайту</t>
    </r>
  </si>
  <si>
    <r>
      <t>Нысан.</t>
    </r>
    <r>
      <rPr>
        <sz val="12"/>
        <color theme="1"/>
        <rFont val="Times New Roman"/>
        <family val="1"/>
      </rPr>
      <t>Заманауи материалдық-техникалық құралдармен эргономикалық және қауіпсіз орта құру</t>
    </r>
  </si>
  <si>
    <r>
      <t>6-мәселе.</t>
    </r>
    <r>
      <rPr>
        <sz val="12"/>
        <color theme="1"/>
        <rFont val="Times New Roman"/>
        <family val="1"/>
      </rPr>
      <t>Халықты қоршаған ортаны қорғау шаралары мен бастамаларына тарту</t>
    </r>
  </si>
  <si>
    <t>Өлшем бірлігі</t>
  </si>
  <si>
    <t>Барлығы (нақты 2024 ж.)</t>
  </si>
  <si>
    <r>
      <t>Қажеттілік (2030 жылғы жоспар)</t>
    </r>
    <r>
      <rPr>
        <b/>
        <i/>
        <sz val="12"/>
        <color theme="1"/>
        <rFont val="Times New Roman"/>
        <family val="1"/>
      </rPr>
      <t xml:space="preserve"> </t>
    </r>
  </si>
  <si>
    <r>
      <t xml:space="preserve">Нәтиже көрсеткіші 6.5 (ТДГ, ыдырау)
</t>
    </r>
    <r>
      <rPr>
        <sz val="12"/>
        <color theme="1"/>
        <rFont val="Times New Roman"/>
        <family val="1"/>
        <charset val="204"/>
      </rPr>
      <t>Газбен жабдықтау инфрақұрылымын дамыту</t>
    </r>
  </si>
  <si>
    <r>
      <rPr>
        <b/>
        <sz val="12"/>
        <color theme="1"/>
        <rFont val="Times New Roman"/>
        <family val="1"/>
      </rPr>
      <t>Нәтиже көрсеткіші 1.2</t>
    </r>
    <r>
      <rPr>
        <sz val="12"/>
        <color theme="1"/>
        <rFont val="Times New Roman"/>
        <family val="1"/>
        <charset val="204"/>
      </rPr>
      <t xml:space="preserve">
2 жастан 6 жасқа дейінгі балаларды сапалы мектепке дейінгі білім берумен және оқытумен қамту</t>
    </r>
  </si>
  <si>
    <r>
      <t xml:space="preserve">Нәтиже көрсеткіші 1.1. 
</t>
    </r>
    <r>
      <rPr>
        <sz val="12"/>
        <color theme="1"/>
        <rFont val="Times New Roman"/>
        <family val="1"/>
      </rPr>
      <t>Балалардың мектепке дейінгі дайындық деңгейі</t>
    </r>
  </si>
  <si>
    <r>
      <rPr>
        <b/>
        <sz val="12"/>
        <color theme="1"/>
        <rFont val="Times New Roman"/>
        <family val="1"/>
      </rPr>
      <t>Нәтиже көрсеткіші 1.1</t>
    </r>
    <r>
      <rPr>
        <sz val="12"/>
        <color theme="1"/>
        <rFont val="Times New Roman"/>
        <family val="1"/>
        <charset val="204"/>
      </rPr>
      <t xml:space="preserve">
Мектепке дейінгі ұйымдар директорларының, әдіскерлерінің және тәрбиешілерінің жалпы санынан арнайы білімі бар мұғалімдердің үлесі</t>
    </r>
  </si>
  <si>
    <r>
      <t xml:space="preserve">Нәтиже көрсеткіші 1.2 (ТДГ, ыдырау)
</t>
    </r>
    <r>
      <rPr>
        <sz val="12"/>
        <color theme="1"/>
        <rFont val="Times New Roman"/>
        <family val="1"/>
        <charset val="204"/>
      </rPr>
      <t>Физика, химия, биология, робототехника және STEM пәндеріне арналған кабинеттермен қамтамасыз етілген бастауыш және орта мектептердің үлесі</t>
    </r>
  </si>
  <si>
    <r>
      <rPr>
        <b/>
        <sz val="12"/>
        <color theme="1"/>
        <rFont val="Times New Roman"/>
        <family val="1"/>
      </rPr>
      <t>Нәтиже көрсеткіші 1.1</t>
    </r>
    <r>
      <rPr>
        <sz val="12"/>
        <color theme="1"/>
        <rFont val="Times New Roman"/>
        <family val="1"/>
        <charset val="204"/>
      </rPr>
      <t xml:space="preserve">
Стандартты ғимараттарда орналасқан мектептердің үлесі</t>
    </r>
  </si>
  <si>
    <r>
      <rPr>
        <b/>
        <sz val="12"/>
        <color theme="1"/>
        <rFont val="Times New Roman"/>
        <family val="1"/>
        <charset val="204"/>
      </rPr>
      <t>Нәтиже көрсеткіші 6.1 (ТДМ, ыдырау)</t>
    </r>
    <r>
      <rPr>
        <sz val="12"/>
        <color theme="1"/>
        <rFont val="Times New Roman"/>
        <family val="1"/>
        <charset val="204"/>
      </rPr>
      <t xml:space="preserve">
Халықтың сумен жабдықтау қызметтеріне қолжетімділігін қамтамасыз ету</t>
    </r>
  </si>
  <si>
    <r>
      <rPr>
        <b/>
        <sz val="12"/>
        <color theme="1"/>
        <rFont val="Times New Roman"/>
        <family val="1"/>
        <charset val="204"/>
      </rPr>
      <t>Нәтиже көрсеткіші 5.1 (ТДМ, ыдырау)</t>
    </r>
    <r>
      <rPr>
        <sz val="12"/>
        <color theme="1"/>
        <rFont val="Times New Roman"/>
        <family val="1"/>
        <charset val="204"/>
      </rPr>
      <t xml:space="preserve">
Жақсы және қанағаттанарлық жағдайдағы ішкі жолдардың үлесін арттыру</t>
    </r>
  </si>
  <si>
    <r>
      <rPr>
        <b/>
        <sz val="12"/>
        <rFont val="Times New Roman"/>
        <family val="1"/>
        <charset val="204"/>
      </rPr>
      <t>Нәтиже көрсеткіші 3.1 (ТДМ, ыдырау)</t>
    </r>
    <r>
      <rPr>
        <sz val="12"/>
        <rFont val="Times New Roman"/>
        <family val="1"/>
        <charset val="204"/>
      </rPr>
      <t xml:space="preserve">
Ұлттық бағдарламаларға енгізілген барлық вакциналармен иммундаумен қамтылған мақсатты халықтың үлесі кемінде 95%-ды құрайды.</t>
    </r>
  </si>
  <si>
    <r>
      <rPr>
        <b/>
        <sz val="12"/>
        <color theme="1"/>
        <rFont val="Times New Roman"/>
        <family val="1"/>
        <charset val="204"/>
      </rPr>
      <t>1-мақсатты индикатор</t>
    </r>
    <r>
      <rPr>
        <sz val="12"/>
        <color theme="1"/>
        <rFont val="Times New Roman"/>
        <family val="1"/>
        <charset val="204"/>
      </rPr>
      <t xml:space="preserve">
Арқалық қаласын дамытуға бағытталған ҚХР аясындағы іс-шараларды жүзеге асыру</t>
    </r>
  </si>
  <si>
    <r>
      <t xml:space="preserve">Мақсатты индикатор (нақты).                                                                                                                                   </t>
    </r>
    <r>
      <rPr>
        <sz val="12"/>
        <rFont val="Times New Roman"/>
        <family val="1"/>
        <charset val="204"/>
      </rPr>
      <t>Ауыл шаруашылығының жалпы өнімінің инфляция деңгейі</t>
    </r>
  </si>
  <si>
    <r>
      <rPr>
        <b/>
        <sz val="12"/>
        <color theme="1"/>
        <rFont val="Times New Roman"/>
        <family val="1"/>
        <charset val="204"/>
      </rPr>
      <t>Мақсатты индикатор.</t>
    </r>
    <r>
      <rPr>
        <sz val="12"/>
        <color theme="1"/>
        <rFont val="Times New Roman"/>
        <family val="1"/>
        <charset val="204"/>
      </rPr>
      <t xml:space="preserve">                                                                                                                                                                      Халықты қалдықтарды жинау және шығару қызметтерімен қамтамасыз ету (%) (ТДМ, ыдырау)
</t>
    </r>
  </si>
  <si>
    <r>
      <rPr>
        <b/>
        <sz val="12"/>
        <color theme="1"/>
        <rFont val="Times New Roman"/>
        <family val="1"/>
      </rPr>
      <t xml:space="preserve">Нәтиже көрсеткіші 1.                                                                                                                                          </t>
    </r>
    <r>
      <rPr>
        <sz val="12"/>
        <color theme="1"/>
        <rFont val="Times New Roman"/>
        <family val="1"/>
        <charset val="204"/>
      </rPr>
      <t>Жұмыспен қамтылған азаматтар саны, оның ішінде жастар</t>
    </r>
  </si>
  <si>
    <t>472.008.028</t>
  </si>
  <si>
    <t>472.079.028</t>
  </si>
  <si>
    <t>472.079.011</t>
  </si>
  <si>
    <t>492.023.028</t>
  </si>
  <si>
    <t>472.009.011</t>
  </si>
  <si>
    <t>472.009.028</t>
  </si>
  <si>
    <t>472.006.015</t>
  </si>
  <si>
    <t>472.006.028</t>
  </si>
  <si>
    <t>492.016.015</t>
  </si>
  <si>
    <t>492.018.015</t>
  </si>
  <si>
    <t>492.018.028</t>
  </si>
  <si>
    <t>492.021.028</t>
  </si>
  <si>
    <t>261.202.015</t>
  </si>
  <si>
    <r>
      <t>Құрылыс-монтаж жұмыстарының құны -</t>
    </r>
    <r>
      <rPr>
        <b/>
        <sz val="12"/>
        <color rgb="FF000000"/>
        <rFont val="Times New Roman"/>
        <family val="1"/>
        <charset val="204"/>
      </rPr>
      <t>2 000,0 миллион</t>
    </r>
    <r>
      <rPr>
        <sz val="12"/>
        <color rgb="FF000000"/>
        <rFont val="Times New Roman"/>
        <family val="1"/>
        <charset val="204"/>
      </rPr>
      <t>теңге. Осы жобаны іске асыру нәтижесінде</t>
    </r>
    <r>
      <rPr>
        <b/>
        <sz val="12"/>
        <color rgb="FF000000"/>
        <rFont val="Times New Roman"/>
        <family val="1"/>
        <charset val="204"/>
      </rPr>
      <t>150 жұмыс орны</t>
    </r>
    <r>
      <rPr>
        <sz val="12"/>
        <color rgb="FF000000"/>
        <rFont val="Times New Roman"/>
        <family val="1"/>
        <charset val="204"/>
      </rPr>
      <t>, оның ішінде 100 уақытша және 50 тұрақты, демалыс орындары мен спорт секциялары ашық болады.</t>
    </r>
  </si>
  <si>
    <t>Жоба тәулігіне 6000 текше метр қуаттылықтағы кәрізді тазарту қондырғысын қайта құруды қамтиды. 2024 жылғы 30 қаңтардағы № 01-0031/24 сараптамалық есебін «Алматыинжстрой» АҚ (Алматы) жүргізіп жатыр. Келісімшарт құны 2 600,4 миллион теңгеге жасалуда. Жобаны іске асырғаннан кейін кәріз желісінің тозуы 90%-дан 0%-ға дейін төмендейді.</t>
  </si>
  <si>
    <t>Жоба бойынша Абай даңғылында ауданы 1815,2 шаршы метр болатын спорт нысанын салу көзделген. 2024 жылғы 20 қыркүйектегі № GBIZ-0030/24 сараптамалық қорытындысы.</t>
  </si>
  <si>
    <t>Жоба бойынша ұзындығы 6 888 км болатын нөсер кәріз желісін салу көзделген. 2024 жылғы 24 желтоқсандағы № PS-0074/24 сараптамалық қорытындысы.</t>
  </si>
  <si>
    <t>Жоба бойынша ұзындығы 6,29 км болатын дауыл кәрізі желісін салу көзделген. 2024 жылғы 28 қарашадағы № PEKZ-0430/24 сараптамалық қорытындысы. Қостанай қаласындағы «Turan Project Group» ЖШС 294,1 миллион теңгеге мердігерлік жұмыстар жүргізуде.</t>
  </si>
  <si>
    <t>Жоба бойынша 5804 шақырымдық нөсер кәріз желісін салу көзделген. 2024 жылғы 28 қарашадағы PEKZ-0428/24 нөмірлі сараптамалық қорытынды қолжетімді. GeoLine LLC (Қостанай) жобаны 211,3 миллион теңгеге мердігерлікпен айналысуда.</t>
  </si>
  <si>
    <t>Жоба бойынша 14 988 шақырымдық нөсер кәріз желісін салу көзделген. 2024 жылғы 28 қарашадағы № PEKZ-0429/24 сараптамалық есебін «Самат-Мұнай» ЖШС (Қызылорда) жалпы сомасы 623,7 миллион теңгеге жүргізуде.</t>
  </si>
  <si>
    <t>Жоба 17,1 км кәріз желілерін қайта жаңартуды қамтиды. 2023 жылғы 21 тамыздағы № KazE-0165/23 сараптамалық есебі. «Bolat-D» ЖШС (Атырау) 1 776,8 миллион теңгеге мердігерлік жұмыстар жүргізуде. 2025 жылы республикалық бюджеттен 686,7 миллион теңге және облыстық бюджеттен 76,3 миллион теңге бөлінді. Жобаны іске асырудан кейін кәріз желісінің тозуы 86%-дан 56%-ға дейін төмендейді.</t>
  </si>
  <si>
    <t>Жоба бойынша 32 379 км кәріз желілерін қайта құру жоспарлануда. 2024 жылғы 27 желтоқсандағы № ЮЖГЕКС-0076/24 сараптамалық есебінде жобаның жалпы құны 12 504,3 миллион теңгені құрайтыны көрсетілген. Іске асырылғаннан кейін кәріз желісінің тозуы 56%-дан 0%-ға дейін төмендейді.</t>
  </si>
  <si>
    <t>110/35/10 кВ электр желісін қайта құру нормативтік және техникалық шығындарды айтарлықтай азайтады: қысқы кезеңде апат деңгейін төмендетеді және күрделі және ағымдағы жөндеу шығындарын азайтады.</t>
  </si>
  <si>
    <t>Қазіргі AC-70 кабелі электр энергиясын ұзақ қашықтыққа тасымалдауға жарамсыз және оны AC-120 кабелімен ауыстыру қажет.</t>
  </si>
  <si>
    <r>
      <t>Жоба ұзындығы 100 км болатын магистральдық жылу желілерін қайта құруды көздейді.</t>
    </r>
    <r>
      <rPr>
        <b/>
        <sz val="12"/>
        <color rgb="FF000000"/>
        <rFont val="Times New Roman"/>
        <family val="1"/>
        <charset val="204"/>
      </rPr>
      <t>7 958 км.</t>
    </r>
    <r>
      <rPr>
        <sz val="12"/>
        <color rgb="FF000000"/>
        <rFont val="Times New Roman"/>
        <family val="1"/>
        <charset val="204"/>
      </rPr>
      <t>Сарапшы пікірі</t>
    </r>
    <r>
      <rPr>
        <b/>
        <sz val="12"/>
        <color rgb="FF000000"/>
        <rFont val="Times New Roman"/>
        <family val="1"/>
        <charset val="204"/>
      </rPr>
      <t>2024 жылғы 14 қазандағы № 12-0368/24</t>
    </r>
    <r>
      <rPr>
        <sz val="12"/>
        <color rgb="FF000000"/>
        <rFont val="Times New Roman"/>
        <family val="1"/>
        <charset val="204"/>
      </rPr>
      <t xml:space="preserve">                                                                              Келісімшарттық жұмысты келесілер орындайды</t>
    </r>
    <r>
      <rPr>
        <b/>
        <sz val="12"/>
        <color rgb="FF000000"/>
        <rFont val="Times New Roman"/>
        <family val="1"/>
        <charset val="204"/>
      </rPr>
      <t>«Алматыинжстрой» АҚ</t>
    </r>
    <r>
      <rPr>
        <sz val="12"/>
        <color rgb="FF000000"/>
        <rFont val="Times New Roman"/>
        <family val="1"/>
        <charset val="204"/>
      </rPr>
      <t>(Алматы), сомасына келісім жасалды</t>
    </r>
    <r>
      <rPr>
        <b/>
        <sz val="12"/>
        <color rgb="FF000000"/>
        <rFont val="Times New Roman"/>
        <family val="1"/>
        <charset val="204"/>
      </rPr>
      <t>6 681,9 миллион</t>
    </r>
    <r>
      <rPr>
        <sz val="12"/>
        <color rgb="FF000000"/>
        <rFont val="Times New Roman"/>
        <family val="1"/>
        <charset val="204"/>
      </rPr>
      <t>теңге. Жобаны іске асыру жағдайында</t>
    </r>
    <r>
      <rPr>
        <b/>
        <sz val="12"/>
        <color rgb="FF000000"/>
        <rFont val="Times New Roman"/>
        <family val="1"/>
        <charset val="204"/>
      </rPr>
      <t>кию</t>
    </r>
    <r>
      <rPr>
        <sz val="12"/>
        <color rgb="FF000000"/>
        <rFont val="Times New Roman"/>
        <family val="1"/>
        <charset val="204"/>
      </rPr>
      <t>жылу желілері</t>
    </r>
    <r>
      <rPr>
        <b/>
        <sz val="12"/>
        <color rgb="FF000000"/>
        <rFont val="Times New Roman"/>
        <family val="1"/>
        <charset val="204"/>
      </rPr>
      <t>12%-ға төмендейді,</t>
    </r>
    <r>
      <rPr>
        <sz val="12"/>
        <color rgb="FF000000"/>
        <rFont val="Times New Roman"/>
        <family val="1"/>
        <charset val="204"/>
      </rPr>
      <t>атап айтқанда 12%-дан 0%-ға дейін.</t>
    </r>
  </si>
  <si>
    <t xml:space="preserve">Нәтижесінде, жабдықтар толығымен ауыстырылатындықтан, 1Т трансформаторының, 2Т трансформаторының және №1 турбогенераторының тозуы 90%-дан 0%-ға дейін азаяды. Бу және ыстық су қазандықтарының тозуы 90%-дан 20%-ға дейін, ал мұржа мұржасының тозуы 85%-дан 20%-ға дейін азаяды.             </t>
  </si>
  <si>
    <r>
      <rPr>
        <b/>
        <sz val="12"/>
        <color rgb="FF000000"/>
        <rFont val="Times New Roman"/>
        <family val="1"/>
        <charset val="204"/>
      </rPr>
      <t>Мобильді кеңжолақты интернет қамтамасыз етілетін болады.</t>
    </r>
    <r>
      <rPr>
        <sz val="12"/>
        <color rgb="FF000000"/>
        <rFont val="Times New Roman"/>
        <family val="1"/>
        <charset val="204"/>
      </rPr>
      <t>Жобаның нәтижесінде А-16 республикалық тас жолының пайдаланушылары мобильді кеңжолақты интернетке жылдамдықпен қол жеткізе алады.</t>
    </r>
    <r>
      <rPr>
        <b/>
        <sz val="12"/>
        <color rgb="FF000000"/>
        <rFont val="Times New Roman"/>
        <family val="1"/>
        <charset val="204"/>
      </rPr>
      <t>кемінде 4 мегабит/с,</t>
    </r>
    <r>
      <rPr>
        <sz val="12"/>
        <color rgb="FF000000"/>
        <rFont val="Times New Roman"/>
        <family val="1"/>
        <charset val="204"/>
      </rPr>
      <t>бұл сымды және сымсыз байланыс инфрақұрылымын дамытуға ықпал етеді.</t>
    </r>
  </si>
  <si>
    <t>Ведомстволық сараптаманың оң қорытындысы алынды</t>
  </si>
  <si>
    <t>1-бағыт бойынша жалпы қаржылық ресурстар</t>
  </si>
  <si>
    <t>1.1 мақсатқа арналған жалпы қаржылық ресурстар</t>
  </si>
  <si>
    <r>
      <t>Оқиға.</t>
    </r>
    <r>
      <rPr>
        <sz val="12"/>
        <rFont val="Times New Roman"/>
        <family val="1"/>
        <charset val="204"/>
      </rPr>
      <t>Негізгі құралдарға инвестициялық жобаларды іске асыру</t>
    </r>
  </si>
  <si>
    <t>2.1-мақсатқа арналған жалпы қаржылық ресурстар</t>
  </si>
  <si>
    <t>1.2-мақсатқа арналған жалпы қаржылық ресурстар</t>
  </si>
  <si>
    <t>2.2-мақсатқа арналған жалпы қаржылық ресурстар</t>
  </si>
  <si>
    <t>2.3-мақсатқа арналған жалпы қаржылық ресурстар</t>
  </si>
  <si>
    <t>2.4-мақсатқа арналған жалпы қаржылық ресурстар</t>
  </si>
  <si>
    <t>2.5-мақсатқа арналған жалпы қаржылық ресурстар</t>
  </si>
  <si>
    <t>2-бағыт бойынша жалпы қаржылық ресурстар</t>
  </si>
  <si>
    <t>3-бағыт бойынша жалпы қаржылық ресурстар</t>
  </si>
  <si>
    <t>472.075.028</t>
  </si>
  <si>
    <t>Мемлекеттік органдардың әкімшілік шығындары</t>
  </si>
  <si>
    <t>1000 тұрғынға шаққанда</t>
  </si>
  <si>
    <t>Негізгі ұлттық көрсеткіштер - 5</t>
  </si>
  <si>
    <t>НҰК-30. Негізгі капиталға инвестициялар (НКҚ), ЖІӨ-ге %</t>
  </si>
  <si>
    <t>НҰК 31. ХОК жалпы көлеміндегі шетелдік инвестициялардың үлесі</t>
  </si>
  <si>
    <t>НҰК-25. Инновация саласындағы белсенділік деңгейі</t>
  </si>
  <si>
    <t>НҰК-26. Орналастыру орындары қызмет көрсететін отандық туристер саны</t>
  </si>
  <si>
    <t>НҰК-27. Орналастыру орындары қызмет көрсететін келушілер саны</t>
  </si>
  <si>
    <r>
      <rPr>
        <b/>
        <sz val="12"/>
        <color theme="1"/>
        <rFont val="Times New Roman"/>
        <family val="1"/>
        <charset val="204"/>
      </rPr>
      <t xml:space="preserve">Мақсатты индикатор                                                                                                                                                           </t>
    </r>
    <r>
      <rPr>
        <sz val="12"/>
        <color theme="1"/>
        <rFont val="Times New Roman"/>
        <family val="1"/>
        <charset val="204"/>
      </rPr>
      <t>Қалалық қалдықтарды қайта өңдеу және жою үлесі</t>
    </r>
  </si>
  <si>
    <r>
      <rPr>
        <b/>
        <sz val="12"/>
        <color theme="1"/>
        <rFont val="Times New Roman"/>
        <family val="1"/>
        <charset val="204"/>
      </rPr>
      <t>Нәтиже көрсеткіші 4.1</t>
    </r>
    <r>
      <rPr>
        <sz val="12"/>
        <color theme="1"/>
        <rFont val="Times New Roman"/>
        <family val="1"/>
        <charset val="204"/>
      </rPr>
      <t xml:space="preserve">                                                                                                                                             Дене шынықтыру және спортпен айналысатын азаматтар санын жалпы халықтың 50%-ына дейін арттыру</t>
    </r>
  </si>
  <si>
    <r>
      <rPr>
        <b/>
        <sz val="12"/>
        <color theme="1"/>
        <rFont val="Times New Roman"/>
        <family val="1"/>
        <charset val="204"/>
      </rPr>
      <t xml:space="preserve">Нәтиже көрсеткіші 6.4                                                                                                                                                                           </t>
    </r>
    <r>
      <rPr>
        <sz val="12"/>
        <color theme="1"/>
        <rFont val="Times New Roman"/>
        <family val="1"/>
        <charset val="204"/>
      </rPr>
      <t>Жылумен жабдықтау инфрақұрылымын дамыту</t>
    </r>
  </si>
  <si>
    <r>
      <rPr>
        <b/>
        <sz val="12"/>
        <rFont val="Times New Roman"/>
        <family val="1"/>
      </rPr>
      <t>Нәтиже көрсеткіші 6.2</t>
    </r>
    <r>
      <rPr>
        <sz val="12"/>
        <rFont val="Times New Roman"/>
        <family val="1"/>
        <charset val="204"/>
      </rPr>
      <t xml:space="preserve">
Электр желілерінің тозуын азайту</t>
    </r>
  </si>
  <si>
    <r>
      <rPr>
        <b/>
        <sz val="12"/>
        <color theme="1"/>
        <rFont val="Times New Roman"/>
        <family val="1"/>
      </rPr>
      <t xml:space="preserve">Нәтиже көрсеткіші 8.1                                                                                                                          </t>
    </r>
    <r>
      <rPr>
        <sz val="12"/>
        <color theme="1"/>
        <rFont val="Times New Roman"/>
        <family val="1"/>
        <charset val="204"/>
      </rPr>
      <t>Интернетке қолжетімділікті қамтамасыз ету</t>
    </r>
  </si>
  <si>
    <r>
      <rPr>
        <b/>
        <sz val="12"/>
        <color theme="1"/>
        <rFont val="Times New Roman"/>
        <family val="1"/>
        <charset val="204"/>
      </rPr>
      <t>Нәтиже көрсеткіші 4.1</t>
    </r>
    <r>
      <rPr>
        <sz val="12"/>
        <color theme="1"/>
        <rFont val="Times New Roman"/>
        <family val="1"/>
        <charset val="204"/>
      </rPr>
      <t xml:space="preserve">
Өңірлердегі медицина қызметкерлерін қамтамасыз етудің ең төменгі стандарттарына сәйкес ауыл халқын медицина қызметкерлерімен қамтамасыз ету деңгейін арттыру</t>
    </r>
  </si>
  <si>
    <t>НҰК - 2. Нақты экономикалық өсу қарқыны, өткен жылға қатысты %</t>
  </si>
  <si>
    <t>НҰК-34. Қазақстан Республикасындағы парниктік газдардың ең жоғары көлемі, % (1990 жылғы деңгейге дейін)</t>
  </si>
  <si>
    <t>НҰК-11. Табысы күнкөріс минимумынан төмен/кедейлік шегінен төмен халықтың үлесі</t>
  </si>
  <si>
    <t>НҰК-12. Қалалар</t>
  </si>
  <si>
    <t>НҰК-13. АЕМ</t>
  </si>
  <si>
    <r>
      <t xml:space="preserve">Нәтиже көрсеткіші 6.2. </t>
    </r>
    <r>
      <rPr>
        <sz val="12"/>
        <color theme="1"/>
        <rFont val="Times New Roman"/>
        <family val="1"/>
        <charset val="204"/>
      </rPr>
      <t>Электр желілерінің тозуын азайту</t>
    </r>
  </si>
  <si>
    <r>
      <t xml:space="preserve">НҰК-14. SEM реттейтін жылу, сумен жабдықтау және канализация желілерінің тозу деңгейі  </t>
    </r>
    <r>
      <rPr>
        <b/>
        <sz val="12"/>
        <color rgb="FFFF0000"/>
        <rFont val="Times New Roman"/>
        <family val="1"/>
        <charset val="204"/>
      </rPr>
      <t>Бөлшектеу тек RK үшін аяқталды.</t>
    </r>
  </si>
  <si>
    <t>ОБ</t>
  </si>
  <si>
    <t>РБ</t>
  </si>
  <si>
    <t>ЖБ</t>
  </si>
  <si>
    <t>БК</t>
  </si>
  <si>
    <t>Жалпы қаржыландыру</t>
  </si>
  <si>
    <t>Арқалық қаласына іргелес аумақты көгалдандыру (КДЖ)</t>
  </si>
  <si>
    <t>Арқалық қаласының көшелеріне тротуарлар орнату (КДЖ)</t>
  </si>
  <si>
    <t>Арқалық қаласындағы аулаларды абаттандыру (ойын алаңдарын орнату) (КДЖ)</t>
  </si>
  <si>
    <t>Арқалық қаласындағы қоғамдық бақтарды жақсарту (КДЖ)</t>
  </si>
  <si>
    <t>Жалпы аумақтарға бейнебақылау камераларын орнату (КДЖ)</t>
  </si>
  <si>
    <t>Қалалық су айдындарын тазалау (КДЖ)</t>
  </si>
  <si>
    <t>«Arkaliq Qus» ЖШС дренаж жүйесінің сыртқы желілерін салу (КДЖ)</t>
  </si>
  <si>
    <t>Маятас кластерлік кен орнын геологиялық барлау және 130 жұмыс орнын құру арқылы тау-кен байыту зауытын салу (КДЖ)</t>
  </si>
  <si>
    <r>
      <t xml:space="preserve">Іс-шара. </t>
    </r>
    <r>
      <rPr>
        <sz val="12"/>
        <rFont val="Times New Roman"/>
        <family val="1"/>
        <charset val="204"/>
      </rPr>
      <t>Ауыл шаруашылығы саласында инвестициялық жобаларды іске асыру, соның ішінде</t>
    </r>
  </si>
  <si>
    <r>
      <t xml:space="preserve">Іс-шара. </t>
    </r>
    <r>
      <rPr>
        <sz val="12"/>
        <rFont val="Times New Roman"/>
        <family val="1"/>
        <charset val="204"/>
      </rPr>
      <t>ХОК жалпы көлемінде сыртқы инвестициялық жобаларды іске асыру</t>
    </r>
  </si>
  <si>
    <r>
      <t xml:space="preserve">Іс-шара. </t>
    </r>
    <r>
      <rPr>
        <sz val="12"/>
        <rFont val="Times New Roman"/>
        <family val="1"/>
        <charset val="204"/>
      </rPr>
      <t>Кәсіпорындардың инновациялық жобаларын іске асыру</t>
    </r>
  </si>
  <si>
    <r>
      <t xml:space="preserve">Іс-шара. </t>
    </r>
    <r>
      <rPr>
        <sz val="12"/>
        <rFont val="Times New Roman"/>
        <family val="1"/>
        <charset val="204"/>
      </rPr>
      <t>Тұру орындары қызмет көрсететін отандық туристерге арналған жобаларды іске асыру</t>
    </r>
  </si>
  <si>
    <r>
      <t xml:space="preserve">Іс-шара. </t>
    </r>
    <r>
      <rPr>
        <sz val="12"/>
        <rFont val="Times New Roman"/>
        <family val="1"/>
        <charset val="204"/>
      </rPr>
      <t>Келуші туристерге арналған тұру қызметтері бар жобаларды іске асыру</t>
    </r>
  </si>
  <si>
    <r>
      <t xml:space="preserve">Іс-шара. </t>
    </r>
    <r>
      <rPr>
        <sz val="12"/>
        <rFont val="Times New Roman"/>
        <family val="1"/>
        <charset val="204"/>
      </rPr>
      <t>Мектепті қайта құру</t>
    </r>
  </si>
  <si>
    <r>
      <rPr>
        <b/>
        <sz val="12"/>
        <color theme="1"/>
        <rFont val="Times New Roman"/>
        <family val="1"/>
        <charset val="204"/>
      </rPr>
      <t xml:space="preserve">Іс-шара. </t>
    </r>
    <r>
      <rPr>
        <sz val="12"/>
        <color theme="1"/>
        <rFont val="Times New Roman"/>
        <family val="1"/>
        <charset val="204"/>
      </rPr>
      <t>Күрделі жөндеу жұмыстары</t>
    </r>
  </si>
  <si>
    <r>
      <rPr>
        <b/>
        <sz val="12"/>
        <color theme="1"/>
        <rFont val="Times New Roman"/>
        <family val="1"/>
        <charset val="204"/>
      </rPr>
      <t xml:space="preserve">Іс-шара. </t>
    </r>
    <r>
      <rPr>
        <sz val="12"/>
        <color theme="1"/>
        <rFont val="Times New Roman"/>
        <family val="1"/>
        <charset val="204"/>
      </rPr>
      <t xml:space="preserve">Денсаулық сақтау ғимараттарын қайта құру
</t>
    </r>
  </si>
  <si>
    <r>
      <rPr>
        <b/>
        <sz val="12"/>
        <color theme="1"/>
        <rFont val="Times New Roman"/>
        <family val="1"/>
        <charset val="204"/>
      </rPr>
      <t xml:space="preserve">Іс-шара. </t>
    </r>
    <r>
      <rPr>
        <sz val="12"/>
        <color theme="1"/>
        <rFont val="Times New Roman"/>
        <family val="1"/>
        <charset val="204"/>
      </rPr>
      <t>Спорттық нысандардың құрылысы</t>
    </r>
  </si>
  <si>
    <r>
      <rPr>
        <b/>
        <sz val="12"/>
        <color theme="1"/>
        <rFont val="Times New Roman"/>
        <family val="1"/>
        <charset val="204"/>
      </rPr>
      <t xml:space="preserve">Іс-шара. </t>
    </r>
    <r>
      <rPr>
        <sz val="12"/>
        <color theme="1"/>
        <rFont val="Times New Roman"/>
        <family val="1"/>
        <charset val="204"/>
      </rPr>
      <t>Ішкі жолдардың құрылысы</t>
    </r>
  </si>
  <si>
    <r>
      <rPr>
        <b/>
        <sz val="12"/>
        <color theme="1"/>
        <rFont val="Times New Roman"/>
        <family val="1"/>
        <charset val="204"/>
      </rPr>
      <t xml:space="preserve">Іс-шара. </t>
    </r>
    <r>
      <rPr>
        <sz val="12"/>
        <color theme="1"/>
        <rFont val="Times New Roman"/>
        <family val="1"/>
        <charset val="204"/>
      </rPr>
      <t>Ішкі жолдарды қайта құру</t>
    </r>
  </si>
  <si>
    <r>
      <rPr>
        <b/>
        <sz val="12"/>
        <color theme="1"/>
        <rFont val="Times New Roman"/>
        <family val="1"/>
        <charset val="204"/>
      </rPr>
      <t xml:space="preserve">Іс-шара. </t>
    </r>
    <r>
      <rPr>
        <sz val="12"/>
        <color theme="1"/>
        <rFont val="Times New Roman"/>
        <family val="1"/>
        <charset val="204"/>
      </rPr>
      <t>Ішкі жолдарды орташа жөндеу</t>
    </r>
  </si>
  <si>
    <r>
      <rPr>
        <b/>
        <sz val="12"/>
        <color theme="1"/>
        <rFont val="Times New Roman"/>
        <family val="1"/>
        <charset val="204"/>
      </rPr>
      <t xml:space="preserve">Іс-шара. </t>
    </r>
    <r>
      <rPr>
        <sz val="12"/>
        <color theme="1"/>
        <rFont val="Times New Roman"/>
        <family val="1"/>
        <charset val="204"/>
      </rPr>
      <t>Электр желілерін қайта құру</t>
    </r>
  </si>
  <si>
    <r>
      <rPr>
        <b/>
        <sz val="12"/>
        <color theme="1"/>
        <rFont val="Times New Roman"/>
        <family val="1"/>
        <charset val="204"/>
      </rPr>
      <t xml:space="preserve">Іс-шара. </t>
    </r>
    <r>
      <rPr>
        <sz val="12"/>
        <color theme="1"/>
        <rFont val="Times New Roman"/>
        <family val="1"/>
        <charset val="204"/>
      </rPr>
      <t>Жылу желілерін жаңғырту</t>
    </r>
  </si>
  <si>
    <r>
      <rPr>
        <b/>
        <sz val="12"/>
        <color theme="1"/>
        <rFont val="Times New Roman"/>
        <family val="1"/>
        <charset val="204"/>
      </rPr>
      <t xml:space="preserve">Іс-шара. </t>
    </r>
    <r>
      <rPr>
        <sz val="12"/>
        <color theme="1"/>
        <rFont val="Times New Roman"/>
        <family val="1"/>
        <charset val="204"/>
      </rPr>
      <t>Жаңа өрт сөндіру бекеттерін салу (ережелерді ескере отырып)</t>
    </r>
  </si>
  <si>
    <r>
      <rPr>
        <b/>
        <sz val="12"/>
        <color theme="1"/>
        <rFont val="Times New Roman"/>
        <family val="1"/>
        <charset val="204"/>
      </rPr>
      <t xml:space="preserve">Іс-шара. </t>
    </r>
    <r>
      <rPr>
        <sz val="12"/>
        <color theme="1"/>
        <rFont val="Times New Roman"/>
        <family val="1"/>
        <charset val="204"/>
      </rPr>
      <t>Өрт сөндіру бекеттерін күрделі жөндеуден өткізу.</t>
    </r>
  </si>
  <si>
    <r>
      <rPr>
        <b/>
        <sz val="12"/>
        <color theme="1"/>
        <rFont val="Times New Roman"/>
        <family val="1"/>
        <charset val="204"/>
      </rPr>
      <t xml:space="preserve">Іс-шара. </t>
    </r>
    <r>
      <rPr>
        <sz val="12"/>
        <color theme="1"/>
        <rFont val="Times New Roman"/>
        <family val="1"/>
        <charset val="204"/>
      </rPr>
      <t>Антенна мачталық құрылымын орнату бойынша құрылыс-монтаж жұмыстары</t>
    </r>
  </si>
  <si>
    <r>
      <t xml:space="preserve">Іс-шара. </t>
    </r>
    <r>
      <rPr>
        <sz val="12"/>
        <rFont val="Times New Roman"/>
        <family val="1"/>
        <charset val="204"/>
      </rPr>
      <t>Кәріз желілерін қайта құру</t>
    </r>
  </si>
  <si>
    <r>
      <t xml:space="preserve">Іс-шара. </t>
    </r>
    <r>
      <rPr>
        <sz val="12"/>
        <rFont val="Times New Roman"/>
        <family val="1"/>
        <charset val="204"/>
      </rPr>
      <t>Нөсерлі кәріз жүйелерін салу</t>
    </r>
  </si>
  <si>
    <r>
      <t xml:space="preserve">Іс-шара. </t>
    </r>
    <r>
      <rPr>
        <sz val="12"/>
        <rFont val="Times New Roman"/>
        <family val="1"/>
        <charset val="204"/>
      </rPr>
      <t>Колледждерге түсудің орташа жылдық деңгейі</t>
    </r>
  </si>
  <si>
    <r>
      <t xml:space="preserve">Іс-шара. </t>
    </r>
    <r>
      <rPr>
        <sz val="12"/>
        <rFont val="Times New Roman"/>
        <family val="1"/>
        <charset val="204"/>
      </rPr>
      <t>Мектепке дейінгі білім беру ұйымдарында мемлекеттік білім беру тапсырысын іске асыру</t>
    </r>
  </si>
  <si>
    <r>
      <rPr>
        <b/>
        <sz val="12"/>
        <color theme="1"/>
        <rFont val="Times New Roman"/>
        <family val="1"/>
        <charset val="204"/>
      </rPr>
      <t xml:space="preserve">Іс-шара. </t>
    </r>
    <r>
      <rPr>
        <sz val="12"/>
        <color theme="1"/>
        <rFont val="Times New Roman"/>
        <family val="1"/>
        <charset val="204"/>
      </rPr>
      <t xml:space="preserve">Мектептерді физика, химия және биология пәндеріне арналған зертханалармен біртіндеп жабдықтау
</t>
    </r>
  </si>
  <si>
    <r>
      <rPr>
        <b/>
        <sz val="12"/>
        <color theme="1"/>
        <rFont val="Times New Roman"/>
        <family val="1"/>
        <charset val="204"/>
      </rPr>
      <t xml:space="preserve">Іс-шара. </t>
    </r>
    <r>
      <rPr>
        <sz val="12"/>
        <color theme="1"/>
        <rFont val="Times New Roman"/>
        <family val="1"/>
        <charset val="204"/>
      </rPr>
      <t xml:space="preserve">Мектептерді робототехника және STEM пәндік зертханаларымен біртіндеп жабдықтау
</t>
    </r>
  </si>
  <si>
    <r>
      <t xml:space="preserve">Іс-шара. </t>
    </r>
    <r>
      <rPr>
        <sz val="12"/>
        <rFont val="Times New Roman"/>
        <family val="1"/>
        <charset val="204"/>
      </rPr>
      <t>Ағынды суларды тазарту құрылыстарын қайта құру</t>
    </r>
  </si>
  <si>
    <r>
      <t xml:space="preserve">Іс-шара. </t>
    </r>
    <r>
      <rPr>
        <sz val="12"/>
        <rFont val="Times New Roman"/>
        <family val="1"/>
        <charset val="204"/>
      </rPr>
      <t>Спортпен айналысатын балаларға қосымша білім беруге қаржыландыру</t>
    </r>
  </si>
  <si>
    <r>
      <rPr>
        <b/>
        <sz val="14"/>
        <color theme="1"/>
        <rFont val="Times New Roman"/>
        <family val="1"/>
        <charset val="204"/>
      </rPr>
      <t>1-мақсатты индикатор</t>
    </r>
    <r>
      <rPr>
        <sz val="14"/>
        <color theme="1"/>
        <rFont val="Times New Roman"/>
        <family val="1"/>
        <charset val="204"/>
      </rPr>
      <t xml:space="preserve">
Арқалық қаласын дамытуға бағытталған КДЖ аясындағы іс-шараларды жүзеге асыру</t>
    </r>
  </si>
  <si>
    <r>
      <t xml:space="preserve">Іс-шара. </t>
    </r>
    <r>
      <rPr>
        <sz val="12"/>
        <rFont val="Times New Roman"/>
        <family val="1"/>
        <charset val="204"/>
      </rPr>
      <t>КДЖ шеңберінде іс-шараларды жүзеге асыру</t>
    </r>
  </si>
  <si>
    <t>КБ басшысы - Өтегенов Олжас Өтегенұлы</t>
  </si>
  <si>
    <t>АШБ бастығы - Руслан Есболатұлы Кулетов</t>
  </si>
  <si>
    <t>ББ жетекшісі – Мәметеков Есламбек Жеңісұлы</t>
  </si>
  <si>
    <r>
      <t>1-тапсырма.</t>
    </r>
    <r>
      <rPr>
        <sz val="12"/>
        <color theme="1"/>
        <rFont val="Times New Roman"/>
        <family val="1"/>
      </rPr>
      <t>Оқушылардың дағдылары мен қабілеттерінің даму деңгейін арттыру</t>
    </r>
  </si>
  <si>
    <t>ТҮжКШ басшысы - Тұрғанов Абылай Олжабайұлы.</t>
  </si>
  <si>
    <t>ДСБ басшысы - Баязитов Е.С.</t>
  </si>
  <si>
    <t>ДСБ басшысы - Баязитов Е.С., ҚСжҚҚБ басшысы - Тлеубаев Д.С.</t>
  </si>
  <si>
    <t>ҚСжҚҚБ бастығы - Әбдібеков Өміржан Кенжебекұлы.</t>
  </si>
  <si>
    <t>ЖКжАЖБ басшысы Есенжолов А.О.</t>
  </si>
  <si>
    <t>ТЖДД бастығының м.а. Селимов Н.Ғ.</t>
  </si>
  <si>
    <r>
      <rPr>
        <b/>
        <sz val="12"/>
        <color theme="1"/>
        <rFont val="Times New Roman"/>
        <family val="1"/>
        <charset val="204"/>
      </rPr>
      <t xml:space="preserve">Мақсатты индикатор </t>
    </r>
    <r>
      <rPr>
        <sz val="12"/>
        <color theme="1"/>
        <rFont val="Times New Roman"/>
        <family val="1"/>
        <charset val="204"/>
      </rPr>
      <t>Қалалық қалдықтарды қайта өңдеу және жою үлесі</t>
    </r>
  </si>
  <si>
    <t>«Қызыл Тау Өнімдері» ЖШС бұрынғы тігін шеберханасын қонақ үй кешеніне қайта құру (КДЖ)</t>
  </si>
  <si>
    <t>Арқалық қаласында «4 көлікке арналған өрт сөндіру бекеті кешенінің» құрылысы</t>
  </si>
  <si>
    <r>
      <rPr>
        <b/>
        <sz val="12"/>
        <color theme="1"/>
        <rFont val="Times New Roman"/>
        <family val="1"/>
      </rPr>
      <t xml:space="preserve">Нәтиже ұпайы 8.1 </t>
    </r>
    <r>
      <rPr>
        <sz val="12"/>
        <color theme="1"/>
        <rFont val="Times New Roman"/>
        <family val="1"/>
        <charset val="204"/>
      </rPr>
      <t>Интернетке қолжетімділікті қамтамасыз ету</t>
    </r>
  </si>
  <si>
    <t>Арқалық қаласы Родина ауылында нөсер кәріз желілерін салу (КДЖ)</t>
  </si>
  <si>
    <r>
      <t xml:space="preserve">3-тапсырма. </t>
    </r>
    <r>
      <rPr>
        <sz val="12"/>
        <rFont val="Times New Roman"/>
        <family val="1"/>
      </rPr>
      <t>Халықтың санитарлық-эпидемиологиялық әл-ауқатын қамтамасыз ету</t>
    </r>
  </si>
  <si>
    <t>Арқалық кәріз тазарту қондырғысын қайта құру. (КДЖ)</t>
  </si>
  <si>
    <r>
      <t xml:space="preserve">Қостанай облысы, Арқалық қаласының
</t>
    </r>
    <r>
      <rPr>
        <b/>
        <u/>
        <sz val="20"/>
        <color theme="1"/>
        <rFont val="Times New Roman"/>
        <family val="1"/>
        <charset val="204"/>
      </rPr>
      <t>2026-2030 жылдарға арналған</t>
    </r>
    <r>
      <rPr>
        <sz val="20"/>
        <color theme="1"/>
        <rFont val="Times New Roman"/>
        <family val="1"/>
        <charset val="204"/>
      </rPr>
      <t xml:space="preserve">
</t>
    </r>
    <r>
      <rPr>
        <b/>
        <sz val="20"/>
        <color theme="1"/>
        <rFont val="Times New Roman"/>
        <family val="1"/>
        <charset val="204"/>
      </rPr>
      <t>даму жоспарын іске асыруға арналған инвестициялық жоспар</t>
    </r>
  </si>
  <si>
    <t>Арқалық қаласында 6 мың бас ірі қара малға арналған модульдік репродуктор құру (20+1 консорциумы) - Zengi Farms ЖШС (ІшЖ)</t>
  </si>
  <si>
    <t>Жылына 300 миллион жұмыртқаға дейін қуаттылығы бар құс жұмыртқасы фермасын кеңейту және жаңғырту, жем зауытын іске қосу - «Арқалық құс» ЖШС (ІшЖ)</t>
  </si>
  <si>
    <t>10 мың қой басына арналған мал шаруашылығы кешенінің құрылысы - "Urpaq Agro" ЖШС (ІшЖ)</t>
  </si>
  <si>
    <t>6 мың қой басына арналған бордақылау алаңының құрылысы - "AV Agro-KZ" ЖШС (ІшЖ)</t>
  </si>
  <si>
    <t>Тері өнеркәсібін қалпына келтіру – жартылай өңделген былғары өнімдерін өндіру – «Team and ST» ЖШС (ІшЖ)</t>
  </si>
  <si>
    <t>Желатин және биоактивті сүйек матрицасын өндіру зауытының құрылысы - "Ark Service SL" ЖШС (ІшЖ)</t>
  </si>
  <si>
    <t>Тауық көңін органикалық тыңайтқышқа айналдыратын зауыт құрылысы - «Арқалық құс» ЖШС (ІшЖ)</t>
  </si>
  <si>
    <r>
      <rPr>
        <b/>
        <sz val="12"/>
        <color theme="1"/>
        <rFont val="Times New Roman"/>
        <family val="1"/>
        <charset val="204"/>
      </rPr>
      <t>Оқиға.</t>
    </r>
    <r>
      <rPr>
        <sz val="12"/>
        <color theme="1"/>
        <rFont val="Times New Roman"/>
        <family val="1"/>
        <charset val="204"/>
      </rPr>
      <t>Арқалық қаласында 50 МВт жел электр станциясының құрылысы - «Аспан Энерго» ЖШС (ІшЖ)</t>
    </r>
  </si>
  <si>
    <r>
      <t>Оқиға.</t>
    </r>
    <r>
      <rPr>
        <sz val="12"/>
        <rFont val="Times New Roman"/>
        <family val="1"/>
        <charset val="204"/>
      </rPr>
      <t>Арқалық қаласындағы Ханзада кемпингінің құрылысы - "Жанпейіс Б" ЖК (ІшЖ)</t>
    </r>
  </si>
  <si>
    <t>ЖСҚ. Арқалық қаласындағы Ыбырай Алтынсарин атындағы гимназияны қайта құру (ІшЖ)</t>
  </si>
  <si>
    <t>Арқалық қаласындағы медициналық колледж ғимаратын қайта құруға арналған жобалау-сметалық құжаттама (ІшЖ)</t>
  </si>
  <si>
    <t>9.22</t>
  </si>
  <si>
    <t>9.23</t>
  </si>
  <si>
    <t>9.24</t>
  </si>
  <si>
    <t>Құрылыс-монтаж жұмыстары. Арқалық қаласында жабық хоккей алаңының құрылысы (ІшЖ)</t>
  </si>
  <si>
    <t>Құрылыс-монтаж жұмыстары. Қостанай облысының Арқалық қаласындағы спорттық-сауықтыру орталығының құрылысы (ІшЖ)</t>
  </si>
  <si>
    <t>Қостанай облысының Арқалық қаласындағы әуежайда автономды қазандығы бар терминал құрылысы (I кезең) (ІшЖ)</t>
  </si>
  <si>
    <t>Қостанай облысының Арқалық қаласындағы әуежайда автономды қазандығы бар терминал құрылысы (II кезең) (ІшЖ)</t>
  </si>
  <si>
    <t>Құрылыс-монтаж жұмыстары. Қостанай облысындағы Арқалық әуежайындағы ұшу-қону жолағын, рульдік жолақты және перронды қайта құру (ІшЖ)</t>
  </si>
  <si>
    <t>Құрылыс-монтаж жұмыстары. Арқалық қаласындағы 110, 35 және 10 кВ электр желілерін қайта құру (37,8 км) (ІшЖ)</t>
  </si>
  <si>
    <t>Жобалау-сметалық құжаттама. Арқалық қаласы мен Амангелді ауданындағы 110 кВ әуе электр желісін қайта құру (313,3 км) (ІшЖ)</t>
  </si>
  <si>
    <t>Құрылыс-монтаж жұмыстары. Арқалық кәріз тазарту қондырғысын (ІшЖ) қайта құру</t>
  </si>
  <si>
    <t>Құрылыс-монтаж жұмыстары. Қостанай облысының Арқалық қаласындағы кәріз желілерін қайта құру (ІшЖ)</t>
  </si>
  <si>
    <t>Құрылыс-монтаж жұмыстары. Арқалық қаласындағы кәріз желілерін қайта құру, 2-кезең (ІшЖ)</t>
  </si>
  <si>
    <t>Құрылыс-монтаж жұмыстары. Арқалық қаласының Дачный шағын ауданында нөсер суларын ағызу жүйесінің құрылысы (ІшЖ)</t>
  </si>
  <si>
    <t>Құрылыс-монтаж жұмыстары. Арқалық қаласы, Батыс шағын ауданында нөсер кәріз желілерін салу. Ұзындығы 5,7 км жөндеу жұмыстары (ІшЖ)</t>
  </si>
  <si>
    <t>Құрылыс-монтаж жұмыстары. Арқалық қаласының Новый шағын ауданында нөсер суларын ағызу жүйесінің құрылысы (ІшЖ)</t>
  </si>
  <si>
    <t>Арқалық қаласындағы медициналық колледж ғимаратын қайта құру (ІшЖ)</t>
  </si>
  <si>
    <t>Арқалық қаласындағы Ыбырай Алтынсарин атындағы Арқалық политехникалық университетінің оқу ғимаратына арналған спорттық-сауықтыру орталығының құрылысы (ІшЖ)</t>
  </si>
  <si>
    <t>Арқалық қаласындағы Отбасын қолдау орталығының ғимаратын қайта жаңарту (ІшЖ)</t>
  </si>
  <si>
    <t>Арқалық қаласында 280 орындық балабақша құрылысы (ІшЖ)</t>
  </si>
  <si>
    <r>
      <t xml:space="preserve">Іс-шара. </t>
    </r>
    <r>
      <rPr>
        <sz val="12"/>
        <rFont val="Times New Roman"/>
        <family val="1"/>
        <charset val="204"/>
      </rPr>
      <t>«Ауыл аманаты» бағдарламасы бойынша жобаларды микрокредиттеу</t>
    </r>
  </si>
  <si>
    <t>ДИ</t>
  </si>
  <si>
    <r>
      <t>Қазіргі уақытта жобалық сараптама бойынша оң қорытынды алынды,</t>
    </r>
    <r>
      <rPr>
        <b/>
        <sz val="12"/>
        <color theme="1"/>
        <rFont val="Times New Roman"/>
        <family val="1"/>
        <charset val="204"/>
      </rPr>
      <t xml:space="preserve"> </t>
    </r>
    <r>
      <rPr>
        <sz val="12"/>
        <color theme="1"/>
        <rFont val="Times New Roman"/>
        <family val="1"/>
        <charset val="204"/>
      </rPr>
      <t xml:space="preserve">Арқалық қаласы әкімдігінің 2024 жылғы 22 сәуірдегі №150 қаулысына сәйкес жер учаскесі бөлінді. Жол құрылысы 2025 жылдың сәуірінде қайта басталды. Қазіргі уақытта жабдықты жеткізу күтілуде. Мердігерлер монтаждау және құрастыру жұмыстарын бастауға толық дайын. Бас мердігер: Sinohydro Corporation Limited компаниясының Қазақстандағы филиалы.                                                             </t>
    </r>
    <r>
      <rPr>
        <b/>
        <sz val="12"/>
        <color theme="1"/>
        <rFont val="Times New Roman"/>
        <family val="1"/>
        <charset val="204"/>
      </rPr>
      <t>22 жұмыс орны құрылады.</t>
    </r>
  </si>
  <si>
    <t>9.22.2</t>
  </si>
  <si>
    <t>9.22.3</t>
  </si>
  <si>
    <t>9.22.4</t>
  </si>
  <si>
    <t>9.22.5</t>
  </si>
  <si>
    <t>9.22.6</t>
  </si>
  <si>
    <r>
      <rPr>
        <b/>
        <sz val="12"/>
        <color rgb="FF000000"/>
        <rFont val="Times New Roman"/>
        <family val="1"/>
        <charset val="204"/>
      </rPr>
      <t xml:space="preserve">Іс-шара. </t>
    </r>
    <r>
      <rPr>
        <sz val="12"/>
        <color rgb="FF000000"/>
        <rFont val="Times New Roman"/>
        <family val="1"/>
        <charset val="204"/>
      </rPr>
      <t>Арқалық қаласындағы жылу желілерін қайта құру (8,3 км). III кезең. (ІшЖ)</t>
    </r>
  </si>
  <si>
    <r>
      <rPr>
        <b/>
        <sz val="12"/>
        <color rgb="FF000000"/>
        <rFont val="Times New Roman"/>
        <family val="1"/>
        <charset val="204"/>
      </rPr>
      <t xml:space="preserve">Іс-шара. </t>
    </r>
    <r>
      <rPr>
        <sz val="12"/>
        <color rgb="FF000000"/>
        <rFont val="Times New Roman"/>
        <family val="1"/>
        <charset val="204"/>
      </rPr>
      <t>Арқалық қаласындағы магистральдық жылу желілерін қайта құру (ІшЖ)</t>
    </r>
  </si>
  <si>
    <r>
      <rPr>
        <b/>
        <sz val="12"/>
        <color rgb="FF000000"/>
        <rFont val="Times New Roman"/>
        <family val="1"/>
        <charset val="204"/>
      </rPr>
      <t xml:space="preserve">Іс-шара. </t>
    </r>
    <r>
      <rPr>
        <sz val="12"/>
        <color rgb="FF000000"/>
        <rFont val="Times New Roman"/>
        <family val="1"/>
        <charset val="204"/>
      </rPr>
      <t>Арқалық жылу электр станциясындағы энергетикалық жабдықтарды қайта құру</t>
    </r>
    <r>
      <rPr>
        <i/>
        <sz val="12"/>
        <color rgb="FF000000"/>
        <rFont val="Times New Roman"/>
        <family val="1"/>
        <charset val="204"/>
      </rPr>
      <t>(1Т трансформаторын қайта құру, 2Т трансформаторын және №1 турбогенераторды ауыстыру, мұржаны қайта құру, бу және ыстық су қазандықтарын қайта құру)</t>
    </r>
    <r>
      <rPr>
        <sz val="12"/>
        <color rgb="FF000000"/>
        <rFont val="Times New Roman"/>
        <family val="1"/>
        <charset val="204"/>
      </rPr>
      <t>(ІшЖ)</t>
    </r>
    <r>
      <rPr>
        <b/>
        <sz val="12"/>
        <color rgb="FF000000"/>
        <rFont val="Times New Roman"/>
        <family val="1"/>
        <charset val="204"/>
      </rPr>
      <t xml:space="preserve">
</t>
    </r>
  </si>
  <si>
    <r>
      <t xml:space="preserve">Іс-шара. </t>
    </r>
    <r>
      <rPr>
        <sz val="12"/>
        <color rgb="FF000000"/>
        <rFont val="Times New Roman"/>
        <family val="1"/>
        <charset val="204"/>
      </rPr>
      <t>Арқалық қаласының ЖЭО-да қоректендіру сорғысын сатып алу</t>
    </r>
  </si>
  <si>
    <r>
      <t xml:space="preserve">Іс-шара. </t>
    </r>
    <r>
      <rPr>
        <sz val="12"/>
        <color rgb="FF000000"/>
        <rFont val="Times New Roman"/>
        <family val="1"/>
        <charset val="204"/>
      </rPr>
      <t>Арқалық қаласының ЖЭО № 5 бу қазандығын жөндеу</t>
    </r>
  </si>
  <si>
    <r>
      <t xml:space="preserve">Іс-шара. </t>
    </r>
    <r>
      <rPr>
        <sz val="12"/>
        <color rgb="FF000000"/>
        <rFont val="Times New Roman"/>
        <family val="1"/>
        <charset val="204"/>
      </rPr>
      <t>Арқалық қаласының ЖЭО № 6 бу қазандығын жөндеу</t>
    </r>
  </si>
  <si>
    <r>
      <t xml:space="preserve">Іс-шара. </t>
    </r>
    <r>
      <rPr>
        <sz val="12"/>
        <color rgb="FF000000"/>
        <rFont val="Times New Roman"/>
        <family val="1"/>
        <charset val="204"/>
      </rPr>
      <t>Қосымша су жылыту қазандығы мен жылу желілерін төсеу арқылы "КЮЭС" КМК-ны "АТЭК" МКК-ден жылытуға қосу</t>
    </r>
  </si>
  <si>
    <r>
      <t xml:space="preserve">Іс-шара. </t>
    </r>
    <r>
      <rPr>
        <sz val="12"/>
        <color rgb="FF000000"/>
        <rFont val="Times New Roman"/>
        <family val="1"/>
        <charset val="204"/>
      </rPr>
      <t>Арқалық қаласының ЖЭО - да желілік су жылытқышын сатып алуа</t>
    </r>
  </si>
  <si>
    <r>
      <t xml:space="preserve">Жобаға ұзындығы ... болатын жылу желілерін қайта құру кіреді.                                                                  </t>
    </r>
    <r>
      <rPr>
        <b/>
        <sz val="12"/>
        <color theme="1"/>
        <rFont val="Times New Roman"/>
        <family val="1"/>
        <charset val="204"/>
      </rPr>
      <t xml:space="preserve">9 904 км. </t>
    </r>
    <r>
      <rPr>
        <sz val="12"/>
        <color theme="1"/>
        <rFont val="Times New Roman"/>
        <family val="1"/>
        <charset val="204"/>
      </rPr>
      <t xml:space="preserve">Сарапшы пікірі </t>
    </r>
    <r>
      <rPr>
        <b/>
        <sz val="12"/>
        <color theme="1"/>
        <rFont val="Times New Roman"/>
        <family val="1"/>
        <charset val="204"/>
      </rPr>
      <t xml:space="preserve">2024 жылғы                                            14 қазандағы № 12-0369/24                                         </t>
    </r>
    <r>
      <rPr>
        <sz val="12"/>
        <color theme="1"/>
        <rFont val="Times New Roman"/>
        <family val="1"/>
        <charset val="204"/>
      </rPr>
      <t xml:space="preserve">
IN</t>
    </r>
    <r>
      <rPr>
        <b/>
        <sz val="12"/>
        <color theme="1"/>
        <rFont val="Times New Roman"/>
        <family val="1"/>
        <charset val="204"/>
      </rPr>
      <t>2025 жылы</t>
    </r>
    <r>
      <rPr>
        <sz val="12"/>
        <color theme="1"/>
        <rFont val="Times New Roman"/>
        <family val="1"/>
        <charset val="204"/>
      </rPr>
      <t>-дан</t>
    </r>
    <r>
      <rPr>
        <b/>
        <sz val="12"/>
        <color theme="1"/>
        <rFont val="Times New Roman"/>
        <family val="1"/>
        <charset val="204"/>
      </rPr>
      <t xml:space="preserve">аймақтық бюджет </t>
    </r>
    <r>
      <rPr>
        <sz val="12"/>
        <color theme="1"/>
        <rFont val="Times New Roman"/>
        <family val="1"/>
        <charset val="204"/>
      </rPr>
      <t xml:space="preserve">ерекшеленген </t>
    </r>
    <r>
      <rPr>
        <b/>
        <sz val="12"/>
        <color theme="1"/>
        <rFont val="Times New Roman"/>
        <family val="1"/>
        <charset val="204"/>
      </rPr>
      <t>268,4 миллион</t>
    </r>
    <r>
      <rPr>
        <sz val="12"/>
        <color theme="1"/>
        <rFont val="Times New Roman"/>
        <family val="1"/>
        <charset val="204"/>
      </rPr>
      <t>теңге. Мерзімі 2026 жылға дейін кейінге қалдырылуы тиіс. Мердігерлік жұмыстарды ... орындайды</t>
    </r>
    <r>
      <rPr>
        <b/>
        <sz val="12"/>
        <color theme="1"/>
        <rFont val="Times New Roman"/>
        <family val="1"/>
        <charset val="204"/>
      </rPr>
      <t>ЖШС "Сарыағаш-Аман"</t>
    </r>
    <r>
      <rPr>
        <sz val="12"/>
        <color theme="1"/>
        <rFont val="Times New Roman"/>
        <family val="1"/>
        <charset val="204"/>
      </rPr>
      <t>(Шымкент), сомасына келісім жасалды.</t>
    </r>
    <r>
      <rPr>
        <b/>
        <sz val="12"/>
        <color theme="1"/>
        <rFont val="Times New Roman"/>
        <family val="1"/>
        <charset val="204"/>
      </rPr>
      <t>4 808,0 миллион</t>
    </r>
    <r>
      <rPr>
        <sz val="12"/>
        <color theme="1"/>
        <rFont val="Times New Roman"/>
        <family val="1"/>
        <charset val="204"/>
      </rPr>
      <t>теңге. Жобаны іске асыру жағдайында</t>
    </r>
    <r>
      <rPr>
        <b/>
        <sz val="12"/>
        <color theme="1"/>
        <rFont val="Times New Roman"/>
        <family val="1"/>
        <charset val="204"/>
      </rPr>
      <t>кию</t>
    </r>
    <r>
      <rPr>
        <sz val="12"/>
        <color theme="1"/>
        <rFont val="Times New Roman"/>
        <family val="1"/>
        <charset val="204"/>
      </rPr>
      <t xml:space="preserve">жылу желілері </t>
    </r>
    <r>
      <rPr>
        <b/>
        <sz val="12"/>
        <color theme="1"/>
        <rFont val="Times New Roman"/>
        <family val="1"/>
        <charset val="204"/>
      </rPr>
      <t xml:space="preserve">азаяды </t>
    </r>
    <r>
      <rPr>
        <sz val="12"/>
        <color theme="1"/>
        <rFont val="Times New Roman"/>
        <family val="1"/>
        <charset val="204"/>
      </rPr>
      <t xml:space="preserve">қосулы </t>
    </r>
    <r>
      <rPr>
        <b/>
        <sz val="12"/>
        <color theme="1"/>
        <rFont val="Times New Roman"/>
        <family val="1"/>
        <charset val="204"/>
      </rPr>
      <t>29%</t>
    </r>
    <r>
      <rPr>
        <sz val="12"/>
        <color theme="1"/>
        <rFont val="Times New Roman"/>
        <family val="1"/>
        <charset val="204"/>
      </rPr>
      <t>, атап айтқанда 41%-дан 12%-ға дейін.</t>
    </r>
  </si>
  <si>
    <r>
      <t xml:space="preserve">Іс-шара. </t>
    </r>
    <r>
      <rPr>
        <sz val="12"/>
        <color rgb="FF000000"/>
        <rFont val="Times New Roman"/>
        <family val="1"/>
        <charset val="204"/>
      </rPr>
      <t>Арқалық ЖЭС үшін қоршаған ортаға зиянды шығарындыларды экологиялық мониторингілеудің автоматтандырылған Жүйесін сатып алу (2 бірлік)</t>
    </r>
  </si>
  <si>
    <t>9.22.7</t>
  </si>
  <si>
    <t>"Қостанай облысы әкімдігінің Табиғи ресурстар және табиғат пайдалануды реттеу басқармасы" ММ-нің 13.08.2026 жылғы № 04-14/1622 хаты</t>
  </si>
  <si>
    <t>Құрылыс-монтаж жұмыстары. Арқалық қаласындағы дене шынықтыру-сауықтыру кешені мен жабық хоккей корты үшін сыртқы инженерлік желілерді салу</t>
  </si>
  <si>
    <t>472.008.029</t>
  </si>
  <si>
    <t>Құрылыс-монтаж жұмыстары. Арқалық қаласы, Мәуленов көшесі, 35 мекенжайында орналасқан Арқалық арнаулы әлеуметтік қызметтер көрсету орталығы үшін кәріз желілерін салу құрылысы</t>
  </si>
  <si>
    <t>11.8</t>
  </si>
</sst>
</file>

<file path=xl/styles.xml><?xml version="1.0" encoding="utf-8"?>
<styleSheet xmlns="http://schemas.openxmlformats.org/spreadsheetml/2006/main">
  <numFmts count="3">
    <numFmt numFmtId="164" formatCode="#,##0.0"/>
    <numFmt numFmtId="165" formatCode="0.0"/>
    <numFmt numFmtId="166" formatCode="#,##0.000"/>
  </numFmts>
  <fonts count="43">
    <font>
      <sz val="11"/>
      <color theme="1"/>
      <name val="Calibri"/>
      <family val="2"/>
      <charset val="204"/>
      <scheme val="minor"/>
    </font>
    <font>
      <sz val="12"/>
      <color theme="1"/>
      <name val="Calibri"/>
      <family val="2"/>
      <charset val="204"/>
      <scheme val="minor"/>
    </font>
    <font>
      <sz val="12"/>
      <color theme="1"/>
      <name val="Times New Roman"/>
      <family val="1"/>
      <charset val="204"/>
    </font>
    <font>
      <b/>
      <sz val="12"/>
      <color theme="1"/>
      <name val="Times New Roman"/>
      <family val="1"/>
      <charset val="204"/>
    </font>
    <font>
      <b/>
      <i/>
      <sz val="12"/>
      <color theme="1"/>
      <name val="Times New Roman"/>
      <family val="1"/>
      <charset val="204"/>
    </font>
    <font>
      <b/>
      <sz val="11"/>
      <color theme="1"/>
      <name val="Times New Roman"/>
      <family val="1"/>
      <charset val="204"/>
    </font>
    <font>
      <b/>
      <sz val="20"/>
      <color theme="1"/>
      <name val="Times New Roman"/>
      <family val="1"/>
      <charset val="204"/>
    </font>
    <font>
      <b/>
      <sz val="14"/>
      <color theme="1"/>
      <name val="Times New Roman"/>
      <family val="1"/>
      <charset val="204"/>
    </font>
    <font>
      <sz val="12"/>
      <color rgb="FFFF0000"/>
      <name val="Times New Roman"/>
      <family val="1"/>
      <charset val="204"/>
    </font>
    <font>
      <sz val="12"/>
      <color rgb="FF000000"/>
      <name val="Times New Roman"/>
      <family val="1"/>
      <charset val="204"/>
    </font>
    <font>
      <sz val="12"/>
      <name val="Times New Roman"/>
      <family val="1"/>
      <charset val="204"/>
    </font>
    <font>
      <b/>
      <sz val="12"/>
      <name val="Times New Roman"/>
      <family val="1"/>
      <charset val="204"/>
    </font>
    <font>
      <sz val="14"/>
      <color theme="1"/>
      <name val="Times New Roman"/>
      <family val="1"/>
      <charset val="204"/>
    </font>
    <font>
      <sz val="11"/>
      <color theme="1"/>
      <name val="Calibri"/>
      <family val="2"/>
      <scheme val="minor"/>
    </font>
    <font>
      <b/>
      <sz val="12"/>
      <color rgb="FFFF0000"/>
      <name val="Times New Roman"/>
      <family val="1"/>
      <charset val="204"/>
    </font>
    <font>
      <sz val="11"/>
      <color theme="1"/>
      <name val="Calibri"/>
      <family val="2"/>
      <charset val="204"/>
      <scheme val="minor"/>
    </font>
    <font>
      <sz val="10"/>
      <name val="Arial"/>
      <family val="2"/>
      <charset val="204"/>
    </font>
    <font>
      <sz val="10"/>
      <name val="Arial Cyr"/>
      <charset val="204"/>
    </font>
    <font>
      <sz val="11"/>
      <color theme="1"/>
      <name val="Times New Roman"/>
      <family val="1"/>
      <charset val="204"/>
    </font>
    <font>
      <i/>
      <sz val="11"/>
      <color theme="1"/>
      <name val="Times New Roman"/>
      <family val="1"/>
      <charset val="204"/>
    </font>
    <font>
      <sz val="10"/>
      <name val="Times New Roman"/>
      <family val="1"/>
      <charset val="204"/>
    </font>
    <font>
      <b/>
      <sz val="12"/>
      <color rgb="FF000000"/>
      <name val="Times New Roman"/>
      <family val="1"/>
      <charset val="204"/>
    </font>
    <font>
      <sz val="12"/>
      <color rgb="FF1F1F1F"/>
      <name val="Times New Roman"/>
      <family val="1"/>
      <charset val="204"/>
    </font>
    <font>
      <b/>
      <i/>
      <sz val="11"/>
      <color theme="1"/>
      <name val="Times New Roman"/>
      <family val="1"/>
      <charset val="204"/>
    </font>
    <font>
      <sz val="20"/>
      <color theme="1"/>
      <name val="Times New Roman"/>
      <family val="1"/>
      <charset val="204"/>
    </font>
    <font>
      <b/>
      <u/>
      <sz val="20"/>
      <color theme="1"/>
      <name val="Times New Roman"/>
      <family val="1"/>
      <charset val="204"/>
    </font>
    <font>
      <i/>
      <sz val="12"/>
      <color rgb="FF000000"/>
      <name val="Times New Roman"/>
      <family val="1"/>
      <charset val="204"/>
    </font>
    <font>
      <sz val="12"/>
      <color theme="1"/>
      <name val="Calibri"/>
      <family val="2"/>
      <charset val="204"/>
      <scheme val="minor"/>
    </font>
    <font>
      <b/>
      <sz val="12"/>
      <color theme="1"/>
      <name val="Calibri"/>
      <family val="2"/>
      <charset val="204"/>
      <scheme val="minor"/>
    </font>
    <font>
      <sz val="12"/>
      <color theme="1"/>
      <name val="Calibri"/>
      <family val="2"/>
      <scheme val="minor"/>
    </font>
    <font>
      <u/>
      <sz val="12"/>
      <color theme="1"/>
      <name val="Times New Roman"/>
      <family val="1"/>
      <charset val="204"/>
    </font>
    <font>
      <b/>
      <sz val="12"/>
      <name val="Calibri"/>
      <family val="2"/>
      <charset val="204"/>
      <scheme val="minor"/>
    </font>
    <font>
      <sz val="12"/>
      <name val="Calibri"/>
      <family val="2"/>
      <charset val="204"/>
      <scheme val="minor"/>
    </font>
    <font>
      <b/>
      <sz val="12"/>
      <color theme="1"/>
      <name val="Times New Roman"/>
      <family val="1"/>
    </font>
    <font>
      <b/>
      <i/>
      <sz val="12"/>
      <color theme="1"/>
      <name val="Times New Roman"/>
      <family val="1"/>
    </font>
    <font>
      <sz val="12"/>
      <color theme="1"/>
      <name val="Times New Roman"/>
      <family val="1"/>
    </font>
    <font>
      <b/>
      <sz val="20"/>
      <color theme="1"/>
      <name val="Times New Roman"/>
      <family val="1"/>
    </font>
    <font>
      <b/>
      <sz val="12"/>
      <name val="Times New Roman"/>
      <family val="1"/>
    </font>
    <font>
      <sz val="12"/>
      <name val="Times New Roman"/>
      <family val="1"/>
    </font>
    <font>
      <b/>
      <sz val="11"/>
      <color theme="1"/>
      <name val="Calibri"/>
      <family val="2"/>
      <charset val="204"/>
      <scheme val="minor"/>
    </font>
    <font>
      <b/>
      <sz val="14"/>
      <color rgb="FFFF0000"/>
      <name val="Times New Roman"/>
      <family val="1"/>
      <charset val="204"/>
    </font>
    <font>
      <sz val="26"/>
      <name val="Times New Roman"/>
      <family val="1"/>
      <charset val="204"/>
    </font>
    <font>
      <sz val="14"/>
      <name val="Times New Roman"/>
      <family val="1"/>
      <charset val="204"/>
    </font>
  </fonts>
  <fills count="13">
    <fill>
      <patternFill patternType="none"/>
    </fill>
    <fill>
      <patternFill patternType="gray125"/>
    </fill>
    <fill>
      <patternFill patternType="solid">
        <fgColor theme="5"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FFCCFF"/>
        <bgColor indexed="64"/>
      </patternFill>
    </fill>
    <fill>
      <patternFill patternType="solid">
        <fgColor rgb="FFFFFF00"/>
        <bgColor indexed="64"/>
      </patternFill>
    </fill>
    <fill>
      <patternFill patternType="solid">
        <fgColor rgb="FFFF0000"/>
        <bgColor indexed="64"/>
      </patternFill>
    </fill>
    <fill>
      <patternFill patternType="solid">
        <fgColor rgb="FF92D05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7">
    <xf numFmtId="0" fontId="0" fillId="0" borderId="0"/>
    <xf numFmtId="0" fontId="13" fillId="0" borderId="0"/>
    <xf numFmtId="0" fontId="16" fillId="0" borderId="0"/>
    <xf numFmtId="0" fontId="17" fillId="0" borderId="0"/>
    <xf numFmtId="0" fontId="15" fillId="0" borderId="0"/>
    <xf numFmtId="0" fontId="15" fillId="0" borderId="0"/>
    <xf numFmtId="0" fontId="15" fillId="0" borderId="0"/>
  </cellStyleXfs>
  <cellXfs count="445">
    <xf numFmtId="0" fontId="0" fillId="0" borderId="0" xfId="0"/>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vertical="center" wrapText="1"/>
    </xf>
    <xf numFmtId="0" fontId="18" fillId="0" borderId="0" xfId="0" applyFont="1" applyAlignment="1">
      <alignment wrapText="1"/>
    </xf>
    <xf numFmtId="0" fontId="5" fillId="0" borderId="0" xfId="0" applyFont="1" applyAlignment="1">
      <alignment wrapText="1"/>
    </xf>
    <xf numFmtId="0" fontId="18" fillId="0" borderId="0" xfId="0" applyFont="1" applyAlignment="1">
      <alignment horizontal="center" vertical="center" wrapText="1"/>
    </xf>
    <xf numFmtId="0" fontId="5" fillId="0" borderId="0" xfId="0" applyFont="1" applyAlignment="1">
      <alignment horizontal="center" vertical="center" wrapText="1"/>
    </xf>
    <xf numFmtId="0" fontId="23" fillId="0" borderId="0" xfId="0" applyFont="1" applyAlignment="1">
      <alignment horizontal="center" vertical="center" wrapText="1"/>
    </xf>
    <xf numFmtId="0" fontId="3" fillId="0" borderId="0" xfId="0" applyFont="1" applyAlignment="1">
      <alignment vertical="center" wrapText="1"/>
    </xf>
    <xf numFmtId="0" fontId="18" fillId="0" borderId="0" xfId="0" applyFont="1" applyAlignment="1">
      <alignment vertical="center" wrapText="1"/>
    </xf>
    <xf numFmtId="0" fontId="33" fillId="0" borderId="20" xfId="0" applyFont="1" applyBorder="1" applyAlignment="1">
      <alignment horizontal="center" vertical="center" wrapText="1"/>
    </xf>
    <xf numFmtId="0" fontId="33" fillId="0" borderId="21"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5" xfId="0" applyFont="1" applyBorder="1" applyAlignment="1">
      <alignment horizontal="center" vertical="center" wrapText="1"/>
    </xf>
    <xf numFmtId="164" fontId="2" fillId="0" borderId="6" xfId="0" applyNumberFormat="1" applyFont="1" applyBorder="1" applyAlignment="1">
      <alignment horizontal="center" vertical="center" wrapText="1"/>
    </xf>
    <xf numFmtId="165" fontId="2" fillId="0" borderId="6"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23" fillId="0" borderId="0" xfId="0" applyFont="1" applyAlignment="1">
      <alignment wrapText="1"/>
    </xf>
    <xf numFmtId="0" fontId="2" fillId="0" borderId="0" xfId="0" applyFont="1" applyFill="1" applyAlignment="1">
      <alignment horizontal="center" vertical="top"/>
    </xf>
    <xf numFmtId="0" fontId="18" fillId="0" borderId="1" xfId="0" applyFont="1" applyFill="1" applyBorder="1" applyAlignment="1">
      <alignment vertical="center" wrapText="1"/>
    </xf>
    <xf numFmtId="0" fontId="2" fillId="0" borderId="1" xfId="0" applyFont="1" applyFill="1" applyBorder="1" applyAlignment="1">
      <alignment horizontal="left" vertical="top" wrapText="1"/>
    </xf>
    <xf numFmtId="0" fontId="18" fillId="0" borderId="0" xfId="0" applyFont="1" applyFill="1" applyAlignment="1">
      <alignment vertical="center" wrapText="1"/>
    </xf>
    <xf numFmtId="0" fontId="18" fillId="0" borderId="0" xfId="0" applyFont="1" applyFill="1" applyAlignment="1">
      <alignment horizontal="center" vertical="center" wrapText="1"/>
    </xf>
    <xf numFmtId="164" fontId="18" fillId="0" borderId="0" xfId="0" applyNumberFormat="1" applyFont="1" applyFill="1" applyAlignment="1">
      <alignment horizontal="center" vertical="center" wrapText="1"/>
    </xf>
    <xf numFmtId="0" fontId="18" fillId="0" borderId="0" xfId="0" applyFont="1" applyFill="1" applyAlignment="1">
      <alignment wrapText="1"/>
    </xf>
    <xf numFmtId="0" fontId="5" fillId="0" borderId="0" xfId="0" applyFont="1" applyFill="1" applyAlignment="1">
      <alignment vertical="center" wrapText="1"/>
    </xf>
    <xf numFmtId="0" fontId="5" fillId="0" borderId="1" xfId="0" applyFont="1" applyFill="1" applyBorder="1" applyAlignment="1">
      <alignment vertical="center" wrapText="1"/>
    </xf>
    <xf numFmtId="164" fontId="2"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12" fillId="0" borderId="1" xfId="0" applyFont="1" applyFill="1" applyBorder="1" applyAlignment="1">
      <alignment horizontal="center" vertical="center" wrapText="1"/>
    </xf>
    <xf numFmtId="164" fontId="12" fillId="0" borderId="1"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0" fontId="3" fillId="0" borderId="0" xfId="0" applyFont="1" applyFill="1" applyAlignment="1">
      <alignment vertical="center" wrapText="1"/>
    </xf>
    <xf numFmtId="0" fontId="5" fillId="0" borderId="0" xfId="0" applyFont="1" applyFill="1" applyAlignment="1">
      <alignment wrapText="1"/>
    </xf>
    <xf numFmtId="0" fontId="3" fillId="0" borderId="1" xfId="0" applyFont="1" applyFill="1" applyBorder="1" applyAlignment="1">
      <alignment horizontal="justify" vertical="center" wrapText="1"/>
    </xf>
    <xf numFmtId="0" fontId="9" fillId="0" borderId="1" xfId="0" applyFont="1" applyFill="1" applyBorder="1" applyAlignment="1">
      <alignment horizontal="center" vertical="center" wrapText="1"/>
    </xf>
    <xf numFmtId="164" fontId="9" fillId="0" borderId="1" xfId="0" applyNumberFormat="1" applyFont="1" applyFill="1" applyBorder="1" applyAlignment="1">
      <alignment horizontal="center" vertical="center" wrapText="1"/>
    </xf>
    <xf numFmtId="0" fontId="37" fillId="0" borderId="1" xfId="0" applyFont="1" applyFill="1" applyBorder="1" applyAlignment="1">
      <alignment horizontal="justify" vertical="center" wrapText="1"/>
    </xf>
    <xf numFmtId="165" fontId="9" fillId="0" borderId="1" xfId="0" applyNumberFormat="1" applyFont="1" applyFill="1" applyBorder="1" applyAlignment="1">
      <alignment horizontal="center" vertical="center" wrapText="1"/>
    </xf>
    <xf numFmtId="165" fontId="2" fillId="0" borderId="1" xfId="0" applyNumberFormat="1" applyFont="1" applyFill="1" applyBorder="1" applyAlignment="1">
      <alignment horizontal="center" vertical="center" wrapText="1"/>
    </xf>
    <xf numFmtId="0" fontId="3" fillId="0" borderId="0" xfId="0" applyFont="1" applyFill="1" applyAlignment="1">
      <alignment horizontal="center" vertical="center"/>
    </xf>
    <xf numFmtId="0" fontId="21" fillId="0" borderId="1" xfId="0" applyFont="1" applyFill="1" applyBorder="1" applyAlignment="1">
      <alignment horizontal="center" vertical="center" wrapText="1"/>
    </xf>
    <xf numFmtId="0" fontId="3" fillId="0" borderId="1" xfId="0" applyFont="1" applyFill="1" applyBorder="1" applyAlignment="1">
      <alignment horizontal="justify" vertical="center"/>
    </xf>
    <xf numFmtId="0" fontId="2" fillId="0" borderId="1" xfId="0" applyFont="1" applyFill="1" applyBorder="1" applyAlignment="1">
      <alignment vertical="center" wrapText="1"/>
    </xf>
    <xf numFmtId="0" fontId="3" fillId="0" borderId="0" xfId="0" applyFont="1" applyFill="1" applyAlignment="1">
      <alignment horizontal="center" vertical="center" wrapText="1"/>
    </xf>
    <xf numFmtId="0" fontId="2" fillId="0" borderId="0" xfId="0" applyFont="1" applyFill="1" applyAlignment="1">
      <alignment horizontal="center" vertical="top" wrapText="1"/>
    </xf>
    <xf numFmtId="0" fontId="2" fillId="0" borderId="1" xfId="0" applyFont="1" applyFill="1" applyBorder="1" applyAlignment="1">
      <alignment vertical="top" wrapText="1"/>
    </xf>
    <xf numFmtId="0" fontId="3" fillId="0" borderId="1" xfId="0" applyFont="1" applyFill="1" applyBorder="1" applyAlignment="1">
      <alignment horizontal="left" vertical="center" wrapText="1"/>
    </xf>
    <xf numFmtId="4" fontId="2" fillId="0" borderId="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166" fontId="2"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64" fontId="8" fillId="0" borderId="1" xfId="0" applyNumberFormat="1" applyFont="1" applyFill="1" applyBorder="1" applyAlignment="1">
      <alignment horizontal="center" vertical="center" wrapText="1"/>
    </xf>
    <xf numFmtId="0" fontId="39" fillId="0" borderId="1" xfId="0" applyFont="1" applyFill="1" applyBorder="1" applyAlignment="1">
      <alignment vertical="center" wrapText="1"/>
    </xf>
    <xf numFmtId="0" fontId="0" fillId="0" borderId="1" xfId="0" applyFill="1" applyBorder="1" applyAlignment="1">
      <alignment vertical="center" wrapText="1"/>
    </xf>
    <xf numFmtId="0" fontId="0" fillId="0" borderId="0" xfId="0" applyFill="1" applyAlignment="1">
      <alignment vertical="center" wrapText="1"/>
    </xf>
    <xf numFmtId="0" fontId="0" fillId="0" borderId="0" xfId="0" applyFill="1" applyAlignment="1">
      <alignment wrapText="1"/>
    </xf>
    <xf numFmtId="3" fontId="2" fillId="0" borderId="1" xfId="0" applyNumberFormat="1" applyFont="1" applyFill="1" applyBorder="1" applyAlignment="1">
      <alignment horizontal="center" vertical="center" wrapText="1"/>
    </xf>
    <xf numFmtId="0" fontId="40" fillId="0" borderId="1" xfId="0" applyFont="1" applyFill="1" applyBorder="1" applyAlignment="1">
      <alignment vertical="center" wrapText="1"/>
    </xf>
    <xf numFmtId="0" fontId="3" fillId="0" borderId="1" xfId="0" applyFont="1" applyFill="1" applyBorder="1" applyAlignment="1">
      <alignment horizontal="left" vertical="top" wrapText="1"/>
    </xf>
    <xf numFmtId="0" fontId="27" fillId="0" borderId="0" xfId="0" applyFont="1" applyFill="1" applyAlignment="1">
      <alignment wrapText="1"/>
    </xf>
    <xf numFmtId="165" fontId="3" fillId="0" borderId="1" xfId="0"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xf>
    <xf numFmtId="0" fontId="10" fillId="0" borderId="1" xfId="0" applyFont="1" applyFill="1" applyBorder="1" applyAlignment="1">
      <alignment vertical="center" wrapText="1"/>
    </xf>
    <xf numFmtId="0" fontId="27"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165" fontId="10" fillId="0" borderId="1" xfId="0" applyNumberFormat="1" applyFont="1" applyFill="1" applyBorder="1" applyAlignment="1">
      <alignment horizontal="center" vertical="center" wrapText="1"/>
    </xf>
    <xf numFmtId="164" fontId="10" fillId="0" borderId="1" xfId="0" applyNumberFormat="1" applyFont="1" applyFill="1" applyBorder="1" applyAlignment="1">
      <alignment horizontal="center" vertical="center" wrapText="1"/>
    </xf>
    <xf numFmtId="164" fontId="10" fillId="0" borderId="1" xfId="0" applyNumberFormat="1" applyFont="1" applyFill="1" applyBorder="1" applyAlignment="1">
      <alignment horizontal="center" vertical="center"/>
    </xf>
    <xf numFmtId="0" fontId="28" fillId="0" borderId="0" xfId="0" applyFont="1" applyFill="1" applyAlignment="1">
      <alignment wrapText="1"/>
    </xf>
    <xf numFmtId="0" fontId="0" fillId="0" borderId="1" xfId="0" applyFill="1" applyBorder="1" applyAlignment="1">
      <alignment wrapText="1"/>
    </xf>
    <xf numFmtId="0" fontId="39" fillId="0" borderId="1" xfId="0" applyFont="1" applyFill="1" applyBorder="1" applyAlignment="1">
      <alignment wrapText="1"/>
    </xf>
    <xf numFmtId="0" fontId="3" fillId="0" borderId="1" xfId="0" applyFont="1" applyFill="1" applyBorder="1" applyAlignment="1">
      <alignment horizontal="center" vertical="center"/>
    </xf>
    <xf numFmtId="0" fontId="27" fillId="0" borderId="0" xfId="0" applyFont="1" applyFill="1"/>
    <xf numFmtId="0" fontId="29" fillId="0" borderId="1" xfId="0" applyFont="1" applyFill="1" applyBorder="1" applyAlignment="1">
      <alignment horizontal="center" vertical="center"/>
    </xf>
    <xf numFmtId="164" fontId="27" fillId="0" borderId="1" xfId="0" applyNumberFormat="1" applyFont="1" applyFill="1" applyBorder="1" applyAlignment="1">
      <alignment horizontal="center" vertical="center"/>
    </xf>
    <xf numFmtId="0" fontId="28" fillId="0" borderId="1" xfId="0" applyFont="1" applyFill="1" applyBorder="1" applyAlignment="1">
      <alignment horizontal="center" vertical="center" wrapText="1"/>
    </xf>
    <xf numFmtId="0" fontId="32" fillId="0" borderId="0" xfId="0" applyFont="1" applyFill="1" applyAlignment="1">
      <alignment wrapText="1"/>
    </xf>
    <xf numFmtId="0" fontId="2" fillId="0" borderId="1" xfId="3" applyFont="1" applyFill="1" applyBorder="1" applyAlignment="1">
      <alignment horizontal="left" vertical="center" wrapText="1"/>
    </xf>
    <xf numFmtId="0" fontId="32" fillId="0" borderId="0" xfId="0" applyFont="1" applyFill="1" applyAlignment="1">
      <alignment horizontal="center" vertical="center" wrapText="1"/>
    </xf>
    <xf numFmtId="165" fontId="5" fillId="0" borderId="1" xfId="0" applyNumberFormat="1" applyFont="1" applyFill="1" applyBorder="1" applyAlignment="1">
      <alignment vertical="center" wrapText="1"/>
    </xf>
    <xf numFmtId="165" fontId="18" fillId="0" borderId="1" xfId="0" applyNumberFormat="1" applyFont="1" applyFill="1" applyBorder="1" applyAlignment="1">
      <alignment vertical="center" wrapText="1"/>
    </xf>
    <xf numFmtId="165" fontId="5" fillId="0" borderId="0" xfId="0" applyNumberFormat="1" applyFont="1" applyFill="1" applyAlignment="1">
      <alignment horizontal="center" vertical="center" wrapText="1"/>
    </xf>
    <xf numFmtId="165" fontId="18" fillId="0" borderId="0" xfId="0" applyNumberFormat="1" applyFont="1" applyFill="1" applyAlignment="1">
      <alignment wrapText="1"/>
    </xf>
    <xf numFmtId="0" fontId="35" fillId="0" borderId="1" xfId="0" applyFont="1" applyFill="1" applyBorder="1" applyAlignment="1">
      <alignment horizontal="justify" vertical="center" wrapText="1"/>
    </xf>
    <xf numFmtId="0" fontId="10" fillId="0" borderId="1" xfId="0" applyFont="1" applyFill="1" applyBorder="1" applyAlignment="1">
      <alignment horizontal="center" vertical="center"/>
    </xf>
    <xf numFmtId="49" fontId="20" fillId="0" borderId="1" xfId="0" applyNumberFormat="1" applyFont="1" applyFill="1" applyBorder="1" applyAlignment="1">
      <alignment horizontal="center" vertical="center"/>
    </xf>
    <xf numFmtId="0" fontId="10" fillId="0" borderId="1" xfId="3" applyFont="1" applyFill="1" applyBorder="1" applyAlignment="1">
      <alignment horizontal="left" vertical="center" wrapText="1"/>
    </xf>
    <xf numFmtId="0" fontId="3" fillId="0" borderId="1" xfId="0" applyFont="1" applyFill="1" applyBorder="1" applyAlignment="1">
      <alignment horizontal="center" vertical="top" wrapText="1"/>
    </xf>
    <xf numFmtId="0" fontId="27" fillId="0" borderId="1" xfId="0" applyFont="1" applyFill="1" applyBorder="1" applyAlignment="1">
      <alignment vertical="top" wrapText="1"/>
    </xf>
    <xf numFmtId="0" fontId="27" fillId="0" borderId="0" xfId="0" applyFont="1" applyFill="1" applyAlignment="1">
      <alignment vertical="top" wrapText="1"/>
    </xf>
    <xf numFmtId="0" fontId="12" fillId="0" borderId="0" xfId="0" applyFont="1" applyFill="1" applyAlignment="1">
      <alignment wrapText="1"/>
    </xf>
    <xf numFmtId="0" fontId="12" fillId="0" borderId="1" xfId="0" applyFont="1" applyFill="1" applyBorder="1" applyAlignment="1">
      <alignment wrapText="1"/>
    </xf>
    <xf numFmtId="0" fontId="12" fillId="0" borderId="1" xfId="0" applyFont="1" applyFill="1" applyBorder="1" applyAlignment="1">
      <alignment horizontal="justify" vertical="center" wrapText="1"/>
    </xf>
    <xf numFmtId="0" fontId="12" fillId="0" borderId="1" xfId="0" applyFont="1" applyFill="1" applyBorder="1" applyAlignment="1">
      <alignment vertical="center" wrapText="1"/>
    </xf>
    <xf numFmtId="164" fontId="12" fillId="0" borderId="1" xfId="0" applyNumberFormat="1" applyFont="1" applyFill="1" applyBorder="1" applyAlignment="1">
      <alignment vertical="center" wrapText="1"/>
    </xf>
    <xf numFmtId="165" fontId="2" fillId="0" borderId="1" xfId="0" applyNumberFormat="1" applyFont="1" applyFill="1" applyBorder="1" applyAlignment="1">
      <alignment horizontal="center" vertical="center"/>
    </xf>
    <xf numFmtId="0" fontId="2" fillId="0" borderId="1" xfId="0" applyFont="1" applyFill="1" applyBorder="1" applyAlignment="1">
      <alignment horizontal="center" vertical="top"/>
    </xf>
    <xf numFmtId="0" fontId="5" fillId="3" borderId="0" xfId="0" applyFont="1" applyFill="1" applyAlignment="1">
      <alignment horizontal="center" vertical="center" wrapText="1"/>
    </xf>
    <xf numFmtId="0" fontId="3" fillId="4" borderId="1" xfId="0" applyFont="1" applyFill="1" applyBorder="1" applyAlignment="1">
      <alignment horizontal="center" vertical="center" wrapText="1"/>
    </xf>
    <xf numFmtId="0" fontId="5" fillId="6" borderId="0" xfId="0" applyFont="1" applyFill="1" applyAlignment="1">
      <alignment horizontal="center" vertical="center" wrapText="1"/>
    </xf>
    <xf numFmtId="0" fontId="5" fillId="6" borderId="0" xfId="0" applyFont="1" applyFill="1" applyAlignment="1">
      <alignment wrapText="1"/>
    </xf>
    <xf numFmtId="0" fontId="18" fillId="3" borderId="0" xfId="0" applyFont="1" applyFill="1" applyAlignment="1">
      <alignment wrapText="1"/>
    </xf>
    <xf numFmtId="0" fontId="4" fillId="3" borderId="1" xfId="0" applyFont="1" applyFill="1" applyBorder="1" applyAlignment="1">
      <alignment horizontal="center" vertical="center" wrapText="1"/>
    </xf>
    <xf numFmtId="0" fontId="23" fillId="3" borderId="0" xfId="0" applyFont="1" applyFill="1" applyAlignment="1">
      <alignment horizontal="center" vertical="center" wrapText="1"/>
    </xf>
    <xf numFmtId="0" fontId="19" fillId="3" borderId="0" xfId="0" applyFont="1" applyFill="1" applyAlignment="1">
      <alignment wrapText="1"/>
    </xf>
    <xf numFmtId="0" fontId="18" fillId="6" borderId="0" xfId="0" applyFont="1" applyFill="1" applyAlignment="1">
      <alignment wrapText="1"/>
    </xf>
    <xf numFmtId="0" fontId="3" fillId="7"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165" fontId="23" fillId="8" borderId="1" xfId="0" applyNumberFormat="1" applyFont="1" applyFill="1" applyBorder="1" applyAlignment="1">
      <alignment horizontal="center" vertical="center" wrapText="1"/>
    </xf>
    <xf numFmtId="0" fontId="18" fillId="8" borderId="1" xfId="0" applyFont="1" applyFill="1" applyBorder="1" applyAlignment="1">
      <alignment vertical="top" wrapText="1"/>
    </xf>
    <xf numFmtId="0" fontId="18" fillId="0" borderId="0" xfId="0" applyFont="1" applyFill="1" applyBorder="1"/>
    <xf numFmtId="0" fontId="23" fillId="0" borderId="1" xfId="0" applyFont="1" applyFill="1" applyBorder="1" applyAlignment="1">
      <alignment vertical="top" wrapText="1"/>
    </xf>
    <xf numFmtId="0" fontId="23" fillId="0" borderId="3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8" fillId="0" borderId="1" xfId="0" applyFont="1" applyFill="1" applyBorder="1" applyAlignment="1">
      <alignment vertical="top" wrapText="1"/>
    </xf>
    <xf numFmtId="0" fontId="3" fillId="7" borderId="0" xfId="0" applyFont="1" applyFill="1" applyAlignment="1">
      <alignment horizontal="center" vertical="center"/>
    </xf>
    <xf numFmtId="0" fontId="2" fillId="7" borderId="0" xfId="0" applyFont="1" applyFill="1" applyAlignment="1">
      <alignment horizontal="center" vertical="top"/>
    </xf>
    <xf numFmtId="0" fontId="12" fillId="7" borderId="1" xfId="0" applyFont="1" applyFill="1" applyBorder="1" applyAlignment="1">
      <alignment wrapText="1"/>
    </xf>
    <xf numFmtId="0" fontId="12" fillId="7" borderId="0" xfId="0" applyFont="1" applyFill="1" applyAlignment="1">
      <alignment wrapText="1"/>
    </xf>
    <xf numFmtId="0" fontId="2" fillId="4" borderId="1" xfId="0" applyFont="1" applyFill="1" applyBorder="1" applyAlignment="1">
      <alignment horizontal="center" vertical="center" wrapText="1"/>
    </xf>
    <xf numFmtId="0" fontId="27" fillId="5" borderId="0" xfId="0" applyFont="1" applyFill="1" applyAlignment="1">
      <alignment wrapText="1"/>
    </xf>
    <xf numFmtId="165" fontId="3" fillId="5" borderId="1" xfId="0" applyNumberFormat="1" applyFont="1" applyFill="1" applyBorder="1" applyAlignment="1">
      <alignment horizontal="center" vertical="center" wrapText="1"/>
    </xf>
    <xf numFmtId="1" fontId="3" fillId="5"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3" fillId="4" borderId="1" xfId="0" applyFont="1" applyFill="1" applyBorder="1" applyAlignment="1">
      <alignment vertical="top" wrapText="1"/>
    </xf>
    <xf numFmtId="0" fontId="3" fillId="4" borderId="31" xfId="0" applyFont="1" applyFill="1" applyBorder="1" applyAlignment="1">
      <alignment horizontal="center" vertical="center" wrapText="1"/>
    </xf>
    <xf numFmtId="0" fontId="2" fillId="4" borderId="1" xfId="0" applyFont="1" applyFill="1" applyBorder="1" applyAlignment="1">
      <alignment vertical="top" wrapText="1"/>
    </xf>
    <xf numFmtId="0" fontId="2" fillId="4" borderId="0" xfId="0" applyFont="1" applyFill="1" applyBorder="1"/>
    <xf numFmtId="0" fontId="3" fillId="4" borderId="0" xfId="0" applyFont="1" applyFill="1" applyBorder="1"/>
    <xf numFmtId="0" fontId="3" fillId="9" borderId="1" xfId="0" applyFont="1" applyFill="1" applyBorder="1" applyAlignment="1">
      <alignment horizontal="center" vertical="center" wrapText="1"/>
    </xf>
    <xf numFmtId="0" fontId="11" fillId="9" borderId="1" xfId="0" applyFont="1" applyFill="1" applyBorder="1" applyAlignment="1">
      <alignment vertical="top" wrapText="1"/>
    </xf>
    <xf numFmtId="165" fontId="3" fillId="9" borderId="1" xfId="0" applyNumberFormat="1" applyFont="1" applyFill="1" applyBorder="1" applyAlignment="1">
      <alignment horizontal="center" vertical="center" wrapText="1"/>
    </xf>
    <xf numFmtId="0" fontId="3" fillId="9" borderId="1" xfId="0" applyFont="1" applyFill="1" applyBorder="1" applyAlignment="1">
      <alignment vertical="top" wrapText="1"/>
    </xf>
    <xf numFmtId="0" fontId="3" fillId="9" borderId="0" xfId="0" applyFont="1" applyFill="1" applyBorder="1"/>
    <xf numFmtId="165" fontId="3" fillId="4" borderId="1" xfId="0" applyNumberFormat="1" applyFont="1" applyFill="1" applyBorder="1" applyAlignment="1">
      <alignment horizontal="center" vertical="center" wrapText="1"/>
    </xf>
    <xf numFmtId="165" fontId="23" fillId="0" borderId="1" xfId="0" applyNumberFormat="1" applyFont="1" applyFill="1" applyBorder="1" applyAlignment="1">
      <alignment horizontal="center" vertical="center" wrapText="1"/>
    </xf>
    <xf numFmtId="164" fontId="2" fillId="5" borderId="1" xfId="0" applyNumberFormat="1" applyFont="1" applyFill="1" applyBorder="1" applyAlignment="1">
      <alignment horizontal="center" vertical="center" wrapText="1"/>
    </xf>
    <xf numFmtId="3" fontId="2" fillId="5" borderId="1" xfId="0" applyNumberFormat="1" applyFont="1" applyFill="1" applyBorder="1" applyAlignment="1">
      <alignment horizontal="center" vertical="center" wrapText="1"/>
    </xf>
    <xf numFmtId="0" fontId="0" fillId="5" borderId="0" xfId="0" applyFill="1" applyAlignment="1">
      <alignment wrapText="1"/>
    </xf>
    <xf numFmtId="1" fontId="2" fillId="5" borderId="1" xfId="0" applyNumberFormat="1" applyFont="1" applyFill="1" applyBorder="1" applyAlignment="1">
      <alignment horizontal="center" vertical="center" wrapText="1"/>
    </xf>
    <xf numFmtId="3" fontId="10" fillId="5" borderId="1" xfId="0" applyNumberFormat="1" applyFont="1" applyFill="1" applyBorder="1" applyAlignment="1">
      <alignment horizontal="center" vertical="center" wrapText="1"/>
    </xf>
    <xf numFmtId="0" fontId="31" fillId="5" borderId="1" xfId="0" applyFont="1" applyFill="1" applyBorder="1" applyAlignment="1">
      <alignment horizontal="center" vertical="center" wrapText="1"/>
    </xf>
    <xf numFmtId="0" fontId="32" fillId="5" borderId="1" xfId="0" applyFont="1" applyFill="1" applyBorder="1" applyAlignment="1">
      <alignment horizontal="center" vertical="center" wrapText="1"/>
    </xf>
    <xf numFmtId="0" fontId="32" fillId="5" borderId="0" xfId="0" applyFont="1" applyFill="1" applyAlignment="1">
      <alignment wrapText="1"/>
    </xf>
    <xf numFmtId="164" fontId="10" fillId="5" borderId="1" xfId="0" applyNumberFormat="1" applyFont="1" applyFill="1" applyBorder="1" applyAlignment="1">
      <alignment horizontal="center" vertical="center" wrapText="1"/>
    </xf>
    <xf numFmtId="0" fontId="2" fillId="4" borderId="1" xfId="0" applyFont="1" applyFill="1" applyBorder="1"/>
    <xf numFmtId="0" fontId="18" fillId="0" borderId="1" xfId="0" applyFont="1" applyFill="1" applyBorder="1"/>
    <xf numFmtId="0" fontId="2" fillId="5" borderId="1" xfId="0" applyFont="1" applyFill="1" applyBorder="1" applyAlignment="1">
      <alignment horizontal="left" vertical="top" wrapText="1"/>
    </xf>
    <xf numFmtId="0" fontId="10" fillId="5" borderId="1" xfId="0" applyFont="1" applyFill="1" applyBorder="1" applyAlignment="1">
      <alignment horizontal="center" vertical="center"/>
    </xf>
    <xf numFmtId="0" fontId="3" fillId="5" borderId="1" xfId="0" applyFont="1" applyFill="1" applyBorder="1" applyAlignment="1">
      <alignment vertical="center" wrapText="1"/>
    </xf>
    <xf numFmtId="165" fontId="2" fillId="5" borderId="1" xfId="0" applyNumberFormat="1" applyFont="1" applyFill="1" applyBorder="1" applyAlignment="1">
      <alignment horizontal="center" vertical="center" wrapText="1"/>
    </xf>
    <xf numFmtId="0" fontId="33" fillId="5" borderId="1" xfId="0" applyFont="1" applyFill="1" applyBorder="1" applyAlignment="1">
      <alignment horizontal="center" vertical="center" wrapText="1"/>
    </xf>
    <xf numFmtId="0" fontId="3" fillId="5" borderId="0" xfId="0" applyFont="1" applyFill="1" applyAlignment="1">
      <alignment horizontal="center" vertical="center" wrapText="1"/>
    </xf>
    <xf numFmtId="0" fontId="2" fillId="5" borderId="0" xfId="0" applyFont="1" applyFill="1" applyAlignment="1">
      <alignment wrapText="1"/>
    </xf>
    <xf numFmtId="0" fontId="2" fillId="8" borderId="1" xfId="0" applyFont="1" applyFill="1" applyBorder="1" applyAlignment="1">
      <alignment horizontal="center" vertical="center" wrapText="1"/>
    </xf>
    <xf numFmtId="165" fontId="4" fillId="8" borderId="1" xfId="0" applyNumberFormat="1" applyFont="1" applyFill="1" applyBorder="1" applyAlignment="1">
      <alignment horizontal="center" vertical="center" wrapText="1"/>
    </xf>
    <xf numFmtId="0" fontId="2" fillId="8" borderId="1" xfId="0" applyFont="1" applyFill="1" applyBorder="1" applyAlignment="1">
      <alignment vertical="top" wrapText="1"/>
    </xf>
    <xf numFmtId="0" fontId="2" fillId="0" borderId="0" xfId="0" applyFont="1" applyFill="1" applyBorder="1"/>
    <xf numFmtId="0" fontId="11" fillId="5" borderId="1" xfId="0" applyFont="1" applyFill="1" applyBorder="1" applyAlignment="1">
      <alignment vertical="top" wrapText="1"/>
    </xf>
    <xf numFmtId="0" fontId="3" fillId="5" borderId="1" xfId="0" applyFont="1" applyFill="1" applyBorder="1" applyAlignment="1">
      <alignment vertical="top" wrapText="1"/>
    </xf>
    <xf numFmtId="0" fontId="3" fillId="5" borderId="0" xfId="0" applyFont="1" applyFill="1" applyBorder="1"/>
    <xf numFmtId="0" fontId="3" fillId="9" borderId="1" xfId="0" applyFont="1" applyFill="1" applyBorder="1"/>
    <xf numFmtId="0" fontId="3" fillId="5" borderId="1" xfId="0" applyFont="1" applyFill="1" applyBorder="1"/>
    <xf numFmtId="0" fontId="2" fillId="0" borderId="1" xfId="0" applyFont="1" applyFill="1" applyBorder="1"/>
    <xf numFmtId="0" fontId="3" fillId="4" borderId="1" xfId="0" applyFont="1" applyFill="1" applyBorder="1"/>
    <xf numFmtId="0" fontId="11" fillId="5"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3" fillId="5" borderId="1" xfId="0" applyFont="1" applyFill="1" applyBorder="1" applyAlignment="1">
      <alignment horizontal="center" vertical="center" wrapText="1"/>
    </xf>
    <xf numFmtId="0" fontId="2" fillId="5"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3" fillId="0" borderId="0"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3" fillId="6" borderId="1" xfId="0" applyFont="1" applyFill="1" applyBorder="1" applyAlignment="1">
      <alignment horizontal="center" vertical="center" wrapText="1"/>
    </xf>
    <xf numFmtId="0" fontId="10" fillId="0" borderId="1" xfId="0" applyFont="1" applyFill="1" applyBorder="1" applyAlignment="1">
      <alignment horizontal="left" vertical="top" wrapText="1"/>
    </xf>
    <xf numFmtId="0" fontId="3" fillId="3"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35" fillId="0" borderId="1" xfId="0" applyFont="1" applyFill="1" applyBorder="1" applyAlignment="1">
      <alignment horizontal="left" vertical="center" wrapText="1"/>
    </xf>
    <xf numFmtId="0" fontId="3" fillId="5"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2" fontId="2" fillId="0" borderId="1" xfId="0" applyNumberFormat="1" applyFont="1" applyFill="1" applyBorder="1" applyAlignment="1">
      <alignment horizontal="center" vertical="center" wrapText="1"/>
    </xf>
    <xf numFmtId="2"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65" fontId="10"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7" fillId="11" borderId="25" xfId="0" applyFont="1" applyFill="1" applyBorder="1" applyAlignment="1">
      <alignment horizontal="center" vertical="center" wrapText="1"/>
    </xf>
    <xf numFmtId="0" fontId="3" fillId="11" borderId="1" xfId="0" applyFont="1" applyFill="1" applyBorder="1" applyAlignment="1">
      <alignment horizontal="left" vertical="center"/>
    </xf>
    <xf numFmtId="0" fontId="2" fillId="11" borderId="1" xfId="0" applyFont="1" applyFill="1" applyBorder="1" applyAlignment="1">
      <alignment horizontal="center" vertical="center" wrapText="1"/>
    </xf>
    <xf numFmtId="165" fontId="2" fillId="11" borderId="1" xfId="0" applyNumberFormat="1" applyFont="1" applyFill="1" applyBorder="1" applyAlignment="1">
      <alignment horizontal="center" vertical="center" wrapText="1"/>
    </xf>
    <xf numFmtId="0" fontId="9" fillId="11" borderId="1" xfId="0" applyFont="1" applyFill="1" applyBorder="1" applyAlignment="1">
      <alignment horizontal="center" vertical="center" wrapText="1"/>
    </xf>
    <xf numFmtId="0" fontId="9" fillId="11" borderId="6" xfId="0" applyFont="1" applyFill="1" applyBorder="1" applyAlignment="1">
      <alignment horizontal="center" vertical="center" wrapText="1"/>
    </xf>
    <xf numFmtId="0" fontId="5" fillId="11" borderId="0" xfId="0" applyFont="1" applyFill="1" applyAlignment="1">
      <alignment horizontal="center" vertical="center" wrapText="1"/>
    </xf>
    <xf numFmtId="0" fontId="18" fillId="11" borderId="0" xfId="0" applyFont="1" applyFill="1" applyAlignment="1">
      <alignment wrapText="1"/>
    </xf>
    <xf numFmtId="0" fontId="3" fillId="11" borderId="1" xfId="0" applyFont="1" applyFill="1" applyBorder="1" applyAlignment="1">
      <alignment horizontal="left" vertical="center" wrapText="1"/>
    </xf>
    <xf numFmtId="4" fontId="2" fillId="11" borderId="1" xfId="0" applyNumberFormat="1" applyFont="1" applyFill="1" applyBorder="1" applyAlignment="1">
      <alignment horizontal="center" vertical="center" wrapText="1"/>
    </xf>
    <xf numFmtId="4" fontId="2" fillId="11" borderId="6" xfId="0" applyNumberFormat="1" applyFont="1" applyFill="1" applyBorder="1" applyAlignment="1">
      <alignment horizontal="center" vertical="center" wrapText="1"/>
    </xf>
    <xf numFmtId="166" fontId="2" fillId="11" borderId="1" xfId="0" applyNumberFormat="1" applyFont="1" applyFill="1" applyBorder="1" applyAlignment="1">
      <alignment horizontal="center" vertical="center" wrapText="1"/>
    </xf>
    <xf numFmtId="166" fontId="2" fillId="11" borderId="6" xfId="0" applyNumberFormat="1" applyFont="1" applyFill="1" applyBorder="1" applyAlignment="1">
      <alignment horizontal="center" vertical="center" wrapText="1"/>
    </xf>
    <xf numFmtId="0" fontId="3" fillId="12" borderId="25" xfId="0" applyFont="1" applyFill="1" applyBorder="1" applyAlignment="1">
      <alignment horizontal="center" vertical="center" wrapText="1"/>
    </xf>
    <xf numFmtId="0" fontId="11" fillId="12" borderId="1" xfId="0" applyFont="1" applyFill="1" applyBorder="1" applyAlignment="1">
      <alignment horizontal="left" vertical="center" wrapText="1"/>
    </xf>
    <xf numFmtId="0" fontId="2" fillId="12" borderId="1" xfId="0" applyFont="1" applyFill="1" applyBorder="1" applyAlignment="1">
      <alignment horizontal="center" vertical="center" wrapText="1"/>
    </xf>
    <xf numFmtId="164" fontId="2" fillId="12" borderId="1" xfId="0" applyNumberFormat="1" applyFont="1" applyFill="1" applyBorder="1" applyAlignment="1">
      <alignment horizontal="center" vertical="center" wrapText="1"/>
    </xf>
    <xf numFmtId="165" fontId="2" fillId="12" borderId="1" xfId="0" applyNumberFormat="1" applyFont="1" applyFill="1" applyBorder="1" applyAlignment="1">
      <alignment horizontal="center" vertical="center" wrapText="1"/>
    </xf>
    <xf numFmtId="164" fontId="2" fillId="12" borderId="6" xfId="0" applyNumberFormat="1" applyFont="1" applyFill="1" applyBorder="1" applyAlignment="1">
      <alignment horizontal="center" vertical="center" wrapText="1"/>
    </xf>
    <xf numFmtId="0" fontId="5" fillId="12" borderId="0" xfId="0" applyFont="1" applyFill="1" applyAlignment="1">
      <alignment horizontal="center" vertical="center" wrapText="1"/>
    </xf>
    <xf numFmtId="0" fontId="18" fillId="12" borderId="0" xfId="0" applyFont="1" applyFill="1" applyAlignment="1">
      <alignment wrapText="1"/>
    </xf>
    <xf numFmtId="0" fontId="3" fillId="10" borderId="25" xfId="0" applyFont="1" applyFill="1" applyBorder="1" applyAlignment="1">
      <alignment horizontal="center" vertical="center" wrapText="1"/>
    </xf>
    <xf numFmtId="0" fontId="2" fillId="10" borderId="1" xfId="0" applyFont="1" applyFill="1" applyBorder="1" applyAlignment="1">
      <alignment horizontal="left" vertical="center" wrapText="1"/>
    </xf>
    <xf numFmtId="0" fontId="2" fillId="10" borderId="1" xfId="0" applyFont="1" applyFill="1" applyBorder="1" applyAlignment="1">
      <alignment horizontal="center" vertical="center" wrapText="1"/>
    </xf>
    <xf numFmtId="164" fontId="2" fillId="10" borderId="1" xfId="0" applyNumberFormat="1" applyFont="1" applyFill="1" applyBorder="1" applyAlignment="1">
      <alignment horizontal="center" vertical="center" wrapText="1"/>
    </xf>
    <xf numFmtId="165" fontId="2" fillId="10" borderId="1" xfId="0" applyNumberFormat="1" applyFont="1" applyFill="1" applyBorder="1" applyAlignment="1">
      <alignment horizontal="center" vertical="center" wrapText="1"/>
    </xf>
    <xf numFmtId="164" fontId="2" fillId="10" borderId="6" xfId="0" applyNumberFormat="1" applyFont="1" applyFill="1" applyBorder="1" applyAlignment="1">
      <alignment horizontal="center" vertical="center" wrapText="1"/>
    </xf>
    <xf numFmtId="0" fontId="0" fillId="10" borderId="0" xfId="0" applyFill="1" applyAlignment="1">
      <alignment vertical="center" wrapText="1"/>
    </xf>
    <xf numFmtId="0" fontId="0" fillId="10" borderId="0" xfId="0" applyFill="1" applyAlignment="1">
      <alignment wrapText="1"/>
    </xf>
    <xf numFmtId="0" fontId="2" fillId="12" borderId="1" xfId="0" applyFont="1" applyFill="1" applyBorder="1" applyAlignment="1">
      <alignment horizontal="left" vertical="center" wrapText="1"/>
    </xf>
    <xf numFmtId="0" fontId="2" fillId="12" borderId="1" xfId="0" applyFont="1" applyFill="1" applyBorder="1" applyAlignment="1">
      <alignment horizontal="justify" vertical="center" wrapText="1"/>
    </xf>
    <xf numFmtId="0" fontId="3" fillId="12" borderId="28" xfId="0" applyFont="1" applyFill="1" applyBorder="1" applyAlignment="1">
      <alignment horizontal="center" vertical="center" wrapText="1"/>
    </xf>
    <xf numFmtId="0" fontId="2" fillId="12" borderId="26" xfId="0" applyFont="1" applyFill="1" applyBorder="1" applyAlignment="1">
      <alignment horizontal="justify" vertical="center" wrapText="1"/>
    </xf>
    <xf numFmtId="164" fontId="2" fillId="12" borderId="26" xfId="0" applyNumberFormat="1" applyFont="1" applyFill="1" applyBorder="1" applyAlignment="1">
      <alignment horizontal="center" vertical="center" wrapText="1"/>
    </xf>
    <xf numFmtId="0" fontId="12" fillId="12" borderId="0" xfId="0" applyFont="1" applyFill="1" applyAlignment="1">
      <alignment wrapText="1"/>
    </xf>
    <xf numFmtId="0" fontId="5" fillId="10" borderId="0" xfId="0" applyFont="1" applyFill="1" applyAlignment="1">
      <alignment horizontal="center" vertical="center" wrapText="1"/>
    </xf>
    <xf numFmtId="0" fontId="18" fillId="10" borderId="0" xfId="0" applyFont="1" applyFill="1" applyAlignment="1">
      <alignment wrapText="1"/>
    </xf>
    <xf numFmtId="3" fontId="2" fillId="11" borderId="1" xfId="0" applyNumberFormat="1" applyFont="1" applyFill="1" applyBorder="1" applyAlignment="1">
      <alignment horizontal="center" vertical="center" wrapText="1"/>
    </xf>
    <xf numFmtId="3" fontId="2" fillId="11" borderId="6" xfId="0" applyNumberFormat="1" applyFont="1" applyFill="1" applyBorder="1" applyAlignment="1">
      <alignment horizontal="center" vertical="center" wrapText="1"/>
    </xf>
    <xf numFmtId="0" fontId="3" fillId="11" borderId="25" xfId="0" applyFont="1" applyFill="1" applyBorder="1" applyAlignment="1">
      <alignment horizontal="center" vertical="center" wrapText="1"/>
    </xf>
    <xf numFmtId="164" fontId="2" fillId="11" borderId="1" xfId="0" applyNumberFormat="1" applyFont="1" applyFill="1" applyBorder="1" applyAlignment="1">
      <alignment horizontal="center" vertical="center" wrapText="1"/>
    </xf>
    <xf numFmtId="164" fontId="2" fillId="11" borderId="6" xfId="0" applyNumberFormat="1" applyFont="1" applyFill="1" applyBorder="1" applyAlignment="1">
      <alignment horizontal="center" vertical="center" wrapText="1"/>
    </xf>
    <xf numFmtId="0" fontId="35" fillId="12" borderId="1" xfId="0" applyFont="1" applyFill="1" applyBorder="1" applyAlignment="1">
      <alignment horizontal="left" vertical="center" wrapText="1"/>
    </xf>
    <xf numFmtId="0" fontId="10" fillId="12" borderId="1" xfId="0" applyFont="1" applyFill="1" applyBorder="1" applyAlignment="1">
      <alignment horizontal="center" vertical="center" wrapText="1"/>
    </xf>
    <xf numFmtId="0" fontId="38" fillId="12" borderId="1" xfId="0" applyFont="1" applyFill="1" applyBorder="1" applyAlignment="1">
      <alignment horizontal="justify" vertical="center" wrapText="1"/>
    </xf>
    <xf numFmtId="0" fontId="1" fillId="12" borderId="0" xfId="0" applyFont="1" applyFill="1"/>
    <xf numFmtId="0" fontId="2" fillId="12" borderId="0" xfId="0" applyFont="1" applyFill="1" applyAlignment="1">
      <alignment vertical="top"/>
    </xf>
    <xf numFmtId="0" fontId="35" fillId="10" borderId="1" xfId="0" applyFont="1" applyFill="1" applyBorder="1" applyAlignment="1">
      <alignment horizontal="left" vertical="center" wrapText="1"/>
    </xf>
    <xf numFmtId="165" fontId="2" fillId="12" borderId="6" xfId="0" applyNumberFormat="1" applyFont="1" applyFill="1" applyBorder="1" applyAlignment="1">
      <alignment horizontal="center" vertical="center" wrapText="1"/>
    </xf>
    <xf numFmtId="0" fontId="3" fillId="12" borderId="1" xfId="0" applyFont="1" applyFill="1" applyBorder="1" applyAlignment="1">
      <alignment horizontal="justify" vertical="center" wrapText="1"/>
    </xf>
    <xf numFmtId="0" fontId="35" fillId="12" borderId="1" xfId="0" applyFont="1" applyFill="1" applyBorder="1" applyAlignment="1">
      <alignment horizontal="justify" vertical="center" wrapText="1"/>
    </xf>
    <xf numFmtId="165" fontId="5" fillId="12" borderId="0" xfId="0" applyNumberFormat="1" applyFont="1" applyFill="1" applyAlignment="1">
      <alignment horizontal="center" vertical="center" wrapText="1"/>
    </xf>
    <xf numFmtId="165" fontId="18" fillId="12" borderId="0" xfId="0" applyNumberFormat="1" applyFont="1" applyFill="1" applyAlignment="1">
      <alignment wrapText="1"/>
    </xf>
    <xf numFmtId="0" fontId="3" fillId="12" borderId="1" xfId="0" applyFont="1" applyFill="1" applyBorder="1" applyAlignment="1">
      <alignment horizontal="left" vertical="center" wrapText="1"/>
    </xf>
    <xf numFmtId="0" fontId="3" fillId="12" borderId="26" xfId="0" applyFont="1" applyFill="1" applyBorder="1" applyAlignment="1">
      <alignment horizontal="left" vertical="center" wrapText="1"/>
    </xf>
    <xf numFmtId="0" fontId="2" fillId="12" borderId="26" xfId="0" applyFont="1" applyFill="1" applyBorder="1" applyAlignment="1">
      <alignment horizontal="center" vertical="center" wrapText="1"/>
    </xf>
    <xf numFmtId="165" fontId="2" fillId="12" borderId="26" xfId="0" applyNumberFormat="1" applyFont="1" applyFill="1" applyBorder="1" applyAlignment="1">
      <alignment horizontal="center" vertical="center" wrapText="1"/>
    </xf>
    <xf numFmtId="165" fontId="2" fillId="12" borderId="27" xfId="0" applyNumberFormat="1" applyFont="1" applyFill="1" applyBorder="1" applyAlignment="1">
      <alignment horizontal="center" vertical="center" wrapText="1"/>
    </xf>
    <xf numFmtId="0" fontId="35" fillId="10" borderId="1" xfId="0" applyFont="1" applyFill="1" applyBorder="1" applyAlignment="1">
      <alignment horizontal="justify" vertical="center" wrapText="1"/>
    </xf>
    <xf numFmtId="165" fontId="2" fillId="10" borderId="6" xfId="0" applyNumberFormat="1" applyFont="1" applyFill="1" applyBorder="1" applyAlignment="1">
      <alignment horizontal="center" vertical="center" wrapText="1"/>
    </xf>
    <xf numFmtId="0" fontId="10" fillId="12" borderId="1" xfId="0" applyFont="1" applyFill="1" applyBorder="1" applyAlignment="1">
      <alignment horizontal="center" vertical="center"/>
    </xf>
    <xf numFmtId="0" fontId="10" fillId="12" borderId="6" xfId="0" applyFont="1" applyFill="1" applyBorder="1" applyAlignment="1">
      <alignment horizontal="center" vertical="center"/>
    </xf>
    <xf numFmtId="0" fontId="10" fillId="12" borderId="6" xfId="0" applyFont="1" applyFill="1" applyBorder="1" applyAlignment="1">
      <alignment horizontal="center" vertical="center" wrapText="1"/>
    </xf>
    <xf numFmtId="164" fontId="2" fillId="11" borderId="3" xfId="0" applyNumberFormat="1" applyFont="1" applyFill="1" applyBorder="1" applyAlignment="1">
      <alignment horizontal="center" vertical="center" wrapText="1"/>
    </xf>
    <xf numFmtId="0" fontId="0" fillId="11" borderId="0" xfId="0" applyFill="1" applyAlignment="1">
      <alignment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35" fillId="0" borderId="1" xfId="0" applyFont="1" applyFill="1" applyBorder="1" applyAlignment="1">
      <alignment horizontal="left" vertical="center" wrapText="1"/>
    </xf>
    <xf numFmtId="164" fontId="3" fillId="9" borderId="1" xfId="0" applyNumberFormat="1" applyFont="1" applyFill="1" applyBorder="1" applyAlignment="1">
      <alignment horizontal="center" vertical="center"/>
    </xf>
    <xf numFmtId="164" fontId="3" fillId="9" borderId="1" xfId="0" applyNumberFormat="1" applyFont="1" applyFill="1" applyBorder="1" applyAlignment="1">
      <alignment horizontal="center" vertical="center" wrapText="1"/>
    </xf>
    <xf numFmtId="0" fontId="10" fillId="12" borderId="1" xfId="0" applyFont="1" applyFill="1" applyBorder="1" applyAlignment="1">
      <alignment horizontal="left" vertical="center" wrapText="1"/>
    </xf>
    <xf numFmtId="0" fontId="7" fillId="0" borderId="25" xfId="0" applyFont="1" applyFill="1" applyBorder="1" applyAlignment="1">
      <alignment horizontal="center" vertical="center" wrapText="1"/>
    </xf>
    <xf numFmtId="0" fontId="3" fillId="0" borderId="1" xfId="0" applyFont="1" applyFill="1" applyBorder="1" applyAlignment="1">
      <alignment horizontal="left" vertical="center"/>
    </xf>
    <xf numFmtId="0" fontId="9" fillId="0" borderId="6" xfId="0" applyFont="1" applyFill="1" applyBorder="1" applyAlignment="1">
      <alignment horizontal="center" vertical="center" wrapText="1"/>
    </xf>
    <xf numFmtId="0" fontId="3" fillId="0" borderId="25" xfId="0" applyFont="1" applyFill="1" applyBorder="1" applyAlignment="1">
      <alignment horizontal="center" vertical="center" wrapText="1"/>
    </xf>
    <xf numFmtId="164" fontId="2" fillId="0" borderId="6" xfId="0" applyNumberFormat="1" applyFont="1" applyFill="1" applyBorder="1" applyAlignment="1">
      <alignment horizontal="center" vertical="center" wrapText="1"/>
    </xf>
    <xf numFmtId="165" fontId="2" fillId="0" borderId="6" xfId="0"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4" fontId="2" fillId="0" borderId="6" xfId="0" applyNumberFormat="1" applyFont="1" applyFill="1" applyBorder="1" applyAlignment="1">
      <alignment horizontal="center" vertical="center" wrapText="1"/>
    </xf>
    <xf numFmtId="166" fontId="2" fillId="0" borderId="6" xfId="0" applyNumberFormat="1" applyFont="1" applyFill="1" applyBorder="1" applyAlignment="1">
      <alignment horizontal="center" vertical="center" wrapText="1"/>
    </xf>
    <xf numFmtId="0" fontId="10" fillId="0" borderId="6" xfId="0" applyFont="1" applyFill="1" applyBorder="1" applyAlignment="1">
      <alignment horizontal="center" vertical="center"/>
    </xf>
    <xf numFmtId="0" fontId="3" fillId="0" borderId="28" xfId="0" applyFont="1" applyFill="1" applyBorder="1" applyAlignment="1">
      <alignment horizontal="center" vertical="center" wrapText="1"/>
    </xf>
    <xf numFmtId="0" fontId="2" fillId="0" borderId="26" xfId="0" applyFont="1" applyFill="1" applyBorder="1" applyAlignment="1">
      <alignment horizontal="justify" vertical="center" wrapText="1"/>
    </xf>
    <xf numFmtId="164" fontId="2" fillId="0" borderId="26" xfId="0" applyNumberFormat="1" applyFont="1" applyFill="1" applyBorder="1" applyAlignment="1">
      <alignment horizontal="center" vertical="center" wrapText="1"/>
    </xf>
    <xf numFmtId="3" fontId="2" fillId="0" borderId="6" xfId="0" applyNumberFormat="1" applyFont="1" applyFill="1" applyBorder="1" applyAlignment="1">
      <alignment horizontal="center" vertical="center" wrapText="1"/>
    </xf>
    <xf numFmtId="0" fontId="38" fillId="0" borderId="1" xfId="0" applyFont="1" applyFill="1" applyBorder="1" applyAlignment="1">
      <alignment horizontal="justify" vertical="center" wrapText="1"/>
    </xf>
    <xf numFmtId="0" fontId="1" fillId="0" borderId="0" xfId="0" applyFont="1" applyFill="1"/>
    <xf numFmtId="0" fontId="2" fillId="0" borderId="0" xfId="0" applyFont="1" applyFill="1" applyAlignment="1">
      <alignment vertical="top"/>
    </xf>
    <xf numFmtId="164" fontId="2" fillId="0" borderId="3" xfId="0" applyNumberFormat="1" applyFont="1" applyFill="1" applyBorder="1" applyAlignment="1">
      <alignment horizontal="center" vertical="center" wrapText="1"/>
    </xf>
    <xf numFmtId="0" fontId="3" fillId="0" borderId="26" xfId="0" applyFont="1" applyFill="1" applyBorder="1" applyAlignment="1">
      <alignment horizontal="left" vertical="center" wrapText="1"/>
    </xf>
    <xf numFmtId="0" fontId="2" fillId="0" borderId="26" xfId="0" applyFont="1" applyFill="1" applyBorder="1" applyAlignment="1">
      <alignment horizontal="center" vertical="center" wrapText="1"/>
    </xf>
    <xf numFmtId="165" fontId="2" fillId="0" borderId="26" xfId="0" applyNumberFormat="1" applyFont="1" applyFill="1" applyBorder="1" applyAlignment="1">
      <alignment horizontal="center" vertical="center" wrapText="1"/>
    </xf>
    <xf numFmtId="165" fontId="2" fillId="0" borderId="27"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3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3" fillId="11" borderId="8" xfId="0" applyFont="1" applyFill="1" applyBorder="1" applyAlignment="1">
      <alignment horizontal="center" vertical="center" wrapText="1"/>
    </xf>
    <xf numFmtId="0" fontId="35"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19" fillId="9" borderId="1" xfId="0" applyFont="1" applyFill="1" applyBorder="1" applyAlignment="1">
      <alignment horizontal="center" vertical="center" wrapText="1"/>
    </xf>
    <xf numFmtId="0" fontId="19" fillId="8"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165" fontId="10" fillId="0" borderId="6" xfId="0" applyNumberFormat="1" applyFont="1" applyFill="1" applyBorder="1" applyAlignment="1">
      <alignment horizontal="center" vertical="center" wrapText="1"/>
    </xf>
    <xf numFmtId="0" fontId="2" fillId="5" borderId="1" xfId="0" applyFont="1" applyFill="1" applyBorder="1" applyAlignment="1">
      <alignment horizontal="left" vertical="center" wrapText="1"/>
    </xf>
    <xf numFmtId="0" fontId="2" fillId="5" borderId="1" xfId="0" applyFont="1" applyFill="1" applyBorder="1" applyAlignment="1">
      <alignment horizontal="center" vertical="center" wrapText="1"/>
    </xf>
    <xf numFmtId="165" fontId="3" fillId="5" borderId="1" xfId="0" applyNumberFormat="1" applyFont="1" applyFill="1" applyBorder="1" applyAlignment="1">
      <alignment horizontal="center" vertical="center" wrapText="1"/>
    </xf>
    <xf numFmtId="1" fontId="3" fillId="5" borderId="1" xfId="0" applyNumberFormat="1" applyFont="1" applyFill="1" applyBorder="1" applyAlignment="1">
      <alignment horizontal="center" vertical="center" wrapText="1"/>
    </xf>
    <xf numFmtId="165" fontId="4" fillId="8" borderId="1" xfId="0"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3" fontId="3" fillId="5" borderId="1" xfId="0" applyNumberFormat="1" applyFont="1" applyFill="1" applyBorder="1" applyAlignment="1">
      <alignment horizontal="center" vertical="center" wrapText="1"/>
    </xf>
    <xf numFmtId="0" fontId="5" fillId="5" borderId="1" xfId="0" applyFont="1" applyFill="1" applyBorder="1" applyAlignment="1">
      <alignment vertical="center" wrapText="1"/>
    </xf>
    <xf numFmtId="0" fontId="18" fillId="5" borderId="1" xfId="0" applyFont="1" applyFill="1" applyBorder="1" applyAlignment="1">
      <alignment vertical="center" wrapText="1"/>
    </xf>
    <xf numFmtId="0" fontId="5" fillId="5" borderId="0" xfId="0" applyFont="1" applyFill="1" applyAlignment="1">
      <alignment horizontal="center" vertical="center" wrapText="1"/>
    </xf>
    <xf numFmtId="0" fontId="18" fillId="5" borderId="0" xfId="0" applyFont="1" applyFill="1" applyAlignment="1">
      <alignment wrapText="1"/>
    </xf>
    <xf numFmtId="0" fontId="5" fillId="5" borderId="1" xfId="0" applyFont="1" applyFill="1" applyBorder="1" applyAlignment="1">
      <alignment horizontal="center" vertical="center" wrapText="1"/>
    </xf>
    <xf numFmtId="0" fontId="2" fillId="0" borderId="1" xfId="0" applyFont="1" applyFill="1" applyBorder="1" applyAlignment="1">
      <alignment horizontal="left" vertical="top" wrapText="1"/>
    </xf>
    <xf numFmtId="165" fontId="3" fillId="5" borderId="1" xfId="0" applyNumberFormat="1" applyFont="1" applyFill="1" applyBorder="1" applyAlignment="1">
      <alignment horizontal="center" vertical="center" wrapText="1"/>
    </xf>
    <xf numFmtId="165" fontId="23" fillId="0" borderId="1" xfId="0"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165" fontId="23" fillId="8"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3" fillId="10" borderId="0" xfId="0" applyFont="1" applyFill="1" applyBorder="1" applyAlignment="1">
      <alignment horizontal="center" vertical="center"/>
    </xf>
    <xf numFmtId="0" fontId="2" fillId="10" borderId="0" xfId="0" applyFont="1" applyFill="1" applyAlignment="1">
      <alignment horizontal="center" vertical="top"/>
    </xf>
    <xf numFmtId="0" fontId="21"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21" fillId="0" borderId="2" xfId="0" applyFont="1" applyFill="1" applyBorder="1" applyAlignment="1">
      <alignment horizontal="left" vertical="center" wrapText="1"/>
    </xf>
    <xf numFmtId="164" fontId="2" fillId="5" borderId="1" xfId="0" applyNumberFormat="1" applyFont="1" applyFill="1" applyBorder="1" applyAlignment="1">
      <alignment horizontal="center" vertical="center" wrapText="1"/>
    </xf>
    <xf numFmtId="0" fontId="2" fillId="10" borderId="1" xfId="0" applyFont="1" applyFill="1" applyBorder="1" applyAlignment="1">
      <alignment horizontal="center" vertical="center" wrapText="1"/>
    </xf>
    <xf numFmtId="165" fontId="2" fillId="10" borderId="1" xfId="0" applyNumberFormat="1" applyFont="1" applyFill="1" applyBorder="1" applyAlignment="1">
      <alignment horizontal="center" vertical="center" wrapText="1"/>
    </xf>
    <xf numFmtId="165" fontId="9" fillId="10" borderId="1" xfId="0" applyNumberFormat="1" applyFont="1" applyFill="1" applyBorder="1" applyAlignment="1">
      <alignment horizontal="center" vertical="center" wrapText="1"/>
    </xf>
    <xf numFmtId="0" fontId="21" fillId="10" borderId="1" xfId="0" applyFont="1" applyFill="1" applyBorder="1" applyAlignment="1">
      <alignment horizontal="center" vertical="center" wrapText="1"/>
    </xf>
    <xf numFmtId="0" fontId="22" fillId="10" borderId="1" xfId="0" applyFont="1" applyFill="1" applyBorder="1" applyAlignment="1">
      <alignment horizontal="center" vertical="center" wrapText="1"/>
    </xf>
    <xf numFmtId="0" fontId="3" fillId="10" borderId="2" xfId="0" applyFont="1" applyFill="1" applyBorder="1" applyAlignment="1">
      <alignment horizontal="center" vertical="center" wrapText="1"/>
    </xf>
    <xf numFmtId="0" fontId="21" fillId="10" borderId="2" xfId="0" applyFont="1" applyFill="1" applyBorder="1" applyAlignment="1">
      <alignment horizontal="left" vertical="center" wrapText="1"/>
    </xf>
    <xf numFmtId="0" fontId="42" fillId="10" borderId="3" xfId="0" applyFont="1" applyFill="1" applyBorder="1" applyAlignment="1">
      <alignment horizontal="left" vertical="top" wrapText="1"/>
    </xf>
    <xf numFmtId="0" fontId="3" fillId="0" borderId="32" xfId="0" applyFont="1" applyFill="1" applyBorder="1" applyAlignment="1">
      <alignment horizontal="center" vertical="center"/>
    </xf>
    <xf numFmtId="0" fontId="11" fillId="5" borderId="1" xfId="0" applyFont="1" applyFill="1" applyBorder="1" applyAlignment="1">
      <alignment horizontal="center" vertical="center" wrapText="1"/>
    </xf>
    <xf numFmtId="0" fontId="11" fillId="5" borderId="1"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3" fillId="6"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9" fillId="0" borderId="1" xfId="0" applyFont="1" applyFill="1" applyBorder="1" applyAlignment="1">
      <alignment horizontal="left" vertical="top" wrapText="1"/>
    </xf>
    <xf numFmtId="0" fontId="11" fillId="5" borderId="2"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7" fillId="7" borderId="4" xfId="0" applyFont="1" applyFill="1" applyBorder="1" applyAlignment="1">
      <alignment horizontal="center" vertical="center" wrapText="1"/>
    </xf>
    <xf numFmtId="0" fontId="7" fillId="7" borderId="5" xfId="0" applyFont="1" applyFill="1" applyBorder="1" applyAlignment="1">
      <alignment horizontal="center" vertical="center" wrapText="1"/>
    </xf>
    <xf numFmtId="0" fontId="7" fillId="7" borderId="3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2" fillId="5"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30" fillId="5" borderId="1" xfId="0" applyFont="1" applyFill="1" applyBorder="1" applyAlignment="1">
      <alignment horizontal="left" vertical="center" wrapText="1"/>
    </xf>
    <xf numFmtId="0" fontId="41" fillId="0" borderId="2" xfId="0" applyFont="1" applyFill="1" applyBorder="1" applyAlignment="1">
      <alignment horizontal="left" vertical="top" wrapText="1"/>
    </xf>
    <xf numFmtId="0" fontId="41" fillId="0" borderId="7" xfId="0" applyFont="1" applyFill="1" applyBorder="1" applyAlignment="1">
      <alignment horizontal="left" vertical="top" wrapText="1"/>
    </xf>
    <xf numFmtId="0" fontId="41" fillId="0" borderId="3" xfId="0" applyFont="1" applyFill="1" applyBorder="1" applyAlignment="1">
      <alignment horizontal="left" vertical="top" wrapText="1"/>
    </xf>
    <xf numFmtId="0" fontId="3" fillId="5" borderId="1" xfId="0" applyFont="1" applyFill="1" applyBorder="1" applyAlignment="1">
      <alignment horizontal="center" vertical="center"/>
    </xf>
    <xf numFmtId="0" fontId="35" fillId="0" borderId="1" xfId="0" applyFont="1" applyFill="1" applyBorder="1" applyAlignment="1">
      <alignment horizontal="left" vertical="center" wrapText="1"/>
    </xf>
    <xf numFmtId="0" fontId="3" fillId="7" borderId="4" xfId="0" applyFont="1" applyFill="1" applyBorder="1" applyAlignment="1">
      <alignment horizontal="center" vertical="center" wrapText="1"/>
    </xf>
    <xf numFmtId="0" fontId="3" fillId="7" borderId="5" xfId="0" applyFont="1" applyFill="1" applyBorder="1" applyAlignment="1">
      <alignment horizontal="center" vertical="center" wrapText="1"/>
    </xf>
    <xf numFmtId="0" fontId="3" fillId="7" borderId="3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3" fillId="3" borderId="1" xfId="0" applyFont="1" applyFill="1" applyBorder="1" applyAlignment="1">
      <alignment horizontal="center" vertical="center"/>
    </xf>
    <xf numFmtId="165" fontId="2" fillId="0" borderId="4" xfId="0" applyNumberFormat="1" applyFont="1" applyFill="1" applyBorder="1" applyAlignment="1">
      <alignment horizontal="center" vertical="center" wrapText="1"/>
    </xf>
    <xf numFmtId="165" fontId="2" fillId="0" borderId="5" xfId="0" applyNumberFormat="1" applyFont="1" applyFill="1" applyBorder="1" applyAlignment="1">
      <alignment horizontal="center" vertical="center" wrapText="1"/>
    </xf>
    <xf numFmtId="165" fontId="2" fillId="0" borderId="30" xfId="0" applyNumberFormat="1" applyFont="1" applyFill="1" applyBorder="1" applyAlignment="1">
      <alignment horizontal="center" vertical="center" wrapText="1"/>
    </xf>
    <xf numFmtId="0" fontId="33" fillId="0" borderId="10" xfId="0" applyFont="1" applyBorder="1" applyAlignment="1">
      <alignment horizontal="center" vertical="center" wrapText="1"/>
    </xf>
    <xf numFmtId="0" fontId="33" fillId="0" borderId="11" xfId="0" applyFont="1" applyBorder="1" applyAlignment="1">
      <alignment horizontal="center" vertical="center" wrapText="1"/>
    </xf>
    <xf numFmtId="0" fontId="3" fillId="0" borderId="29"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6" fillId="0" borderId="0" xfId="0" applyFont="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3" fillId="0" borderId="9" xfId="0" applyFont="1" applyBorder="1" applyAlignment="1">
      <alignment horizontal="center" vertical="center" wrapText="1"/>
    </xf>
    <xf numFmtId="0" fontId="3" fillId="2"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165" fontId="2" fillId="12" borderId="4" xfId="0" applyNumberFormat="1" applyFont="1" applyFill="1" applyBorder="1" applyAlignment="1">
      <alignment horizontal="center" vertical="center" wrapText="1"/>
    </xf>
    <xf numFmtId="165" fontId="2" fillId="12" borderId="5" xfId="0" applyNumberFormat="1" applyFont="1" applyFill="1" applyBorder="1" applyAlignment="1">
      <alignment horizontal="center" vertical="center" wrapText="1"/>
    </xf>
    <xf numFmtId="165" fontId="2" fillId="12" borderId="30" xfId="0" applyNumberFormat="1" applyFont="1" applyFill="1" applyBorder="1" applyAlignment="1">
      <alignment horizontal="center" vertical="center" wrapText="1"/>
    </xf>
    <xf numFmtId="0" fontId="3" fillId="11" borderId="29" xfId="0" applyFont="1" applyFill="1" applyBorder="1" applyAlignment="1">
      <alignment horizontal="center" vertical="center" wrapText="1"/>
    </xf>
    <xf numFmtId="0" fontId="3" fillId="11" borderId="8" xfId="0" applyFont="1" applyFill="1" applyBorder="1" applyAlignment="1">
      <alignment horizontal="center" vertical="center" wrapText="1"/>
    </xf>
    <xf numFmtId="0" fontId="35" fillId="11" borderId="1" xfId="0" applyFont="1" applyFill="1" applyBorder="1" applyAlignment="1">
      <alignment horizontal="left" vertical="center" wrapText="1"/>
    </xf>
    <xf numFmtId="0" fontId="2" fillId="11" borderId="1" xfId="0" applyFont="1" applyFill="1" applyBorder="1" applyAlignment="1">
      <alignment horizontal="left" vertical="center" wrapText="1"/>
    </xf>
    <xf numFmtId="0" fontId="3" fillId="10" borderId="1" xfId="0" applyFont="1" applyFill="1" applyBorder="1" applyAlignment="1">
      <alignment horizontal="center" vertical="center" wrapText="1"/>
    </xf>
    <xf numFmtId="0" fontId="10" fillId="10" borderId="1" xfId="0" applyFont="1" applyFill="1" applyBorder="1" applyAlignment="1">
      <alignment horizontal="left" vertical="center" wrapText="1"/>
    </xf>
    <xf numFmtId="0" fontId="10" fillId="10" borderId="1" xfId="0" applyFont="1" applyFill="1" applyBorder="1" applyAlignment="1">
      <alignment horizontal="center" vertical="center" wrapText="1"/>
    </xf>
    <xf numFmtId="0" fontId="27" fillId="10" borderId="0" xfId="0" applyFont="1" applyFill="1" applyAlignment="1">
      <alignment wrapText="1"/>
    </xf>
    <xf numFmtId="4" fontId="2" fillId="10" borderId="1" xfId="0" applyNumberFormat="1" applyFont="1" applyFill="1" applyBorder="1" applyAlignment="1">
      <alignment horizontal="center" vertical="center" wrapText="1"/>
    </xf>
    <xf numFmtId="0" fontId="11" fillId="10" borderId="1" xfId="0" applyFont="1" applyFill="1" applyBorder="1" applyAlignment="1">
      <alignment horizontal="center" vertical="center" wrapText="1"/>
    </xf>
    <xf numFmtId="0" fontId="2" fillId="10" borderId="1" xfId="0" applyFont="1" applyFill="1" applyBorder="1" applyAlignment="1">
      <alignment horizontal="left" vertical="top" wrapText="1"/>
    </xf>
  </cellXfs>
  <cellStyles count="7">
    <cellStyle name="Обычный" xfId="0" builtinId="0"/>
    <cellStyle name="Обычный 12" xfId="2"/>
    <cellStyle name="Обычный 2" xfId="1"/>
    <cellStyle name="Обычный 2 2" xfId="3"/>
    <cellStyle name="Обычный 2 28" xfId="4"/>
    <cellStyle name="Обычный 6" xfId="5"/>
    <cellStyle name="Обычный 6 2 2" xfId="6"/>
  </cellStyles>
  <dxfs count="0"/>
  <tableStyles count="0" defaultTableStyle="TableStyleMedium2" defaultPivotStyle="PivotStyleLight16"/>
  <colors>
    <mruColors>
      <color rgb="FFFFCCFF"/>
      <color rgb="FFCC99FF"/>
    </mruColors>
  </colors>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1057;&#1074;&#1077;&#1090;&#1086;&#1092;&#1086;&#1088;"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0;&#1072;&#1088;&#1090;&#1072;%20&#1087;&#1088;&#1080;&#1086;&#1088;.&#1087;&#1088;&#1086;&#1073;&#1083;.&#1079;&#1086;&#1085;"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Светофор"/>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Карта приор.пробл"/>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R292"/>
  <sheetViews>
    <sheetView view="pageBreakPreview" zoomScale="70" zoomScaleNormal="80" zoomScaleSheetLayoutView="70" zoomScalePageLayoutView="89" workbookViewId="0">
      <pane ySplit="6" topLeftCell="A7" activePane="bottomLeft" state="frozen"/>
      <selection activeCell="B1" sqref="B1"/>
      <selection pane="bottomLeft" activeCell="A208" sqref="A208"/>
    </sheetView>
  </sheetViews>
  <sheetFormatPr defaultColWidth="9.140625" defaultRowHeight="15.75"/>
  <cols>
    <col min="1" max="1" width="7" style="35" customWidth="1"/>
    <col min="2" max="2" width="78.85546875" style="24" customWidth="1"/>
    <col min="3" max="3" width="19" style="24" customWidth="1"/>
    <col min="4" max="4" width="23.7109375" style="24" customWidth="1"/>
    <col min="5" max="5" width="17.140625" style="24" customWidth="1"/>
    <col min="6" max="6" width="14.42578125" style="24" customWidth="1"/>
    <col min="7" max="8" width="14.42578125" style="25" customWidth="1"/>
    <col min="9" max="9" width="13" style="25" bestFit="1" customWidth="1"/>
    <col min="10" max="10" width="14.140625" style="25" customWidth="1"/>
    <col min="11" max="11" width="12.5703125" style="25" customWidth="1"/>
    <col min="12" max="12" width="13.5703125" style="25" customWidth="1"/>
    <col min="13" max="13" width="12.85546875" style="25" customWidth="1"/>
    <col min="14" max="14" width="10.7109375" style="28" customWidth="1"/>
    <col min="15" max="15" width="13.7109375" style="24" customWidth="1"/>
    <col min="16" max="16" width="43.7109375" style="24" customWidth="1"/>
    <col min="17" max="17" width="9.140625" style="34"/>
    <col min="18" max="16384" width="9.140625" style="27"/>
  </cols>
  <sheetData>
    <row r="1" spans="1:17" s="25" customFormat="1" ht="87.75" customHeight="1">
      <c r="A1" s="404" t="s">
        <v>358</v>
      </c>
      <c r="B1" s="404"/>
      <c r="C1" s="404"/>
      <c r="D1" s="404"/>
      <c r="E1" s="404"/>
      <c r="F1" s="404"/>
      <c r="G1" s="404"/>
      <c r="H1" s="404"/>
      <c r="I1" s="404"/>
      <c r="J1" s="404"/>
      <c r="K1" s="404"/>
      <c r="L1" s="404"/>
      <c r="M1" s="404"/>
      <c r="N1" s="404"/>
      <c r="O1" s="404"/>
      <c r="P1" s="404"/>
      <c r="Q1" s="34"/>
    </row>
    <row r="2" spans="1:17" ht="24.75" customHeight="1"/>
    <row r="3" spans="1:17" ht="9.6" hidden="1" customHeight="1"/>
    <row r="4" spans="1:17" s="36" customFormat="1" ht="23.25" customHeight="1">
      <c r="A4" s="388" t="s">
        <v>0</v>
      </c>
      <c r="B4" s="388" t="s">
        <v>1</v>
      </c>
      <c r="C4" s="388" t="s">
        <v>2</v>
      </c>
      <c r="D4" s="388" t="s">
        <v>6</v>
      </c>
      <c r="E4" s="388" t="s">
        <v>3</v>
      </c>
      <c r="F4" s="388" t="s">
        <v>50</v>
      </c>
      <c r="G4" s="388" t="s">
        <v>51</v>
      </c>
      <c r="H4" s="388" t="s">
        <v>52</v>
      </c>
      <c r="I4" s="405" t="s">
        <v>4</v>
      </c>
      <c r="J4" s="405"/>
      <c r="K4" s="405"/>
      <c r="L4" s="405"/>
      <c r="M4" s="405"/>
      <c r="N4" s="405" t="s">
        <v>53</v>
      </c>
      <c r="O4" s="405" t="s">
        <v>54</v>
      </c>
      <c r="P4" s="405" t="s">
        <v>55</v>
      </c>
      <c r="Q4" s="34"/>
    </row>
    <row r="5" spans="1:17" s="36" customFormat="1" ht="56.25" customHeight="1">
      <c r="A5" s="388"/>
      <c r="B5" s="388"/>
      <c r="C5" s="388"/>
      <c r="D5" s="388"/>
      <c r="E5" s="388"/>
      <c r="F5" s="388"/>
      <c r="G5" s="388"/>
      <c r="H5" s="388"/>
      <c r="I5" s="179" t="s">
        <v>25</v>
      </c>
      <c r="J5" s="179" t="s">
        <v>26</v>
      </c>
      <c r="K5" s="179" t="s">
        <v>27</v>
      </c>
      <c r="L5" s="179" t="s">
        <v>28</v>
      </c>
      <c r="M5" s="179" t="s">
        <v>29</v>
      </c>
      <c r="N5" s="405"/>
      <c r="O5" s="405"/>
      <c r="P5" s="405"/>
      <c r="Q5" s="34"/>
    </row>
    <row r="6" spans="1:17" s="36" customFormat="1">
      <c r="A6" s="179">
        <v>1</v>
      </c>
      <c r="B6" s="179">
        <v>2</v>
      </c>
      <c r="C6" s="179">
        <v>3</v>
      </c>
      <c r="D6" s="179">
        <v>4</v>
      </c>
      <c r="E6" s="179">
        <v>5</v>
      </c>
      <c r="F6" s="179">
        <v>6</v>
      </c>
      <c r="G6" s="179">
        <v>7</v>
      </c>
      <c r="H6" s="179">
        <v>8</v>
      </c>
      <c r="I6" s="179">
        <v>9</v>
      </c>
      <c r="J6" s="179">
        <v>10</v>
      </c>
      <c r="K6" s="179">
        <v>11</v>
      </c>
      <c r="L6" s="179">
        <v>12</v>
      </c>
      <c r="M6" s="179">
        <v>13</v>
      </c>
      <c r="N6" s="179">
        <v>14</v>
      </c>
      <c r="O6" s="179">
        <v>15</v>
      </c>
      <c r="P6" s="179">
        <v>16</v>
      </c>
      <c r="Q6" s="34"/>
    </row>
    <row r="7" spans="1:17" s="36" customFormat="1" ht="21.75" customHeight="1">
      <c r="A7" s="179"/>
      <c r="B7" s="406" t="s">
        <v>36</v>
      </c>
      <c r="C7" s="406"/>
      <c r="D7" s="406"/>
      <c r="E7" s="406"/>
      <c r="F7" s="406"/>
      <c r="G7" s="406"/>
      <c r="H7" s="406"/>
      <c r="I7" s="406"/>
      <c r="J7" s="406"/>
      <c r="K7" s="406"/>
      <c r="L7" s="406"/>
      <c r="M7" s="406"/>
      <c r="N7" s="406"/>
      <c r="O7" s="406"/>
      <c r="P7" s="406"/>
      <c r="Q7" s="34"/>
    </row>
    <row r="8" spans="1:17" s="105" customFormat="1" ht="24" customHeight="1">
      <c r="A8" s="185"/>
      <c r="B8" s="403" t="s">
        <v>7</v>
      </c>
      <c r="C8" s="403"/>
      <c r="D8" s="403"/>
      <c r="E8" s="403"/>
      <c r="F8" s="403"/>
      <c r="G8" s="403"/>
      <c r="H8" s="403"/>
      <c r="I8" s="403"/>
      <c r="J8" s="403"/>
      <c r="K8" s="403"/>
      <c r="L8" s="403"/>
      <c r="M8" s="403"/>
      <c r="N8" s="403"/>
      <c r="O8" s="403"/>
      <c r="P8" s="403"/>
      <c r="Q8" s="104"/>
    </row>
    <row r="9" spans="1:17" s="109" customFormat="1" ht="31.5" customHeight="1">
      <c r="A9" s="107"/>
      <c r="B9" s="407" t="s">
        <v>137</v>
      </c>
      <c r="C9" s="408"/>
      <c r="D9" s="408"/>
      <c r="E9" s="408"/>
      <c r="F9" s="408"/>
      <c r="G9" s="408"/>
      <c r="H9" s="408"/>
      <c r="I9" s="408"/>
      <c r="J9" s="408"/>
      <c r="K9" s="408"/>
      <c r="L9" s="408"/>
      <c r="M9" s="408"/>
      <c r="N9" s="408"/>
      <c r="O9" s="408"/>
      <c r="P9" s="409"/>
      <c r="Q9" s="108"/>
    </row>
    <row r="10" spans="1:17" ht="18.75">
      <c r="A10" s="193" t="s">
        <v>5</v>
      </c>
      <c r="B10" s="37" t="s">
        <v>294</v>
      </c>
      <c r="C10" s="32"/>
      <c r="D10" s="181"/>
      <c r="E10" s="173"/>
      <c r="F10" s="173"/>
      <c r="G10" s="173"/>
      <c r="H10" s="173"/>
      <c r="I10" s="38"/>
      <c r="J10" s="39"/>
      <c r="K10" s="39"/>
      <c r="L10" s="39"/>
      <c r="M10" s="39"/>
      <c r="N10" s="29"/>
      <c r="O10" s="22"/>
      <c r="P10" s="22"/>
    </row>
    <row r="11" spans="1:17" ht="66.75" customHeight="1">
      <c r="A11" s="179"/>
      <c r="B11" s="40" t="s">
        <v>209</v>
      </c>
      <c r="C11" s="173" t="s">
        <v>69</v>
      </c>
      <c r="D11" s="173" t="s">
        <v>8</v>
      </c>
      <c r="E11" s="173" t="s">
        <v>9</v>
      </c>
      <c r="F11" s="173"/>
      <c r="G11" s="173">
        <v>175.8</v>
      </c>
      <c r="H11" s="173">
        <v>101.7</v>
      </c>
      <c r="I11" s="173">
        <v>101.1</v>
      </c>
      <c r="J11" s="30">
        <v>101.2</v>
      </c>
      <c r="K11" s="30">
        <v>101.3</v>
      </c>
      <c r="L11" s="30">
        <v>101.4</v>
      </c>
      <c r="M11" s="30">
        <v>101.5</v>
      </c>
      <c r="N11" s="29"/>
      <c r="O11" s="22"/>
      <c r="P11" s="180"/>
    </row>
    <row r="12" spans="1:17" s="336" customFormat="1" ht="44.25" customHeight="1">
      <c r="A12" s="398"/>
      <c r="B12" s="364" t="s">
        <v>390</v>
      </c>
      <c r="C12" s="365" t="s">
        <v>69</v>
      </c>
      <c r="D12" s="366" t="s">
        <v>10</v>
      </c>
      <c r="E12" s="327" t="s">
        <v>111</v>
      </c>
      <c r="F12" s="327"/>
      <c r="G12" s="341">
        <v>0</v>
      </c>
      <c r="H12" s="341">
        <v>7</v>
      </c>
      <c r="I12" s="329">
        <v>20</v>
      </c>
      <c r="J12" s="331">
        <v>29</v>
      </c>
      <c r="K12" s="331">
        <v>33</v>
      </c>
      <c r="L12" s="331">
        <v>30</v>
      </c>
      <c r="M12" s="332">
        <v>0</v>
      </c>
      <c r="N12" s="333"/>
      <c r="O12" s="334"/>
      <c r="P12" s="326"/>
      <c r="Q12" s="335"/>
    </row>
    <row r="13" spans="1:17" s="336" customFormat="1" ht="39" customHeight="1">
      <c r="A13" s="398"/>
      <c r="B13" s="364"/>
      <c r="C13" s="365"/>
      <c r="D13" s="366"/>
      <c r="E13" s="327" t="s">
        <v>37</v>
      </c>
      <c r="F13" s="327"/>
      <c r="G13" s="341">
        <v>0</v>
      </c>
      <c r="H13" s="339">
        <v>105.846</v>
      </c>
      <c r="I13" s="328">
        <v>202</v>
      </c>
      <c r="J13" s="328">
        <v>306</v>
      </c>
      <c r="K13" s="328">
        <v>409</v>
      </c>
      <c r="L13" s="328">
        <v>409</v>
      </c>
      <c r="M13" s="328">
        <v>0</v>
      </c>
      <c r="N13" s="337" t="s">
        <v>391</v>
      </c>
      <c r="O13" s="334"/>
      <c r="P13" s="326"/>
      <c r="Q13" s="335"/>
    </row>
    <row r="14" spans="1:17" s="125" customFormat="1" ht="42.75" customHeight="1">
      <c r="A14" s="398"/>
      <c r="B14" s="364" t="s">
        <v>314</v>
      </c>
      <c r="C14" s="365" t="s">
        <v>69</v>
      </c>
      <c r="D14" s="366" t="s">
        <v>10</v>
      </c>
      <c r="E14" s="171" t="s">
        <v>111</v>
      </c>
      <c r="F14" s="365" t="s">
        <v>125</v>
      </c>
      <c r="G14" s="176"/>
      <c r="H14" s="176"/>
      <c r="I14" s="127">
        <v>5</v>
      </c>
      <c r="J14" s="176"/>
      <c r="K14" s="176">
        <v>2</v>
      </c>
      <c r="L14" s="176"/>
      <c r="M14" s="176"/>
      <c r="N14" s="176"/>
      <c r="O14" s="171"/>
      <c r="P14" s="171"/>
    </row>
    <row r="15" spans="1:17" s="125" customFormat="1" ht="39" customHeight="1">
      <c r="A15" s="398"/>
      <c r="B15" s="364"/>
      <c r="C15" s="365"/>
      <c r="D15" s="366"/>
      <c r="E15" s="171" t="s">
        <v>64</v>
      </c>
      <c r="F15" s="365"/>
      <c r="G15" s="126">
        <f>SUM(G16:G22)</f>
        <v>0</v>
      </c>
      <c r="H15" s="126">
        <f t="shared" ref="H15:M15" si="0">SUM(H16:H22)</f>
        <v>0</v>
      </c>
      <c r="I15" s="126">
        <f t="shared" si="0"/>
        <v>20015</v>
      </c>
      <c r="J15" s="126">
        <f t="shared" si="0"/>
        <v>0</v>
      </c>
      <c r="K15" s="126">
        <f t="shared" si="0"/>
        <v>22500</v>
      </c>
      <c r="L15" s="126">
        <f t="shared" si="0"/>
        <v>0</v>
      </c>
      <c r="M15" s="126">
        <f t="shared" si="0"/>
        <v>0</v>
      </c>
      <c r="N15" s="176"/>
      <c r="O15" s="171"/>
      <c r="P15" s="171"/>
    </row>
    <row r="16" spans="1:17" s="21" customFormat="1" ht="80.25" customHeight="1">
      <c r="A16" s="346" t="s">
        <v>84</v>
      </c>
      <c r="B16" s="319" t="s">
        <v>359</v>
      </c>
      <c r="C16" s="301" t="s">
        <v>342</v>
      </c>
      <c r="D16" s="173" t="s">
        <v>10</v>
      </c>
      <c r="E16" s="173" t="s">
        <v>64</v>
      </c>
      <c r="F16" s="173" t="s">
        <v>57</v>
      </c>
      <c r="G16" s="173"/>
      <c r="H16" s="42"/>
      <c r="I16" s="42">
        <v>5500</v>
      </c>
      <c r="J16" s="173"/>
      <c r="K16" s="173"/>
      <c r="L16" s="30"/>
      <c r="M16" s="30"/>
      <c r="N16" s="304" t="s">
        <v>304</v>
      </c>
      <c r="O16" s="180"/>
      <c r="P16" s="23" t="s">
        <v>77</v>
      </c>
      <c r="Q16" s="43"/>
    </row>
    <row r="17" spans="1:17" s="21" customFormat="1" ht="69" customHeight="1">
      <c r="A17" s="179" t="s">
        <v>85</v>
      </c>
      <c r="B17" s="319" t="s">
        <v>360</v>
      </c>
      <c r="C17" s="301" t="s">
        <v>342</v>
      </c>
      <c r="D17" s="173" t="s">
        <v>10</v>
      </c>
      <c r="E17" s="173" t="s">
        <v>64</v>
      </c>
      <c r="F17" s="173" t="s">
        <v>57</v>
      </c>
      <c r="G17" s="173"/>
      <c r="H17" s="42"/>
      <c r="I17" s="41">
        <v>4747</v>
      </c>
      <c r="J17" s="42"/>
      <c r="K17" s="42"/>
      <c r="L17" s="42"/>
      <c r="M17" s="42"/>
      <c r="N17" s="304" t="s">
        <v>304</v>
      </c>
      <c r="O17" s="175"/>
      <c r="P17" s="186" t="s">
        <v>78</v>
      </c>
      <c r="Q17" s="43"/>
    </row>
    <row r="18" spans="1:17" s="21" customFormat="1" ht="73.5" customHeight="1">
      <c r="A18" s="179" t="s">
        <v>86</v>
      </c>
      <c r="B18" s="319" t="s">
        <v>361</v>
      </c>
      <c r="C18" s="301" t="s">
        <v>342</v>
      </c>
      <c r="D18" s="173" t="s">
        <v>10</v>
      </c>
      <c r="E18" s="173" t="s">
        <v>64</v>
      </c>
      <c r="F18" s="173" t="s">
        <v>57</v>
      </c>
      <c r="G18" s="173"/>
      <c r="H18" s="42"/>
      <c r="I18" s="41">
        <v>2100</v>
      </c>
      <c r="J18" s="42"/>
      <c r="K18" s="42"/>
      <c r="L18" s="42"/>
      <c r="M18" s="42"/>
      <c r="N18" s="304" t="s">
        <v>304</v>
      </c>
      <c r="O18" s="175"/>
      <c r="P18" s="23" t="s">
        <v>79</v>
      </c>
      <c r="Q18" s="43"/>
    </row>
    <row r="19" spans="1:17" s="21" customFormat="1" ht="71.25" customHeight="1">
      <c r="A19" s="179" t="s">
        <v>87</v>
      </c>
      <c r="B19" s="319" t="s">
        <v>362</v>
      </c>
      <c r="C19" s="301" t="s">
        <v>342</v>
      </c>
      <c r="D19" s="173" t="s">
        <v>10</v>
      </c>
      <c r="E19" s="173" t="s">
        <v>64</v>
      </c>
      <c r="F19" s="173" t="s">
        <v>57</v>
      </c>
      <c r="G19" s="173"/>
      <c r="H19" s="42"/>
      <c r="I19" s="41">
        <v>1500</v>
      </c>
      <c r="J19" s="42"/>
      <c r="K19" s="42"/>
      <c r="L19" s="42"/>
      <c r="M19" s="42"/>
      <c r="N19" s="304" t="s">
        <v>304</v>
      </c>
      <c r="O19" s="175"/>
      <c r="P19" s="186" t="s">
        <v>80</v>
      </c>
      <c r="Q19" s="43"/>
    </row>
    <row r="20" spans="1:17" s="21" customFormat="1" ht="84" customHeight="1">
      <c r="A20" s="179" t="s">
        <v>88</v>
      </c>
      <c r="B20" s="319" t="s">
        <v>363</v>
      </c>
      <c r="C20" s="301" t="s">
        <v>342</v>
      </c>
      <c r="D20" s="173" t="s">
        <v>10</v>
      </c>
      <c r="E20" s="173" t="s">
        <v>64</v>
      </c>
      <c r="F20" s="173" t="s">
        <v>57</v>
      </c>
      <c r="G20" s="173"/>
      <c r="H20" s="42"/>
      <c r="I20" s="41">
        <v>6168</v>
      </c>
      <c r="J20" s="42"/>
      <c r="K20" s="42"/>
      <c r="L20" s="42"/>
      <c r="M20" s="42"/>
      <c r="N20" s="304" t="s">
        <v>304</v>
      </c>
      <c r="O20" s="175"/>
      <c r="P20" s="186" t="s">
        <v>81</v>
      </c>
      <c r="Q20" s="43"/>
    </row>
    <row r="21" spans="1:17" s="21" customFormat="1" ht="73.5" customHeight="1">
      <c r="A21" s="179" t="s">
        <v>89</v>
      </c>
      <c r="B21" s="319" t="s">
        <v>364</v>
      </c>
      <c r="C21" s="301" t="s">
        <v>342</v>
      </c>
      <c r="D21" s="173" t="s">
        <v>10</v>
      </c>
      <c r="E21" s="173" t="s">
        <v>64</v>
      </c>
      <c r="F21" s="173" t="s">
        <v>57</v>
      </c>
      <c r="G21" s="173"/>
      <c r="H21" s="42"/>
      <c r="I21" s="41"/>
      <c r="J21" s="42"/>
      <c r="K21" s="42">
        <v>20000</v>
      </c>
      <c r="L21" s="42"/>
      <c r="M21" s="42"/>
      <c r="N21" s="304" t="s">
        <v>304</v>
      </c>
      <c r="O21" s="175"/>
      <c r="P21" s="186" t="s">
        <v>82</v>
      </c>
      <c r="Q21" s="43"/>
    </row>
    <row r="22" spans="1:17" s="21" customFormat="1" ht="78.75" customHeight="1">
      <c r="A22" s="179" t="s">
        <v>90</v>
      </c>
      <c r="B22" s="319" t="s">
        <v>365</v>
      </c>
      <c r="C22" s="301" t="s">
        <v>342</v>
      </c>
      <c r="D22" s="173" t="s">
        <v>10</v>
      </c>
      <c r="E22" s="173" t="s">
        <v>64</v>
      </c>
      <c r="F22" s="173" t="s">
        <v>57</v>
      </c>
      <c r="G22" s="173"/>
      <c r="H22" s="42"/>
      <c r="I22" s="41"/>
      <c r="J22" s="42"/>
      <c r="K22" s="42">
        <v>2500</v>
      </c>
      <c r="L22" s="42"/>
      <c r="M22" s="42"/>
      <c r="N22" s="304" t="s">
        <v>304</v>
      </c>
      <c r="O22" s="175"/>
      <c r="P22" s="23" t="s">
        <v>83</v>
      </c>
      <c r="Q22" s="43"/>
    </row>
    <row r="23" spans="1:17" ht="68.25" customHeight="1">
      <c r="A23" s="179">
        <v>2</v>
      </c>
      <c r="B23" s="45" t="s">
        <v>283</v>
      </c>
      <c r="C23" s="173" t="s">
        <v>69</v>
      </c>
      <c r="D23" s="173" t="s">
        <v>21</v>
      </c>
      <c r="E23" s="173" t="s">
        <v>74</v>
      </c>
      <c r="F23" s="173"/>
      <c r="G23" s="42">
        <v>20.018999999999998</v>
      </c>
      <c r="H23" s="42">
        <v>34.201999999999998</v>
      </c>
      <c r="I23" s="38">
        <v>40.200000000000003</v>
      </c>
      <c r="J23" s="38">
        <v>49.4</v>
      </c>
      <c r="K23" s="38">
        <v>60.9</v>
      </c>
      <c r="L23" s="38">
        <v>74.7</v>
      </c>
      <c r="M23" s="38">
        <v>86.1</v>
      </c>
      <c r="N23" s="29"/>
      <c r="O23" s="22"/>
      <c r="P23" s="46"/>
    </row>
    <row r="24" spans="1:17" s="125" customFormat="1" ht="42.75" customHeight="1">
      <c r="A24" s="398"/>
      <c r="B24" s="364" t="s">
        <v>270</v>
      </c>
      <c r="C24" s="365" t="s">
        <v>69</v>
      </c>
      <c r="D24" s="366" t="s">
        <v>10</v>
      </c>
      <c r="E24" s="171" t="s">
        <v>111</v>
      </c>
      <c r="F24" s="365" t="s">
        <v>125</v>
      </c>
      <c r="G24" s="176"/>
      <c r="H24" s="176"/>
      <c r="I24" s="127">
        <v>1</v>
      </c>
      <c r="J24" s="176">
        <v>1</v>
      </c>
      <c r="K24" s="176"/>
      <c r="L24" s="176"/>
      <c r="M24" s="176"/>
      <c r="N24" s="176"/>
      <c r="O24" s="171"/>
      <c r="P24" s="171"/>
    </row>
    <row r="25" spans="1:17" s="125" customFormat="1" ht="39" customHeight="1">
      <c r="A25" s="398"/>
      <c r="B25" s="364"/>
      <c r="C25" s="365"/>
      <c r="D25" s="366"/>
      <c r="E25" s="171" t="s">
        <v>64</v>
      </c>
      <c r="F25" s="365"/>
      <c r="G25" s="126">
        <f>SUM(G26:G27)</f>
        <v>0</v>
      </c>
      <c r="H25" s="126">
        <f t="shared" ref="H25:M25" si="1">SUM(H26:H27)</f>
        <v>0</v>
      </c>
      <c r="I25" s="126">
        <f t="shared" si="1"/>
        <v>1010</v>
      </c>
      <c r="J25" s="126">
        <f t="shared" si="1"/>
        <v>850</v>
      </c>
      <c r="K25" s="126">
        <f t="shared" si="1"/>
        <v>0</v>
      </c>
      <c r="L25" s="126">
        <f t="shared" si="1"/>
        <v>0</v>
      </c>
      <c r="M25" s="126">
        <f t="shared" si="1"/>
        <v>0</v>
      </c>
      <c r="N25" s="176"/>
      <c r="O25" s="171"/>
      <c r="P25" s="171"/>
    </row>
    <row r="26" spans="1:17" s="48" customFormat="1" ht="66.75" customHeight="1">
      <c r="A26" s="179" t="s">
        <v>93</v>
      </c>
      <c r="B26" s="180" t="s">
        <v>155</v>
      </c>
      <c r="C26" s="301" t="s">
        <v>341</v>
      </c>
      <c r="D26" s="173" t="s">
        <v>10</v>
      </c>
      <c r="E26" s="173" t="s">
        <v>64</v>
      </c>
      <c r="F26" s="173" t="s">
        <v>57</v>
      </c>
      <c r="G26" s="179"/>
      <c r="H26" s="179"/>
      <c r="I26" s="42">
        <v>850</v>
      </c>
      <c r="J26" s="42">
        <v>850</v>
      </c>
      <c r="K26" s="179"/>
      <c r="L26" s="179"/>
      <c r="M26" s="179"/>
      <c r="N26" s="304" t="s">
        <v>304</v>
      </c>
      <c r="O26" s="180"/>
      <c r="P26" s="23" t="s">
        <v>91</v>
      </c>
      <c r="Q26" s="47"/>
    </row>
    <row r="27" spans="1:17" s="48" customFormat="1" ht="156.75" customHeight="1">
      <c r="A27" s="179" t="s">
        <v>94</v>
      </c>
      <c r="B27" s="180" t="s">
        <v>153</v>
      </c>
      <c r="C27" s="301" t="s">
        <v>341</v>
      </c>
      <c r="D27" s="173" t="s">
        <v>10</v>
      </c>
      <c r="E27" s="173" t="s">
        <v>64</v>
      </c>
      <c r="F27" s="173" t="s">
        <v>57</v>
      </c>
      <c r="G27" s="179"/>
      <c r="H27" s="173"/>
      <c r="I27" s="173">
        <v>160</v>
      </c>
      <c r="J27" s="173"/>
      <c r="K27" s="179"/>
      <c r="L27" s="179"/>
      <c r="M27" s="179"/>
      <c r="N27" s="304" t="s">
        <v>304</v>
      </c>
      <c r="O27" s="180"/>
      <c r="P27" s="180" t="s">
        <v>59</v>
      </c>
      <c r="Q27" s="47"/>
    </row>
    <row r="28" spans="1:17" s="21" customFormat="1" ht="28.5" customHeight="1">
      <c r="A28" s="179"/>
      <c r="B28" s="180" t="s">
        <v>101</v>
      </c>
      <c r="C28" s="173"/>
      <c r="D28" s="173"/>
      <c r="E28" s="173"/>
      <c r="F28" s="173"/>
      <c r="G28" s="173"/>
      <c r="H28" s="42"/>
      <c r="I28" s="42"/>
      <c r="J28" s="173"/>
      <c r="K28" s="42"/>
      <c r="L28" s="30"/>
      <c r="M28" s="30"/>
      <c r="N28" s="179"/>
      <c r="O28" s="180"/>
      <c r="P28" s="23"/>
      <c r="Q28" s="43"/>
    </row>
    <row r="29" spans="1:17" ht="83.25" customHeight="1">
      <c r="A29" s="179">
        <v>3</v>
      </c>
      <c r="B29" s="45" t="s">
        <v>284</v>
      </c>
      <c r="C29" s="173" t="s">
        <v>69</v>
      </c>
      <c r="D29" s="202" t="s">
        <v>22</v>
      </c>
      <c r="E29" s="173" t="s">
        <v>74</v>
      </c>
      <c r="F29" s="173"/>
      <c r="G29" s="269" t="s">
        <v>13</v>
      </c>
      <c r="H29" s="269" t="s">
        <v>13</v>
      </c>
      <c r="I29" s="30">
        <v>4.3680000000000003</v>
      </c>
      <c r="J29" s="30">
        <v>5.8264752</v>
      </c>
      <c r="K29" s="30">
        <v>7.7596996713600008</v>
      </c>
      <c r="L29" s="30">
        <v>10.578022591997954</v>
      </c>
      <c r="M29" s="30">
        <v>17.202999999999999</v>
      </c>
      <c r="N29" s="29"/>
      <c r="O29" s="22"/>
      <c r="P29" s="49"/>
    </row>
    <row r="30" spans="1:17" s="125" customFormat="1" ht="42.75" customHeight="1">
      <c r="A30" s="398"/>
      <c r="B30" s="364" t="s">
        <v>315</v>
      </c>
      <c r="C30" s="365" t="s">
        <v>69</v>
      </c>
      <c r="D30" s="366" t="s">
        <v>10</v>
      </c>
      <c r="E30" s="171" t="s">
        <v>111</v>
      </c>
      <c r="F30" s="365" t="s">
        <v>125</v>
      </c>
      <c r="G30" s="176"/>
      <c r="H30" s="176"/>
      <c r="I30" s="127"/>
      <c r="J30" s="176">
        <v>1</v>
      </c>
      <c r="K30" s="176"/>
      <c r="L30" s="176"/>
      <c r="M30" s="176"/>
      <c r="N30" s="176"/>
      <c r="O30" s="171"/>
      <c r="P30" s="171"/>
    </row>
    <row r="31" spans="1:17" s="125" customFormat="1" ht="39" customHeight="1">
      <c r="A31" s="398"/>
      <c r="B31" s="364"/>
      <c r="C31" s="365"/>
      <c r="D31" s="366"/>
      <c r="E31" s="171" t="s">
        <v>64</v>
      </c>
      <c r="F31" s="365"/>
      <c r="G31" s="126">
        <f>SUM(G32)</f>
        <v>0</v>
      </c>
      <c r="H31" s="126">
        <f t="shared" ref="H31:M31" si="2">SUM(H32)</f>
        <v>0</v>
      </c>
      <c r="I31" s="126">
        <f t="shared" si="2"/>
        <v>0</v>
      </c>
      <c r="J31" s="126">
        <f t="shared" si="2"/>
        <v>200</v>
      </c>
      <c r="K31" s="126">
        <f t="shared" si="2"/>
        <v>0</v>
      </c>
      <c r="L31" s="126">
        <f t="shared" si="2"/>
        <v>0</v>
      </c>
      <c r="M31" s="126">
        <f t="shared" si="2"/>
        <v>0</v>
      </c>
      <c r="N31" s="176"/>
      <c r="O31" s="171"/>
      <c r="P31" s="171"/>
    </row>
    <row r="32" spans="1:17" s="48" customFormat="1" ht="84.75" customHeight="1">
      <c r="A32" s="179" t="s">
        <v>95</v>
      </c>
      <c r="B32" s="180" t="s">
        <v>154</v>
      </c>
      <c r="C32" s="301" t="s">
        <v>341</v>
      </c>
      <c r="D32" s="173" t="s">
        <v>10</v>
      </c>
      <c r="E32" s="173" t="s">
        <v>64</v>
      </c>
      <c r="F32" s="173" t="s">
        <v>57</v>
      </c>
      <c r="G32" s="179"/>
      <c r="H32" s="173"/>
      <c r="I32" s="173"/>
      <c r="J32" s="42">
        <v>200</v>
      </c>
      <c r="K32" s="179"/>
      <c r="L32" s="179"/>
      <c r="M32" s="179"/>
      <c r="N32" s="304" t="s">
        <v>304</v>
      </c>
      <c r="O32" s="299"/>
      <c r="P32" s="49" t="s">
        <v>66</v>
      </c>
      <c r="Q32" s="47"/>
    </row>
    <row r="33" spans="1:17" s="132" customFormat="1" ht="32.25" customHeight="1">
      <c r="A33" s="124"/>
      <c r="B33" s="129" t="s">
        <v>269</v>
      </c>
      <c r="C33" s="130"/>
      <c r="D33" s="103"/>
      <c r="E33" s="103"/>
      <c r="F33" s="103"/>
      <c r="G33" s="139">
        <f>G34+G35+G36+G37</f>
        <v>0</v>
      </c>
      <c r="H33" s="139">
        <f>H34+H35+H36+H37</f>
        <v>105.846</v>
      </c>
      <c r="I33" s="139">
        <f>I34+I35+I36+I37</f>
        <v>21227</v>
      </c>
      <c r="J33" s="139">
        <f t="shared" ref="J33:M33" si="3">J34+J35+J36+J37</f>
        <v>1356</v>
      </c>
      <c r="K33" s="139">
        <f t="shared" si="3"/>
        <v>22909</v>
      </c>
      <c r="L33" s="139">
        <f t="shared" si="3"/>
        <v>409</v>
      </c>
      <c r="M33" s="139">
        <f t="shared" si="3"/>
        <v>0</v>
      </c>
      <c r="N33" s="103"/>
      <c r="O33" s="131"/>
      <c r="P33" s="150"/>
    </row>
    <row r="34" spans="1:17" s="115" customFormat="1" ht="16.899999999999999" customHeight="1">
      <c r="A34" s="174"/>
      <c r="B34" s="116" t="s">
        <v>302</v>
      </c>
      <c r="C34" s="117"/>
      <c r="D34" s="118"/>
      <c r="E34" s="118"/>
      <c r="F34" s="118"/>
      <c r="G34" s="140">
        <v>0</v>
      </c>
      <c r="H34" s="140">
        <v>0</v>
      </c>
      <c r="I34" s="140">
        <v>0</v>
      </c>
      <c r="J34" s="140">
        <v>0</v>
      </c>
      <c r="K34" s="140">
        <v>0</v>
      </c>
      <c r="L34" s="140">
        <v>0</v>
      </c>
      <c r="M34" s="140">
        <v>0</v>
      </c>
      <c r="N34" s="118"/>
      <c r="O34" s="119"/>
      <c r="P34" s="151"/>
    </row>
    <row r="35" spans="1:17" s="115" customFormat="1" ht="16.899999999999999" customHeight="1">
      <c r="A35" s="174"/>
      <c r="B35" s="116" t="s">
        <v>301</v>
      </c>
      <c r="C35" s="117"/>
      <c r="D35" s="118"/>
      <c r="E35" s="118"/>
      <c r="F35" s="118"/>
      <c r="G35" s="140">
        <v>0</v>
      </c>
      <c r="H35" s="140">
        <v>0</v>
      </c>
      <c r="I35" s="140">
        <v>0</v>
      </c>
      <c r="J35" s="140">
        <v>0</v>
      </c>
      <c r="K35" s="140">
        <v>0</v>
      </c>
      <c r="L35" s="140">
        <v>0</v>
      </c>
      <c r="M35" s="140">
        <v>0</v>
      </c>
      <c r="N35" s="118"/>
      <c r="O35" s="119"/>
      <c r="P35" s="151"/>
    </row>
    <row r="36" spans="1:17" s="115" customFormat="1" ht="16.899999999999999" customHeight="1">
      <c r="A36" s="174"/>
      <c r="B36" s="116" t="s">
        <v>303</v>
      </c>
      <c r="C36" s="117"/>
      <c r="D36" s="118"/>
      <c r="E36" s="118"/>
      <c r="F36" s="118"/>
      <c r="G36" s="140">
        <v>0</v>
      </c>
      <c r="H36" s="140">
        <v>0</v>
      </c>
      <c r="I36" s="140">
        <v>0</v>
      </c>
      <c r="J36" s="140">
        <v>0</v>
      </c>
      <c r="K36" s="140">
        <v>0</v>
      </c>
      <c r="L36" s="140">
        <v>0</v>
      </c>
      <c r="M36" s="140">
        <v>0</v>
      </c>
      <c r="N36" s="118"/>
      <c r="O36" s="119"/>
      <c r="P36" s="151"/>
    </row>
    <row r="37" spans="1:17" s="115" customFormat="1" ht="16.899999999999999" customHeight="1">
      <c r="A37" s="174"/>
      <c r="B37" s="116" t="s">
        <v>304</v>
      </c>
      <c r="C37" s="117"/>
      <c r="D37" s="118"/>
      <c r="E37" s="118"/>
      <c r="F37" s="118"/>
      <c r="G37" s="140">
        <f>G16+G17+G18+G19+G20+G21+G22+G26+G27+G32+G13</f>
        <v>0</v>
      </c>
      <c r="H37" s="340">
        <f t="shared" ref="H37:M37" si="4">H16+H17+H18+H19+H20+H21+H22+H26+H27+H32+H13</f>
        <v>105.846</v>
      </c>
      <c r="I37" s="340">
        <f t="shared" si="4"/>
        <v>21227</v>
      </c>
      <c r="J37" s="340">
        <f t="shared" si="4"/>
        <v>1356</v>
      </c>
      <c r="K37" s="340">
        <f t="shared" si="4"/>
        <v>22909</v>
      </c>
      <c r="L37" s="340">
        <f t="shared" si="4"/>
        <v>409</v>
      </c>
      <c r="M37" s="340">
        <f t="shared" si="4"/>
        <v>0</v>
      </c>
      <c r="N37" s="118"/>
      <c r="O37" s="119"/>
      <c r="P37" s="151"/>
    </row>
    <row r="38" spans="1:17" s="106" customFormat="1" ht="31.5" customHeight="1">
      <c r="A38" s="187"/>
      <c r="B38" s="410" t="s">
        <v>41</v>
      </c>
      <c r="C38" s="410"/>
      <c r="D38" s="410"/>
      <c r="E38" s="410"/>
      <c r="F38" s="410"/>
      <c r="G38" s="410"/>
      <c r="H38" s="410"/>
      <c r="I38" s="410"/>
      <c r="J38" s="410"/>
      <c r="K38" s="410"/>
      <c r="L38" s="410"/>
      <c r="M38" s="410"/>
      <c r="N38" s="410"/>
      <c r="O38" s="410"/>
      <c r="P38" s="410"/>
      <c r="Q38" s="102"/>
    </row>
    <row r="39" spans="1:17" ht="29.25" customHeight="1">
      <c r="A39" s="179"/>
      <c r="B39" s="37" t="s">
        <v>210</v>
      </c>
      <c r="C39" s="173"/>
      <c r="D39" s="173"/>
      <c r="E39" s="173"/>
      <c r="F39" s="173"/>
      <c r="G39" s="173"/>
      <c r="H39" s="173"/>
      <c r="I39" s="173"/>
      <c r="J39" s="30"/>
      <c r="K39" s="30"/>
      <c r="L39" s="30"/>
      <c r="M39" s="30"/>
      <c r="N39" s="29"/>
      <c r="O39" s="22"/>
      <c r="P39" s="22"/>
    </row>
    <row r="40" spans="1:17" ht="75" customHeight="1">
      <c r="A40" s="179">
        <v>4</v>
      </c>
      <c r="B40" s="37" t="s">
        <v>285</v>
      </c>
      <c r="C40" s="173" t="s">
        <v>69</v>
      </c>
      <c r="D40" s="173" t="s">
        <v>22</v>
      </c>
      <c r="E40" s="173" t="s">
        <v>9</v>
      </c>
      <c r="F40" s="173"/>
      <c r="G40" s="269" t="s">
        <v>13</v>
      </c>
      <c r="H40" s="269" t="s">
        <v>13</v>
      </c>
      <c r="I40" s="42">
        <v>15.625</v>
      </c>
      <c r="J40" s="42">
        <v>20.588235294117645</v>
      </c>
      <c r="K40" s="42">
        <v>24.324324324324326</v>
      </c>
      <c r="L40" s="42">
        <v>25.641025641025639</v>
      </c>
      <c r="M40" s="42">
        <v>25.7</v>
      </c>
      <c r="N40" s="29"/>
      <c r="O40" s="22"/>
      <c r="P40" s="23"/>
    </row>
    <row r="41" spans="1:17" s="125" customFormat="1" ht="42.75" customHeight="1">
      <c r="A41" s="398"/>
      <c r="B41" s="364" t="s">
        <v>316</v>
      </c>
      <c r="C41" s="365" t="s">
        <v>69</v>
      </c>
      <c r="D41" s="366" t="s">
        <v>10</v>
      </c>
      <c r="E41" s="171" t="s">
        <v>111</v>
      </c>
      <c r="F41" s="365" t="s">
        <v>125</v>
      </c>
      <c r="G41" s="176"/>
      <c r="H41" s="176"/>
      <c r="I41" s="127">
        <v>1</v>
      </c>
      <c r="J41" s="176"/>
      <c r="K41" s="176"/>
      <c r="L41" s="176"/>
      <c r="M41" s="176"/>
      <c r="N41" s="176"/>
      <c r="O41" s="171"/>
      <c r="P41" s="171"/>
    </row>
    <row r="42" spans="1:17" s="125" customFormat="1" ht="39" customHeight="1">
      <c r="A42" s="398"/>
      <c r="B42" s="364"/>
      <c r="C42" s="365"/>
      <c r="D42" s="366"/>
      <c r="E42" s="171" t="s">
        <v>64</v>
      </c>
      <c r="F42" s="365"/>
      <c r="G42" s="126">
        <f>SUM(G43)</f>
        <v>0</v>
      </c>
      <c r="H42" s="126">
        <f t="shared" ref="H42:M42" si="5">SUM(H43)</f>
        <v>13000</v>
      </c>
      <c r="I42" s="126">
        <f t="shared" si="5"/>
        <v>17000</v>
      </c>
      <c r="J42" s="126">
        <f t="shared" si="5"/>
        <v>0</v>
      </c>
      <c r="K42" s="126">
        <f t="shared" si="5"/>
        <v>0</v>
      </c>
      <c r="L42" s="126">
        <f t="shared" si="5"/>
        <v>0</v>
      </c>
      <c r="M42" s="126">
        <f t="shared" si="5"/>
        <v>0</v>
      </c>
      <c r="N42" s="176"/>
      <c r="O42" s="171"/>
      <c r="P42" s="171"/>
    </row>
    <row r="43" spans="1:17" s="48" customFormat="1" ht="201" customHeight="1">
      <c r="A43" s="179" t="s">
        <v>97</v>
      </c>
      <c r="B43" s="319" t="s">
        <v>366</v>
      </c>
      <c r="C43" s="301" t="s">
        <v>341</v>
      </c>
      <c r="D43" s="173" t="s">
        <v>10</v>
      </c>
      <c r="E43" s="173" t="s">
        <v>64</v>
      </c>
      <c r="F43" s="173" t="s">
        <v>57</v>
      </c>
      <c r="G43" s="179"/>
      <c r="H43" s="173">
        <v>13000</v>
      </c>
      <c r="I43" s="42">
        <v>17000</v>
      </c>
      <c r="J43" s="42"/>
      <c r="K43" s="179"/>
      <c r="L43" s="179"/>
      <c r="M43" s="179"/>
      <c r="N43" s="304" t="s">
        <v>304</v>
      </c>
      <c r="O43" s="180"/>
      <c r="P43" s="338" t="s">
        <v>392</v>
      </c>
      <c r="Q43" s="47"/>
    </row>
    <row r="44" spans="1:17" ht="103.5" customHeight="1">
      <c r="A44" s="179">
        <v>5</v>
      </c>
      <c r="B44" s="50" t="s">
        <v>286</v>
      </c>
      <c r="C44" s="173" t="s">
        <v>69</v>
      </c>
      <c r="D44" s="173" t="s">
        <v>8</v>
      </c>
      <c r="E44" s="173" t="s">
        <v>30</v>
      </c>
      <c r="F44" s="173"/>
      <c r="G44" s="198">
        <v>3.0259999999999998</v>
      </c>
      <c r="H44" s="197">
        <f>G44*3%+G44</f>
        <v>3.1167799999999999</v>
      </c>
      <c r="I44" s="51">
        <v>5.0949999999999998</v>
      </c>
      <c r="J44" s="51">
        <v>5.3579999999999997</v>
      </c>
      <c r="K44" s="51">
        <v>5.6070000000000002</v>
      </c>
      <c r="L44" s="51">
        <v>5.8559999999999999</v>
      </c>
      <c r="M44" s="51">
        <v>5.8559999999999999</v>
      </c>
      <c r="N44" s="29"/>
      <c r="O44" s="22"/>
      <c r="P44" s="46"/>
    </row>
    <row r="45" spans="1:17" s="125" customFormat="1" ht="42.75" customHeight="1">
      <c r="A45" s="398"/>
      <c r="B45" s="364" t="s">
        <v>317</v>
      </c>
      <c r="C45" s="365" t="s">
        <v>69</v>
      </c>
      <c r="D45" s="366" t="s">
        <v>10</v>
      </c>
      <c r="E45" s="171" t="s">
        <v>111</v>
      </c>
      <c r="F45" s="365" t="s">
        <v>125</v>
      </c>
      <c r="G45" s="176"/>
      <c r="H45" s="176"/>
      <c r="I45" s="127">
        <v>1</v>
      </c>
      <c r="J45" s="176"/>
      <c r="K45" s="176"/>
      <c r="L45" s="176"/>
      <c r="M45" s="176"/>
      <c r="N45" s="176"/>
      <c r="O45" s="171"/>
      <c r="P45" s="171"/>
    </row>
    <row r="46" spans="1:17" s="125" customFormat="1" ht="39" customHeight="1">
      <c r="A46" s="398"/>
      <c r="B46" s="364"/>
      <c r="C46" s="365"/>
      <c r="D46" s="366"/>
      <c r="E46" s="171" t="s">
        <v>64</v>
      </c>
      <c r="F46" s="365"/>
      <c r="G46" s="126">
        <f>SUM(G47)</f>
        <v>0</v>
      </c>
      <c r="H46" s="126">
        <f t="shared" ref="H46" si="6">SUM(H47)</f>
        <v>0</v>
      </c>
      <c r="I46" s="126">
        <f>SUM(I47)</f>
        <v>400</v>
      </c>
      <c r="J46" s="126">
        <f t="shared" ref="J46:M46" si="7">SUM(J47)</f>
        <v>0</v>
      </c>
      <c r="K46" s="126">
        <f t="shared" si="7"/>
        <v>0</v>
      </c>
      <c r="L46" s="126">
        <f t="shared" si="7"/>
        <v>0</v>
      </c>
      <c r="M46" s="126">
        <f t="shared" si="7"/>
        <v>0</v>
      </c>
      <c r="N46" s="176"/>
      <c r="O46" s="171"/>
      <c r="P46" s="171"/>
    </row>
    <row r="47" spans="1:17" ht="135" customHeight="1">
      <c r="A47" s="179" t="s">
        <v>100</v>
      </c>
      <c r="B47" s="52" t="s">
        <v>367</v>
      </c>
      <c r="C47" s="301" t="s">
        <v>341</v>
      </c>
      <c r="D47" s="173" t="s">
        <v>10</v>
      </c>
      <c r="E47" s="173" t="s">
        <v>64</v>
      </c>
      <c r="F47" s="173" t="s">
        <v>57</v>
      </c>
      <c r="G47" s="173"/>
      <c r="H47" s="173"/>
      <c r="I47" s="30">
        <v>400</v>
      </c>
      <c r="J47" s="30"/>
      <c r="K47" s="30"/>
      <c r="L47" s="30"/>
      <c r="M47" s="30"/>
      <c r="N47" s="192" t="s">
        <v>76</v>
      </c>
      <c r="O47" s="22"/>
      <c r="P47" s="23" t="s">
        <v>92</v>
      </c>
    </row>
    <row r="48" spans="1:17" ht="32.25" customHeight="1">
      <c r="A48" s="179"/>
      <c r="B48" s="50" t="s">
        <v>211</v>
      </c>
      <c r="C48" s="173"/>
      <c r="D48" s="173"/>
      <c r="E48" s="173"/>
      <c r="F48" s="173"/>
      <c r="G48" s="173"/>
      <c r="H48" s="173"/>
      <c r="I48" s="173"/>
      <c r="J48" s="30"/>
      <c r="K48" s="30"/>
      <c r="L48" s="30"/>
      <c r="M48" s="30"/>
      <c r="N48" s="29"/>
      <c r="O48" s="22"/>
      <c r="P48" s="22"/>
    </row>
    <row r="49" spans="1:17" ht="66" customHeight="1">
      <c r="A49" s="179">
        <v>6</v>
      </c>
      <c r="B49" s="50" t="s">
        <v>287</v>
      </c>
      <c r="C49" s="173" t="s">
        <v>69</v>
      </c>
      <c r="D49" s="173" t="s">
        <v>8</v>
      </c>
      <c r="E49" s="173" t="s">
        <v>30</v>
      </c>
      <c r="F49" s="173"/>
      <c r="G49" s="14">
        <v>0.04</v>
      </c>
      <c r="H49" s="197">
        <f>G49*3%+G49</f>
        <v>4.1200000000000001E-2</v>
      </c>
      <c r="I49" s="53">
        <v>8.6999999999999994E-2</v>
      </c>
      <c r="J49" s="53">
        <v>9.4E-2</v>
      </c>
      <c r="K49" s="53">
        <v>0.109</v>
      </c>
      <c r="L49" s="53">
        <v>0.124</v>
      </c>
      <c r="M49" s="53">
        <v>0.109</v>
      </c>
      <c r="N49" s="29"/>
      <c r="O49" s="22"/>
      <c r="P49" s="22"/>
    </row>
    <row r="50" spans="1:17" s="125" customFormat="1" ht="42.75" customHeight="1">
      <c r="A50" s="398"/>
      <c r="B50" s="364" t="s">
        <v>318</v>
      </c>
      <c r="C50" s="365" t="s">
        <v>69</v>
      </c>
      <c r="D50" s="366" t="s">
        <v>10</v>
      </c>
      <c r="E50" s="171" t="s">
        <v>111</v>
      </c>
      <c r="F50" s="365" t="s">
        <v>125</v>
      </c>
      <c r="G50" s="176"/>
      <c r="H50" s="176"/>
      <c r="I50" s="127"/>
      <c r="J50" s="176"/>
      <c r="K50" s="176">
        <v>1</v>
      </c>
      <c r="L50" s="176"/>
      <c r="M50" s="176"/>
      <c r="N50" s="176"/>
      <c r="O50" s="171"/>
      <c r="P50" s="171"/>
    </row>
    <row r="51" spans="1:17" s="125" customFormat="1" ht="39" customHeight="1">
      <c r="A51" s="398"/>
      <c r="B51" s="364"/>
      <c r="C51" s="365"/>
      <c r="D51" s="366"/>
      <c r="E51" s="171" t="s">
        <v>64</v>
      </c>
      <c r="F51" s="365"/>
      <c r="G51" s="126">
        <f>SUM(G52)</f>
        <v>0</v>
      </c>
      <c r="H51" s="126">
        <f t="shared" ref="H51" si="8">SUM(H52)</f>
        <v>63.6</v>
      </c>
      <c r="I51" s="126">
        <f>SUM(I52)</f>
        <v>0</v>
      </c>
      <c r="J51" s="126">
        <f t="shared" ref="J51:M51" si="9">SUM(J52)</f>
        <v>0</v>
      </c>
      <c r="K51" s="126">
        <f t="shared" si="9"/>
        <v>136.4</v>
      </c>
      <c r="L51" s="126">
        <f t="shared" si="9"/>
        <v>0</v>
      </c>
      <c r="M51" s="126">
        <f t="shared" si="9"/>
        <v>0</v>
      </c>
      <c r="N51" s="176"/>
      <c r="O51" s="171"/>
      <c r="P51" s="171"/>
    </row>
    <row r="52" spans="1:17" s="21" customFormat="1" ht="147.75" customHeight="1">
      <c r="A52" s="179" t="s">
        <v>156</v>
      </c>
      <c r="B52" s="310" t="s">
        <v>352</v>
      </c>
      <c r="C52" s="301" t="s">
        <v>341</v>
      </c>
      <c r="D52" s="173" t="s">
        <v>60</v>
      </c>
      <c r="E52" s="173" t="s">
        <v>37</v>
      </c>
      <c r="F52" s="173" t="s">
        <v>57</v>
      </c>
      <c r="G52" s="173"/>
      <c r="H52" s="173">
        <v>63.6</v>
      </c>
      <c r="I52" s="101"/>
      <c r="J52" s="173"/>
      <c r="K52" s="173">
        <v>136.4</v>
      </c>
      <c r="L52" s="173"/>
      <c r="M52" s="173"/>
      <c r="N52" s="304" t="s">
        <v>304</v>
      </c>
      <c r="O52" s="180"/>
      <c r="P52" s="180" t="s">
        <v>68</v>
      </c>
      <c r="Q52" s="47"/>
    </row>
    <row r="53" spans="1:17" s="59" customFormat="1" ht="50.25" customHeight="1">
      <c r="A53" s="179">
        <v>7</v>
      </c>
      <c r="B53" s="50" t="s">
        <v>295</v>
      </c>
      <c r="C53" s="173"/>
      <c r="D53" s="173"/>
      <c r="E53" s="173"/>
      <c r="F53" s="54"/>
      <c r="G53" s="55"/>
      <c r="H53" s="55"/>
      <c r="I53" s="54"/>
      <c r="J53" s="55"/>
      <c r="K53" s="55"/>
      <c r="L53" s="55"/>
      <c r="M53" s="55"/>
      <c r="N53" s="56"/>
      <c r="O53" s="57"/>
      <c r="P53" s="57"/>
      <c r="Q53" s="58"/>
    </row>
    <row r="54" spans="1:17" s="59" customFormat="1" ht="74.25" customHeight="1">
      <c r="A54" s="179"/>
      <c r="B54" s="310" t="s">
        <v>351</v>
      </c>
      <c r="C54" s="173" t="s">
        <v>69</v>
      </c>
      <c r="D54" s="173" t="s">
        <v>10</v>
      </c>
      <c r="E54" s="173" t="s">
        <v>9</v>
      </c>
      <c r="F54" s="30"/>
      <c r="G54" s="30">
        <v>0</v>
      </c>
      <c r="H54" s="30">
        <v>0</v>
      </c>
      <c r="I54" s="30">
        <v>0.2</v>
      </c>
      <c r="J54" s="30">
        <v>0.2</v>
      </c>
      <c r="K54" s="30">
        <v>0.2</v>
      </c>
      <c r="L54" s="30">
        <v>0.2</v>
      </c>
      <c r="M54" s="30">
        <v>0.2</v>
      </c>
      <c r="N54" s="56"/>
      <c r="O54" s="57"/>
      <c r="P54" s="57"/>
      <c r="Q54" s="58"/>
    </row>
    <row r="55" spans="1:17" s="133" customFormat="1" ht="32.25" customHeight="1">
      <c r="A55" s="103"/>
      <c r="B55" s="129" t="s">
        <v>272</v>
      </c>
      <c r="C55" s="130"/>
      <c r="D55" s="103"/>
      <c r="E55" s="103" t="s">
        <v>37</v>
      </c>
      <c r="F55" s="103"/>
      <c r="G55" s="139">
        <f>G56+G57+G58+G59</f>
        <v>0</v>
      </c>
      <c r="H55" s="139">
        <f>H56+H57+H58+H59</f>
        <v>13063.6</v>
      </c>
      <c r="I55" s="139">
        <f>I56+I57+I58+I59</f>
        <v>17400</v>
      </c>
      <c r="J55" s="139">
        <f t="shared" ref="J55:M55" si="10">J56+J57+J58+J59</f>
        <v>0</v>
      </c>
      <c r="K55" s="139">
        <f t="shared" si="10"/>
        <v>136.4</v>
      </c>
      <c r="L55" s="139">
        <f t="shared" si="10"/>
        <v>0</v>
      </c>
      <c r="M55" s="139">
        <f t="shared" si="10"/>
        <v>0</v>
      </c>
      <c r="N55" s="103"/>
      <c r="O55" s="129"/>
      <c r="P55" s="169"/>
    </row>
    <row r="56" spans="1:17" s="115" customFormat="1" ht="16.899999999999999" customHeight="1">
      <c r="A56" s="174"/>
      <c r="B56" s="116" t="s">
        <v>302</v>
      </c>
      <c r="C56" s="117"/>
      <c r="D56" s="118"/>
      <c r="E56" s="128" t="s">
        <v>37</v>
      </c>
      <c r="F56" s="118"/>
      <c r="G56" s="140">
        <v>0</v>
      </c>
      <c r="H56" s="140">
        <v>0</v>
      </c>
      <c r="I56" s="140">
        <v>0</v>
      </c>
      <c r="J56" s="140">
        <v>0</v>
      </c>
      <c r="K56" s="140">
        <v>0</v>
      </c>
      <c r="L56" s="140">
        <v>0</v>
      </c>
      <c r="M56" s="140">
        <v>0</v>
      </c>
      <c r="N56" s="118"/>
      <c r="O56" s="119"/>
      <c r="P56" s="151"/>
    </row>
    <row r="57" spans="1:17" s="115" customFormat="1" ht="16.899999999999999" customHeight="1">
      <c r="A57" s="174"/>
      <c r="B57" s="116" t="s">
        <v>301</v>
      </c>
      <c r="C57" s="117"/>
      <c r="D57" s="118"/>
      <c r="E57" s="128" t="s">
        <v>37</v>
      </c>
      <c r="F57" s="118"/>
      <c r="G57" s="140">
        <v>0</v>
      </c>
      <c r="H57" s="140">
        <v>0</v>
      </c>
      <c r="I57" s="140">
        <v>0</v>
      </c>
      <c r="J57" s="140">
        <v>0</v>
      </c>
      <c r="K57" s="140">
        <v>0</v>
      </c>
      <c r="L57" s="140">
        <v>0</v>
      </c>
      <c r="M57" s="140">
        <v>0</v>
      </c>
      <c r="N57" s="118"/>
      <c r="O57" s="119"/>
      <c r="P57" s="151"/>
    </row>
    <row r="58" spans="1:17" s="115" customFormat="1" ht="16.899999999999999" customHeight="1">
      <c r="A58" s="174"/>
      <c r="B58" s="116" t="s">
        <v>303</v>
      </c>
      <c r="C58" s="117"/>
      <c r="D58" s="118"/>
      <c r="E58" s="128" t="s">
        <v>37</v>
      </c>
      <c r="F58" s="118"/>
      <c r="G58" s="140">
        <v>0</v>
      </c>
      <c r="H58" s="140">
        <v>0</v>
      </c>
      <c r="I58" s="140">
        <v>0</v>
      </c>
      <c r="J58" s="140">
        <v>0</v>
      </c>
      <c r="K58" s="140">
        <v>0</v>
      </c>
      <c r="L58" s="140">
        <v>0</v>
      </c>
      <c r="M58" s="140">
        <v>0</v>
      </c>
      <c r="N58" s="118"/>
      <c r="O58" s="119"/>
      <c r="P58" s="151"/>
    </row>
    <row r="59" spans="1:17" s="115" customFormat="1" ht="16.899999999999999" customHeight="1">
      <c r="A59" s="174"/>
      <c r="B59" s="116" t="s">
        <v>304</v>
      </c>
      <c r="C59" s="117"/>
      <c r="D59" s="118"/>
      <c r="E59" s="128" t="s">
        <v>37</v>
      </c>
      <c r="F59" s="118"/>
      <c r="G59" s="140">
        <f t="shared" ref="G59:M59" si="11">G43+G47+G52</f>
        <v>0</v>
      </c>
      <c r="H59" s="140">
        <f t="shared" si="11"/>
        <v>13063.6</v>
      </c>
      <c r="I59" s="140">
        <f t="shared" si="11"/>
        <v>17400</v>
      </c>
      <c r="J59" s="140">
        <f t="shared" si="11"/>
        <v>0</v>
      </c>
      <c r="K59" s="140">
        <f t="shared" si="11"/>
        <v>136.4</v>
      </c>
      <c r="L59" s="140">
        <f t="shared" si="11"/>
        <v>0</v>
      </c>
      <c r="M59" s="140">
        <f t="shared" si="11"/>
        <v>0</v>
      </c>
      <c r="N59" s="118"/>
      <c r="O59" s="119"/>
      <c r="P59" s="151"/>
    </row>
    <row r="60" spans="1:17" s="138" customFormat="1" ht="18" customHeight="1">
      <c r="A60" s="134"/>
      <c r="B60" s="135" t="s">
        <v>268</v>
      </c>
      <c r="C60" s="134"/>
      <c r="D60" s="134"/>
      <c r="E60" s="134" t="s">
        <v>37</v>
      </c>
      <c r="F60" s="134"/>
      <c r="G60" s="136">
        <f>G61+G62+G63+G64</f>
        <v>0</v>
      </c>
      <c r="H60" s="136">
        <f>H61+H62+H63+H64</f>
        <v>13169.446</v>
      </c>
      <c r="I60" s="136">
        <f>I61+I62+I63+I64</f>
        <v>38627</v>
      </c>
      <c r="J60" s="136">
        <f t="shared" ref="J60:M60" si="12">J61+J62+J63+J64</f>
        <v>1356</v>
      </c>
      <c r="K60" s="136">
        <f>K61+K62+K63+K64</f>
        <v>23045.4</v>
      </c>
      <c r="L60" s="136">
        <f t="shared" si="12"/>
        <v>409</v>
      </c>
      <c r="M60" s="136">
        <f t="shared" si="12"/>
        <v>0</v>
      </c>
      <c r="N60" s="134"/>
      <c r="O60" s="137"/>
      <c r="P60" s="166"/>
    </row>
    <row r="61" spans="1:17" s="115" customFormat="1" ht="16.5" customHeight="1">
      <c r="A61" s="174"/>
      <c r="B61" s="116" t="s">
        <v>302</v>
      </c>
      <c r="C61" s="112"/>
      <c r="D61" s="112"/>
      <c r="E61" s="317" t="s">
        <v>37</v>
      </c>
      <c r="F61" s="112"/>
      <c r="G61" s="113">
        <f t="shared" ref="G61:M64" si="13">G34+G56</f>
        <v>0</v>
      </c>
      <c r="H61" s="113">
        <f t="shared" si="13"/>
        <v>0</v>
      </c>
      <c r="I61" s="113">
        <f t="shared" si="13"/>
        <v>0</v>
      </c>
      <c r="J61" s="113">
        <f t="shared" si="13"/>
        <v>0</v>
      </c>
      <c r="K61" s="113">
        <f t="shared" si="13"/>
        <v>0</v>
      </c>
      <c r="L61" s="113">
        <f t="shared" si="13"/>
        <v>0</v>
      </c>
      <c r="M61" s="113">
        <f t="shared" si="13"/>
        <v>0</v>
      </c>
      <c r="N61" s="112"/>
      <c r="O61" s="114"/>
      <c r="P61" s="151"/>
    </row>
    <row r="62" spans="1:17" s="115" customFormat="1" ht="16.5" customHeight="1">
      <c r="A62" s="174"/>
      <c r="B62" s="116" t="s">
        <v>301</v>
      </c>
      <c r="C62" s="112"/>
      <c r="D62" s="112"/>
      <c r="E62" s="317" t="s">
        <v>37</v>
      </c>
      <c r="F62" s="112"/>
      <c r="G62" s="113">
        <f t="shared" si="13"/>
        <v>0</v>
      </c>
      <c r="H62" s="113">
        <f t="shared" si="13"/>
        <v>0</v>
      </c>
      <c r="I62" s="113">
        <f t="shared" si="13"/>
        <v>0</v>
      </c>
      <c r="J62" s="113">
        <f t="shared" si="13"/>
        <v>0</v>
      </c>
      <c r="K62" s="113">
        <f t="shared" si="13"/>
        <v>0</v>
      </c>
      <c r="L62" s="113">
        <f t="shared" si="13"/>
        <v>0</v>
      </c>
      <c r="M62" s="113">
        <f t="shared" si="13"/>
        <v>0</v>
      </c>
      <c r="N62" s="112"/>
      <c r="O62" s="114"/>
      <c r="P62" s="151"/>
    </row>
    <row r="63" spans="1:17" s="115" customFormat="1" ht="16.5" customHeight="1">
      <c r="A63" s="174"/>
      <c r="B63" s="116" t="s">
        <v>303</v>
      </c>
      <c r="C63" s="112"/>
      <c r="D63" s="112"/>
      <c r="E63" s="317" t="s">
        <v>37</v>
      </c>
      <c r="F63" s="112"/>
      <c r="G63" s="113">
        <f t="shared" si="13"/>
        <v>0</v>
      </c>
      <c r="H63" s="113">
        <f t="shared" si="13"/>
        <v>0</v>
      </c>
      <c r="I63" s="113">
        <f t="shared" si="13"/>
        <v>0</v>
      </c>
      <c r="J63" s="113">
        <f t="shared" si="13"/>
        <v>0</v>
      </c>
      <c r="K63" s="113">
        <f t="shared" si="13"/>
        <v>0</v>
      </c>
      <c r="L63" s="113">
        <f t="shared" si="13"/>
        <v>0</v>
      </c>
      <c r="M63" s="113">
        <f t="shared" si="13"/>
        <v>0</v>
      </c>
      <c r="N63" s="112"/>
      <c r="O63" s="114"/>
      <c r="P63" s="151"/>
    </row>
    <row r="64" spans="1:17" s="115" customFormat="1" ht="16.5" customHeight="1">
      <c r="A64" s="174"/>
      <c r="B64" s="116" t="s">
        <v>304</v>
      </c>
      <c r="C64" s="112"/>
      <c r="D64" s="112"/>
      <c r="E64" s="317" t="s">
        <v>37</v>
      </c>
      <c r="F64" s="112"/>
      <c r="G64" s="113">
        <f t="shared" si="13"/>
        <v>0</v>
      </c>
      <c r="H64" s="113">
        <f t="shared" si="13"/>
        <v>13169.446</v>
      </c>
      <c r="I64" s="113">
        <f t="shared" si="13"/>
        <v>38627</v>
      </c>
      <c r="J64" s="113">
        <f t="shared" si="13"/>
        <v>1356</v>
      </c>
      <c r="K64" s="113">
        <f t="shared" si="13"/>
        <v>23045.4</v>
      </c>
      <c r="L64" s="113">
        <f t="shared" si="13"/>
        <v>409</v>
      </c>
      <c r="M64" s="113">
        <f t="shared" si="13"/>
        <v>0</v>
      </c>
      <c r="N64" s="112"/>
      <c r="O64" s="114"/>
      <c r="P64" s="151"/>
    </row>
    <row r="65" spans="1:17" s="110" customFormat="1" ht="26.25" customHeight="1">
      <c r="A65" s="185"/>
      <c r="B65" s="403" t="s">
        <v>14</v>
      </c>
      <c r="C65" s="403"/>
      <c r="D65" s="403"/>
      <c r="E65" s="403"/>
      <c r="F65" s="403"/>
      <c r="G65" s="403"/>
      <c r="H65" s="403"/>
      <c r="I65" s="403"/>
      <c r="J65" s="403"/>
      <c r="K65" s="403"/>
      <c r="L65" s="403"/>
      <c r="M65" s="403"/>
      <c r="N65" s="403"/>
      <c r="O65" s="403"/>
      <c r="P65" s="403"/>
      <c r="Q65" s="104"/>
    </row>
    <row r="66" spans="1:17" s="106" customFormat="1" ht="26.1" customHeight="1">
      <c r="A66" s="187"/>
      <c r="B66" s="380" t="s">
        <v>216</v>
      </c>
      <c r="C66" s="381"/>
      <c r="D66" s="381"/>
      <c r="E66" s="381"/>
      <c r="F66" s="381"/>
      <c r="G66" s="381"/>
      <c r="H66" s="381"/>
      <c r="I66" s="381"/>
      <c r="J66" s="381"/>
      <c r="K66" s="381"/>
      <c r="L66" s="381"/>
      <c r="M66" s="381"/>
      <c r="N66" s="381"/>
      <c r="O66" s="381"/>
      <c r="P66" s="382"/>
      <c r="Q66" s="102"/>
    </row>
    <row r="67" spans="1:17" ht="60.75" customHeight="1">
      <c r="A67" s="179">
        <v>8</v>
      </c>
      <c r="B67" s="50" t="s">
        <v>296</v>
      </c>
      <c r="C67" s="173"/>
      <c r="D67" s="173"/>
      <c r="E67" s="173"/>
      <c r="F67" s="173"/>
      <c r="G67" s="173"/>
      <c r="H67" s="173"/>
      <c r="I67" s="173"/>
      <c r="J67" s="30"/>
      <c r="K67" s="30"/>
      <c r="L67" s="30"/>
      <c r="M67" s="30"/>
      <c r="N67" s="29"/>
      <c r="O67" s="22"/>
      <c r="P67" s="22"/>
    </row>
    <row r="68" spans="1:17" ht="40.5" customHeight="1">
      <c r="A68" s="179"/>
      <c r="B68" s="50" t="s">
        <v>212</v>
      </c>
      <c r="C68" s="173"/>
      <c r="D68" s="54"/>
      <c r="E68" s="173"/>
      <c r="F68" s="173"/>
      <c r="G68" s="173"/>
      <c r="H68" s="173"/>
      <c r="I68" s="173"/>
      <c r="J68" s="30"/>
      <c r="K68" s="30"/>
      <c r="L68" s="30"/>
      <c r="M68" s="30"/>
      <c r="N68" s="29"/>
      <c r="O68" s="22"/>
      <c r="P68" s="22"/>
    </row>
    <row r="69" spans="1:17" ht="42" customHeight="1">
      <c r="A69" s="388"/>
      <c r="B69" s="399" t="s">
        <v>200</v>
      </c>
      <c r="C69" s="373" t="s">
        <v>70</v>
      </c>
      <c r="D69" s="373" t="s">
        <v>10</v>
      </c>
      <c r="E69" s="173" t="s">
        <v>33</v>
      </c>
      <c r="F69" s="173"/>
      <c r="G69" s="202">
        <v>1963</v>
      </c>
      <c r="H69" s="202">
        <v>959</v>
      </c>
      <c r="I69" s="60">
        <v>869</v>
      </c>
      <c r="J69" s="60">
        <v>869</v>
      </c>
      <c r="K69" s="60">
        <v>869</v>
      </c>
      <c r="L69" s="60">
        <v>869</v>
      </c>
      <c r="M69" s="60">
        <v>869</v>
      </c>
      <c r="N69" s="29"/>
      <c r="O69" s="22"/>
      <c r="P69" s="371"/>
    </row>
    <row r="70" spans="1:17" ht="51" customHeight="1">
      <c r="A70" s="388"/>
      <c r="B70" s="371"/>
      <c r="C70" s="373"/>
      <c r="D70" s="373"/>
      <c r="E70" s="173" t="s">
        <v>34</v>
      </c>
      <c r="F70" s="173"/>
      <c r="G70" s="202">
        <v>450</v>
      </c>
      <c r="H70" s="202">
        <v>374</v>
      </c>
      <c r="I70" s="60">
        <v>588.31299999999999</v>
      </c>
      <c r="J70" s="60">
        <v>751</v>
      </c>
      <c r="K70" s="60">
        <v>760.375</v>
      </c>
      <c r="L70" s="60">
        <v>760.375</v>
      </c>
      <c r="M70" s="60">
        <v>760.375</v>
      </c>
      <c r="N70" s="29"/>
      <c r="O70" s="22"/>
      <c r="P70" s="371"/>
    </row>
    <row r="71" spans="1:17" s="121" customFormat="1" ht="31.5" customHeight="1">
      <c r="A71" s="111"/>
      <c r="B71" s="400" t="s">
        <v>43</v>
      </c>
      <c r="C71" s="401"/>
      <c r="D71" s="401"/>
      <c r="E71" s="401"/>
      <c r="F71" s="401"/>
      <c r="G71" s="401"/>
      <c r="H71" s="401"/>
      <c r="I71" s="401"/>
      <c r="J71" s="401"/>
      <c r="K71" s="401"/>
      <c r="L71" s="401"/>
      <c r="M71" s="401"/>
      <c r="N71" s="401"/>
      <c r="O71" s="401"/>
      <c r="P71" s="402"/>
      <c r="Q71" s="120"/>
    </row>
    <row r="72" spans="1:17" s="21" customFormat="1" ht="39.75" customHeight="1">
      <c r="A72" s="318"/>
      <c r="B72" s="50" t="s">
        <v>213</v>
      </c>
      <c r="C72" s="50"/>
      <c r="D72" s="50"/>
      <c r="E72" s="50"/>
      <c r="F72" s="50"/>
      <c r="G72" s="50"/>
      <c r="H72" s="50"/>
      <c r="I72" s="50"/>
      <c r="J72" s="50"/>
      <c r="K72" s="50"/>
      <c r="L72" s="50"/>
      <c r="M72" s="50"/>
      <c r="N72" s="50"/>
      <c r="O72" s="50"/>
      <c r="P72" s="50"/>
      <c r="Q72" s="43"/>
    </row>
    <row r="73" spans="1:17" ht="70.5" customHeight="1">
      <c r="A73" s="318">
        <v>9</v>
      </c>
      <c r="B73" s="50" t="s">
        <v>297</v>
      </c>
      <c r="C73" s="385"/>
      <c r="D73" s="373"/>
      <c r="E73" s="373"/>
      <c r="F73" s="173"/>
      <c r="G73" s="173"/>
      <c r="H73" s="173"/>
      <c r="I73" s="173"/>
      <c r="J73" s="173"/>
      <c r="K73" s="173"/>
      <c r="L73" s="173"/>
      <c r="M73" s="173"/>
      <c r="N73" s="61"/>
      <c r="O73" s="22"/>
      <c r="P73" s="22"/>
    </row>
    <row r="74" spans="1:17" ht="56.25" customHeight="1">
      <c r="A74" s="318">
        <v>10</v>
      </c>
      <c r="B74" s="50" t="s">
        <v>298</v>
      </c>
      <c r="C74" s="385"/>
      <c r="D74" s="373"/>
      <c r="E74" s="373"/>
      <c r="F74" s="173"/>
      <c r="G74" s="173"/>
      <c r="H74" s="173"/>
      <c r="I74" s="30"/>
      <c r="J74" s="30"/>
      <c r="K74" s="30"/>
      <c r="L74" s="30"/>
      <c r="M74" s="30"/>
      <c r="N74" s="61"/>
      <c r="O74" s="22"/>
      <c r="P74" s="22"/>
    </row>
    <row r="75" spans="1:17">
      <c r="A75" s="318"/>
      <c r="B75" s="50" t="s">
        <v>44</v>
      </c>
      <c r="C75" s="173"/>
      <c r="D75" s="173"/>
      <c r="E75" s="173"/>
      <c r="F75" s="173"/>
      <c r="G75" s="173"/>
      <c r="H75" s="173"/>
      <c r="I75" s="173"/>
      <c r="J75" s="30"/>
      <c r="K75" s="30"/>
      <c r="L75" s="30"/>
      <c r="M75" s="30"/>
      <c r="N75" s="29"/>
      <c r="O75" s="22"/>
      <c r="P75" s="22"/>
    </row>
    <row r="76" spans="1:17" ht="85.5" customHeight="1">
      <c r="A76" s="318"/>
      <c r="B76" s="190" t="s">
        <v>199</v>
      </c>
      <c r="C76" s="173" t="s">
        <v>70</v>
      </c>
      <c r="D76" s="181" t="s">
        <v>10</v>
      </c>
      <c r="E76" s="181" t="s">
        <v>9</v>
      </c>
      <c r="F76" s="173"/>
      <c r="G76" s="42">
        <v>92</v>
      </c>
      <c r="H76" s="42">
        <v>92</v>
      </c>
      <c r="I76" s="42">
        <v>88</v>
      </c>
      <c r="J76" s="30">
        <v>88</v>
      </c>
      <c r="K76" s="30">
        <v>88</v>
      </c>
      <c r="L76" s="30">
        <v>88</v>
      </c>
      <c r="M76" s="30">
        <v>88</v>
      </c>
      <c r="N76" s="29"/>
      <c r="O76" s="22"/>
      <c r="P76" s="62"/>
    </row>
    <row r="77" spans="1:17" s="125" customFormat="1" ht="42.75" customHeight="1">
      <c r="A77" s="398"/>
      <c r="B77" s="364" t="s">
        <v>319</v>
      </c>
      <c r="C77" s="365" t="s">
        <v>70</v>
      </c>
      <c r="D77" s="366" t="s">
        <v>10</v>
      </c>
      <c r="E77" s="171" t="s">
        <v>111</v>
      </c>
      <c r="F77" s="365" t="s">
        <v>112</v>
      </c>
      <c r="G77" s="171"/>
      <c r="H77" s="171"/>
      <c r="I77" s="171"/>
      <c r="J77" s="171"/>
      <c r="K77" s="171">
        <v>1</v>
      </c>
      <c r="L77" s="171"/>
      <c r="M77" s="171"/>
      <c r="N77" s="176"/>
      <c r="O77" s="171"/>
      <c r="P77" s="171"/>
    </row>
    <row r="78" spans="1:17" s="125" customFormat="1" ht="39" customHeight="1">
      <c r="A78" s="398"/>
      <c r="B78" s="364"/>
      <c r="C78" s="365"/>
      <c r="D78" s="366"/>
      <c r="E78" s="171" t="s">
        <v>64</v>
      </c>
      <c r="F78" s="365"/>
      <c r="G78" s="141">
        <f t="shared" ref="G78:M78" si="14">SUM(G79:G79)</f>
        <v>0</v>
      </c>
      <c r="H78" s="141">
        <f t="shared" si="14"/>
        <v>0</v>
      </c>
      <c r="I78" s="141">
        <f t="shared" si="14"/>
        <v>24</v>
      </c>
      <c r="J78" s="141">
        <f t="shared" si="14"/>
        <v>945</v>
      </c>
      <c r="K78" s="141">
        <f t="shared" si="14"/>
        <v>0</v>
      </c>
      <c r="L78" s="141">
        <f t="shared" si="14"/>
        <v>0</v>
      </c>
      <c r="M78" s="141">
        <f t="shared" si="14"/>
        <v>0</v>
      </c>
      <c r="N78" s="176"/>
      <c r="O78" s="171"/>
      <c r="P78" s="171"/>
    </row>
    <row r="79" spans="1:17" s="63" customFormat="1" ht="71.25" customHeight="1">
      <c r="A79" s="318" t="s">
        <v>157</v>
      </c>
      <c r="B79" s="320" t="s">
        <v>368</v>
      </c>
      <c r="C79" s="301" t="s">
        <v>343</v>
      </c>
      <c r="D79" s="173" t="s">
        <v>10</v>
      </c>
      <c r="E79" s="173" t="s">
        <v>64</v>
      </c>
      <c r="F79" s="173" t="s">
        <v>112</v>
      </c>
      <c r="G79" s="173"/>
      <c r="H79" s="30"/>
      <c r="I79" s="30">
        <v>24</v>
      </c>
      <c r="J79" s="30">
        <v>945</v>
      </c>
      <c r="K79" s="30"/>
      <c r="L79" s="30"/>
      <c r="M79" s="30"/>
      <c r="N79" s="65" t="s">
        <v>301</v>
      </c>
      <c r="O79" s="173" t="s">
        <v>114</v>
      </c>
      <c r="P79" s="173"/>
    </row>
    <row r="80" spans="1:17" s="125" customFormat="1" ht="37.5" customHeight="1">
      <c r="A80" s="391"/>
      <c r="B80" s="392" t="s">
        <v>320</v>
      </c>
      <c r="C80" s="365" t="s">
        <v>70</v>
      </c>
      <c r="D80" s="366" t="s">
        <v>10</v>
      </c>
      <c r="E80" s="171" t="s">
        <v>111</v>
      </c>
      <c r="F80" s="365" t="s">
        <v>115</v>
      </c>
      <c r="G80" s="144"/>
      <c r="H80" s="144"/>
      <c r="I80" s="144">
        <v>1</v>
      </c>
      <c r="J80" s="144"/>
      <c r="K80" s="144"/>
      <c r="L80" s="144"/>
      <c r="M80" s="144"/>
      <c r="N80" s="176"/>
      <c r="O80" s="171"/>
      <c r="P80" s="171"/>
    </row>
    <row r="81" spans="1:16" s="125" customFormat="1" ht="48" customHeight="1">
      <c r="A81" s="391"/>
      <c r="B81" s="392"/>
      <c r="C81" s="365"/>
      <c r="D81" s="366"/>
      <c r="E81" s="171" t="s">
        <v>64</v>
      </c>
      <c r="F81" s="365"/>
      <c r="G81" s="141">
        <f>SUM(G82)</f>
        <v>0</v>
      </c>
      <c r="H81" s="141">
        <f t="shared" ref="H81:M81" si="15">SUM(H82)</f>
        <v>347.6</v>
      </c>
      <c r="I81" s="141">
        <f t="shared" si="15"/>
        <v>383.8</v>
      </c>
      <c r="J81" s="141">
        <f t="shared" si="15"/>
        <v>0</v>
      </c>
      <c r="K81" s="141">
        <f t="shared" si="15"/>
        <v>0</v>
      </c>
      <c r="L81" s="141">
        <f t="shared" si="15"/>
        <v>0</v>
      </c>
      <c r="M81" s="141">
        <f t="shared" si="15"/>
        <v>0</v>
      </c>
      <c r="N81" s="176"/>
      <c r="O81" s="171"/>
      <c r="P81" s="171"/>
    </row>
    <row r="82" spans="1:16" s="63" customFormat="1" ht="74.25" customHeight="1">
      <c r="A82" s="318" t="s">
        <v>158</v>
      </c>
      <c r="B82" s="180" t="s">
        <v>116</v>
      </c>
      <c r="C82" s="301" t="s">
        <v>343</v>
      </c>
      <c r="D82" s="173" t="s">
        <v>10</v>
      </c>
      <c r="E82" s="173" t="s">
        <v>64</v>
      </c>
      <c r="F82" s="173" t="s">
        <v>63</v>
      </c>
      <c r="G82" s="173"/>
      <c r="H82" s="173">
        <v>347.6</v>
      </c>
      <c r="I82" s="42">
        <v>383.8</v>
      </c>
      <c r="J82" s="30"/>
      <c r="K82" s="30"/>
      <c r="L82" s="30"/>
      <c r="M82" s="30"/>
      <c r="N82" s="65" t="s">
        <v>301</v>
      </c>
      <c r="O82" s="173" t="s">
        <v>117</v>
      </c>
      <c r="P82" s="173"/>
    </row>
    <row r="83" spans="1:16" s="63" customFormat="1" ht="20.25" customHeight="1">
      <c r="A83" s="318"/>
      <c r="B83" s="50" t="s">
        <v>119</v>
      </c>
      <c r="C83" s="173"/>
      <c r="D83" s="173"/>
      <c r="E83" s="173"/>
      <c r="F83" s="173"/>
      <c r="G83" s="173"/>
      <c r="H83" s="173"/>
      <c r="I83" s="173"/>
      <c r="J83" s="30"/>
      <c r="K83" s="30"/>
      <c r="L83" s="30"/>
      <c r="M83" s="30"/>
      <c r="N83" s="179"/>
      <c r="O83" s="173"/>
      <c r="P83" s="173"/>
    </row>
    <row r="84" spans="1:16" s="63" customFormat="1" ht="72.75" customHeight="1">
      <c r="A84" s="318"/>
      <c r="B84" s="180" t="s">
        <v>120</v>
      </c>
      <c r="C84" s="173"/>
      <c r="D84" s="173"/>
      <c r="E84" s="173"/>
      <c r="F84" s="173"/>
      <c r="G84" s="173"/>
      <c r="H84" s="173"/>
      <c r="I84" s="42"/>
      <c r="J84" s="30"/>
      <c r="K84" s="30"/>
      <c r="L84" s="30"/>
      <c r="M84" s="30"/>
      <c r="N84" s="179"/>
      <c r="O84" s="173"/>
      <c r="P84" s="173"/>
    </row>
    <row r="85" spans="1:16" s="125" customFormat="1" ht="31.5" customHeight="1">
      <c r="A85" s="391"/>
      <c r="B85" s="392" t="s">
        <v>321</v>
      </c>
      <c r="C85" s="365"/>
      <c r="D85" s="365" t="s">
        <v>10</v>
      </c>
      <c r="E85" s="171" t="s">
        <v>113</v>
      </c>
      <c r="F85" s="365" t="s">
        <v>63</v>
      </c>
      <c r="G85" s="171"/>
      <c r="H85" s="142"/>
      <c r="I85" s="144"/>
      <c r="J85" s="144">
        <v>2</v>
      </c>
      <c r="K85" s="144">
        <v>1</v>
      </c>
      <c r="L85" s="142"/>
      <c r="M85" s="142"/>
      <c r="N85" s="176"/>
      <c r="O85" s="171"/>
      <c r="P85" s="171"/>
    </row>
    <row r="86" spans="1:16" s="125" customFormat="1" ht="41.25" customHeight="1">
      <c r="A86" s="391"/>
      <c r="B86" s="392"/>
      <c r="C86" s="365"/>
      <c r="D86" s="365"/>
      <c r="E86" s="171" t="s">
        <v>64</v>
      </c>
      <c r="F86" s="365"/>
      <c r="G86" s="141">
        <f>SUM(G87:G89)</f>
        <v>0</v>
      </c>
      <c r="H86" s="141">
        <f t="shared" ref="H86:M86" si="16">SUM(H87:H89)</f>
        <v>0</v>
      </c>
      <c r="I86" s="141">
        <f t="shared" si="16"/>
        <v>59.664000000000001</v>
      </c>
      <c r="J86" s="141">
        <f t="shared" si="16"/>
        <v>870.55</v>
      </c>
      <c r="K86" s="141">
        <f t="shared" si="16"/>
        <v>892.89499999999998</v>
      </c>
      <c r="L86" s="141">
        <f t="shared" si="16"/>
        <v>0</v>
      </c>
      <c r="M86" s="141">
        <f t="shared" si="16"/>
        <v>0</v>
      </c>
      <c r="N86" s="176"/>
      <c r="O86" s="171"/>
      <c r="P86" s="171"/>
    </row>
    <row r="87" spans="1:16" s="63" customFormat="1" ht="84" customHeight="1">
      <c r="A87" s="318" t="s">
        <v>161</v>
      </c>
      <c r="B87" s="182" t="s">
        <v>121</v>
      </c>
      <c r="C87" s="311" t="s">
        <v>347</v>
      </c>
      <c r="D87" s="173" t="s">
        <v>10</v>
      </c>
      <c r="E87" s="173" t="s">
        <v>64</v>
      </c>
      <c r="F87" s="173" t="s">
        <v>112</v>
      </c>
      <c r="G87" s="173"/>
      <c r="H87" s="51"/>
      <c r="I87" s="42">
        <v>29.5</v>
      </c>
      <c r="J87" s="30">
        <v>730.55</v>
      </c>
      <c r="K87" s="30">
        <v>892.89499999999998</v>
      </c>
      <c r="L87" s="30"/>
      <c r="M87" s="30"/>
      <c r="N87" s="65" t="s">
        <v>301</v>
      </c>
      <c r="O87" s="173" t="s">
        <v>122</v>
      </c>
      <c r="P87" s="173"/>
    </row>
    <row r="88" spans="1:16" s="63" customFormat="1" ht="66" customHeight="1">
      <c r="A88" s="318" t="s">
        <v>162</v>
      </c>
      <c r="B88" s="182" t="s">
        <v>123</v>
      </c>
      <c r="C88" s="311" t="s">
        <v>347</v>
      </c>
      <c r="D88" s="173" t="s">
        <v>10</v>
      </c>
      <c r="E88" s="173" t="s">
        <v>64</v>
      </c>
      <c r="F88" s="173" t="s">
        <v>112</v>
      </c>
      <c r="G88" s="173"/>
      <c r="H88" s="51"/>
      <c r="I88" s="42">
        <v>7.4640000000000004</v>
      </c>
      <c r="J88" s="30">
        <v>50</v>
      </c>
      <c r="K88" s="30"/>
      <c r="L88" s="30"/>
      <c r="M88" s="30"/>
      <c r="N88" s="65" t="s">
        <v>301</v>
      </c>
      <c r="O88" s="173" t="s">
        <v>122</v>
      </c>
      <c r="P88" s="173"/>
    </row>
    <row r="89" spans="1:16" s="63" customFormat="1" ht="66" customHeight="1">
      <c r="A89" s="318" t="s">
        <v>163</v>
      </c>
      <c r="B89" s="320" t="s">
        <v>369</v>
      </c>
      <c r="C89" s="311" t="s">
        <v>346</v>
      </c>
      <c r="D89" s="173" t="s">
        <v>10</v>
      </c>
      <c r="E89" s="173" t="s">
        <v>64</v>
      </c>
      <c r="F89" s="173" t="s">
        <v>112</v>
      </c>
      <c r="G89" s="173"/>
      <c r="H89" s="51"/>
      <c r="I89" s="42">
        <v>22.7</v>
      </c>
      <c r="J89" s="30">
        <v>90</v>
      </c>
      <c r="K89" s="30"/>
      <c r="L89" s="30"/>
      <c r="M89" s="30"/>
      <c r="N89" s="65" t="s">
        <v>301</v>
      </c>
      <c r="O89" s="173" t="s">
        <v>124</v>
      </c>
      <c r="P89" s="173"/>
    </row>
    <row r="90" spans="1:16">
      <c r="A90" s="318"/>
      <c r="B90" s="50" t="s">
        <v>45</v>
      </c>
      <c r="C90" s="173"/>
      <c r="D90" s="173"/>
      <c r="E90" s="173"/>
      <c r="F90" s="173"/>
      <c r="G90" s="173"/>
      <c r="H90" s="173"/>
      <c r="I90" s="173"/>
      <c r="J90" s="30"/>
      <c r="K90" s="30"/>
      <c r="L90" s="30"/>
      <c r="M90" s="30"/>
      <c r="N90" s="29"/>
      <c r="O90" s="22"/>
      <c r="P90" s="22"/>
    </row>
    <row r="91" spans="1:16" ht="81" customHeight="1">
      <c r="A91" s="318"/>
      <c r="B91" s="180" t="s">
        <v>102</v>
      </c>
      <c r="C91" s="173" t="s">
        <v>70</v>
      </c>
      <c r="D91" s="173" t="s">
        <v>10</v>
      </c>
      <c r="E91" s="173" t="s">
        <v>9</v>
      </c>
      <c r="F91" s="173"/>
      <c r="G91" s="42">
        <v>46</v>
      </c>
      <c r="H91" s="42">
        <v>47</v>
      </c>
      <c r="I91" s="30">
        <v>47.5</v>
      </c>
      <c r="J91" s="30">
        <v>48</v>
      </c>
      <c r="K91" s="30">
        <v>49</v>
      </c>
      <c r="L91" s="30">
        <v>49.5</v>
      </c>
      <c r="M91" s="30">
        <v>50.3</v>
      </c>
      <c r="N91" s="29"/>
      <c r="O91" s="22"/>
      <c r="P91" s="180"/>
    </row>
    <row r="92" spans="1:16" s="125" customFormat="1" ht="42.75" customHeight="1">
      <c r="A92" s="391"/>
      <c r="B92" s="392" t="s">
        <v>322</v>
      </c>
      <c r="C92" s="365" t="s">
        <v>71</v>
      </c>
      <c r="D92" s="365" t="s">
        <v>10</v>
      </c>
      <c r="E92" s="171" t="s">
        <v>111</v>
      </c>
      <c r="F92" s="365" t="s">
        <v>125</v>
      </c>
      <c r="G92" s="142"/>
      <c r="H92" s="142"/>
      <c r="I92" s="142">
        <v>4</v>
      </c>
      <c r="J92" s="142"/>
      <c r="K92" s="142"/>
      <c r="L92" s="142"/>
      <c r="M92" s="142"/>
      <c r="N92" s="176"/>
      <c r="O92" s="171"/>
      <c r="P92" s="171"/>
    </row>
    <row r="93" spans="1:16" s="125" customFormat="1" ht="42.75" customHeight="1">
      <c r="A93" s="391"/>
      <c r="B93" s="392"/>
      <c r="C93" s="365"/>
      <c r="D93" s="365"/>
      <c r="E93" s="171" t="s">
        <v>64</v>
      </c>
      <c r="F93" s="365"/>
      <c r="G93" s="141">
        <f>SUM(G94:G102)</f>
        <v>0</v>
      </c>
      <c r="H93" s="141">
        <f t="shared" ref="H93:M93" si="17">SUM(H94:H102)</f>
        <v>289.31600000000003</v>
      </c>
      <c r="I93" s="141">
        <f t="shared" si="17"/>
        <v>1822.42</v>
      </c>
      <c r="J93" s="141">
        <f t="shared" si="17"/>
        <v>0</v>
      </c>
      <c r="K93" s="141">
        <f t="shared" si="17"/>
        <v>0</v>
      </c>
      <c r="L93" s="141">
        <f t="shared" si="17"/>
        <v>0</v>
      </c>
      <c r="M93" s="141">
        <f t="shared" si="17"/>
        <v>0</v>
      </c>
      <c r="N93" s="176"/>
      <c r="O93" s="171"/>
      <c r="P93" s="171"/>
    </row>
    <row r="94" spans="1:16" s="63" customFormat="1" ht="70.5" customHeight="1">
      <c r="A94" s="388" t="s">
        <v>164</v>
      </c>
      <c r="B94" s="384" t="s">
        <v>373</v>
      </c>
      <c r="C94" s="372" t="s">
        <v>348</v>
      </c>
      <c r="D94" s="373" t="s">
        <v>10</v>
      </c>
      <c r="E94" s="373" t="s">
        <v>64</v>
      </c>
      <c r="F94" s="373" t="s">
        <v>125</v>
      </c>
      <c r="G94" s="181"/>
      <c r="H94" s="181"/>
      <c r="I94" s="181">
        <v>345.1</v>
      </c>
      <c r="J94" s="181"/>
      <c r="K94" s="181"/>
      <c r="L94" s="181"/>
      <c r="M94" s="181"/>
      <c r="N94" s="188" t="s">
        <v>136</v>
      </c>
      <c r="O94" s="173"/>
      <c r="P94" s="173"/>
    </row>
    <row r="95" spans="1:16" s="63" customFormat="1" ht="37.5" customHeight="1">
      <c r="A95" s="388"/>
      <c r="B95" s="384"/>
      <c r="C95" s="372"/>
      <c r="D95" s="373"/>
      <c r="E95" s="373"/>
      <c r="F95" s="373"/>
      <c r="G95" s="55"/>
      <c r="H95" s="51"/>
      <c r="I95" s="30">
        <v>200</v>
      </c>
      <c r="J95" s="66"/>
      <c r="K95" s="30"/>
      <c r="L95" s="30"/>
      <c r="M95" s="55"/>
      <c r="N95" s="304" t="s">
        <v>301</v>
      </c>
      <c r="O95" s="173" t="s">
        <v>240</v>
      </c>
      <c r="P95" s="173"/>
    </row>
    <row r="96" spans="1:16" s="63" customFormat="1" ht="99.75" customHeight="1">
      <c r="A96" s="388" t="s">
        <v>165</v>
      </c>
      <c r="B96" s="384" t="s">
        <v>374</v>
      </c>
      <c r="C96" s="372" t="s">
        <v>348</v>
      </c>
      <c r="D96" s="373" t="s">
        <v>10</v>
      </c>
      <c r="E96" s="373" t="s">
        <v>64</v>
      </c>
      <c r="F96" s="373" t="s">
        <v>125</v>
      </c>
      <c r="G96" s="181"/>
      <c r="H96" s="181"/>
      <c r="I96" s="181">
        <v>409.3</v>
      </c>
      <c r="J96" s="181"/>
      <c r="K96" s="181"/>
      <c r="L96" s="181"/>
      <c r="M96" s="181"/>
      <c r="N96" s="188" t="s">
        <v>136</v>
      </c>
      <c r="O96" s="173"/>
      <c r="P96" s="173"/>
    </row>
    <row r="97" spans="1:16" s="63" customFormat="1" ht="40.5" customHeight="1">
      <c r="A97" s="388"/>
      <c r="B97" s="384"/>
      <c r="C97" s="372"/>
      <c r="D97" s="373"/>
      <c r="E97" s="373"/>
      <c r="F97" s="373"/>
      <c r="G97" s="55"/>
      <c r="H97" s="51"/>
      <c r="I97" s="30">
        <v>300</v>
      </c>
      <c r="J97" s="66"/>
      <c r="K97" s="30"/>
      <c r="L97" s="30"/>
      <c r="M97" s="55"/>
      <c r="N97" s="304" t="s">
        <v>301</v>
      </c>
      <c r="O97" s="173" t="s">
        <v>240</v>
      </c>
      <c r="P97" s="173"/>
    </row>
    <row r="98" spans="1:16" s="441" customFormat="1" ht="99.75" customHeight="1">
      <c r="A98" s="438" t="s">
        <v>166</v>
      </c>
      <c r="B98" s="439" t="s">
        <v>410</v>
      </c>
      <c r="C98" s="358" t="s">
        <v>348</v>
      </c>
      <c r="D98" s="354" t="s">
        <v>10</v>
      </c>
      <c r="E98" s="354" t="s">
        <v>37</v>
      </c>
      <c r="F98" s="354" t="s">
        <v>125</v>
      </c>
      <c r="G98" s="440"/>
      <c r="H98" s="440"/>
      <c r="I98" s="440">
        <v>90.2</v>
      </c>
      <c r="J98" s="440"/>
      <c r="K98" s="440"/>
      <c r="L98" s="440"/>
      <c r="M98" s="440"/>
      <c r="N98" s="438" t="s">
        <v>301</v>
      </c>
      <c r="O98" s="354" t="s">
        <v>411</v>
      </c>
      <c r="P98" s="354"/>
    </row>
    <row r="99" spans="1:16" s="63" customFormat="1" ht="44.25" customHeight="1">
      <c r="A99" s="388" t="s">
        <v>159</v>
      </c>
      <c r="B99" s="371" t="s">
        <v>126</v>
      </c>
      <c r="C99" s="372" t="s">
        <v>348</v>
      </c>
      <c r="D99" s="373" t="s">
        <v>10</v>
      </c>
      <c r="E99" s="373" t="s">
        <v>64</v>
      </c>
      <c r="F99" s="373" t="s">
        <v>125</v>
      </c>
      <c r="G99" s="55"/>
      <c r="H99" s="51"/>
      <c r="I99" s="30">
        <v>465.673</v>
      </c>
      <c r="J99" s="30"/>
      <c r="K99" s="30"/>
      <c r="L99" s="30"/>
      <c r="M99" s="55"/>
      <c r="N99" s="304" t="s">
        <v>301</v>
      </c>
      <c r="O99" s="173" t="s">
        <v>241</v>
      </c>
      <c r="P99" s="173"/>
    </row>
    <row r="100" spans="1:16" s="63" customFormat="1" ht="47.25" customHeight="1">
      <c r="A100" s="388"/>
      <c r="B100" s="371"/>
      <c r="C100" s="372"/>
      <c r="D100" s="373"/>
      <c r="E100" s="373"/>
      <c r="F100" s="373"/>
      <c r="G100" s="55"/>
      <c r="H100" s="51">
        <v>180</v>
      </c>
      <c r="I100" s="30"/>
      <c r="J100" s="30"/>
      <c r="K100" s="30"/>
      <c r="L100" s="30"/>
      <c r="M100" s="55"/>
      <c r="N100" s="304" t="s">
        <v>302</v>
      </c>
      <c r="O100" s="173" t="s">
        <v>242</v>
      </c>
      <c r="P100" s="173"/>
    </row>
    <row r="101" spans="1:16" s="63" customFormat="1" ht="45.75" customHeight="1">
      <c r="A101" s="388" t="s">
        <v>160</v>
      </c>
      <c r="B101" s="371" t="s">
        <v>127</v>
      </c>
      <c r="C101" s="372" t="s">
        <v>348</v>
      </c>
      <c r="D101" s="373" t="s">
        <v>10</v>
      </c>
      <c r="E101" s="373" t="s">
        <v>64</v>
      </c>
      <c r="F101" s="373" t="s">
        <v>125</v>
      </c>
      <c r="G101" s="55"/>
      <c r="H101" s="51"/>
      <c r="I101" s="30">
        <v>12.147</v>
      </c>
      <c r="J101" s="30"/>
      <c r="K101" s="30"/>
      <c r="L101" s="30"/>
      <c r="M101" s="55"/>
      <c r="N101" s="304" t="s">
        <v>301</v>
      </c>
      <c r="O101" s="173" t="s">
        <v>241</v>
      </c>
      <c r="P101" s="173"/>
    </row>
    <row r="102" spans="1:16" s="63" customFormat="1" ht="46.5" customHeight="1">
      <c r="A102" s="388"/>
      <c r="B102" s="371"/>
      <c r="C102" s="372"/>
      <c r="D102" s="373"/>
      <c r="E102" s="373"/>
      <c r="F102" s="373"/>
      <c r="G102" s="55"/>
      <c r="H102" s="51">
        <v>109.316</v>
      </c>
      <c r="I102" s="30"/>
      <c r="J102" s="30"/>
      <c r="K102" s="30"/>
      <c r="L102" s="30"/>
      <c r="M102" s="55"/>
      <c r="N102" s="304" t="s">
        <v>302</v>
      </c>
      <c r="O102" s="173" t="s">
        <v>242</v>
      </c>
      <c r="P102" s="173"/>
    </row>
    <row r="103" spans="1:16">
      <c r="A103" s="318"/>
      <c r="B103" s="50" t="s">
        <v>46</v>
      </c>
      <c r="C103" s="173"/>
      <c r="D103" s="173"/>
      <c r="E103" s="173"/>
      <c r="F103" s="173"/>
      <c r="G103" s="173"/>
      <c r="H103" s="173"/>
      <c r="I103" s="173"/>
      <c r="J103" s="30"/>
      <c r="K103" s="30"/>
      <c r="L103" s="30"/>
      <c r="M103" s="30"/>
      <c r="N103" s="29"/>
      <c r="O103" s="22"/>
      <c r="P103" s="67"/>
    </row>
    <row r="104" spans="1:16" ht="73.5" customHeight="1">
      <c r="A104" s="318"/>
      <c r="B104" s="180" t="s">
        <v>214</v>
      </c>
      <c r="C104" s="173" t="s">
        <v>71</v>
      </c>
      <c r="D104" s="173" t="s">
        <v>10</v>
      </c>
      <c r="E104" s="173" t="s">
        <v>9</v>
      </c>
      <c r="F104" s="173"/>
      <c r="G104" s="173">
        <v>47.6</v>
      </c>
      <c r="H104" s="42">
        <v>78</v>
      </c>
      <c r="I104" s="30">
        <v>31.6</v>
      </c>
      <c r="J104" s="30">
        <v>33.1</v>
      </c>
      <c r="K104" s="30">
        <v>35</v>
      </c>
      <c r="L104" s="30">
        <v>37</v>
      </c>
      <c r="M104" s="30">
        <v>38</v>
      </c>
      <c r="N104" s="29"/>
      <c r="O104" s="22"/>
      <c r="P104" s="22"/>
    </row>
    <row r="105" spans="1:16" s="125" customFormat="1" ht="33" customHeight="1">
      <c r="A105" s="391"/>
      <c r="B105" s="392" t="s">
        <v>323</v>
      </c>
      <c r="C105" s="365"/>
      <c r="D105" s="365" t="s">
        <v>10</v>
      </c>
      <c r="E105" s="171" t="s">
        <v>111</v>
      </c>
      <c r="F105" s="365" t="s">
        <v>63</v>
      </c>
      <c r="G105" s="171"/>
      <c r="H105" s="171"/>
      <c r="I105" s="171">
        <v>2</v>
      </c>
      <c r="J105" s="171"/>
      <c r="K105" s="171"/>
      <c r="L105" s="142"/>
      <c r="M105" s="142"/>
      <c r="N105" s="176"/>
      <c r="O105" s="171"/>
      <c r="P105" s="171"/>
    </row>
    <row r="106" spans="1:16" s="125" customFormat="1" ht="39.75" customHeight="1">
      <c r="A106" s="391"/>
      <c r="B106" s="392"/>
      <c r="C106" s="365"/>
      <c r="D106" s="365"/>
      <c r="E106" s="171" t="s">
        <v>64</v>
      </c>
      <c r="F106" s="365"/>
      <c r="G106" s="141">
        <f>SUM(G107:G110)</f>
        <v>0</v>
      </c>
      <c r="H106" s="141">
        <f t="shared" ref="H106:M106" si="18">SUM(H107:H110)</f>
        <v>3582.7235999999998</v>
      </c>
      <c r="I106" s="141">
        <f t="shared" si="18"/>
        <v>11339.287</v>
      </c>
      <c r="J106" s="141">
        <f t="shared" si="18"/>
        <v>0</v>
      </c>
      <c r="K106" s="141">
        <f t="shared" si="18"/>
        <v>0</v>
      </c>
      <c r="L106" s="141">
        <f t="shared" si="18"/>
        <v>0</v>
      </c>
      <c r="M106" s="141">
        <f t="shared" si="18"/>
        <v>0</v>
      </c>
      <c r="N106" s="170"/>
      <c r="O106" s="172"/>
      <c r="P106" s="171"/>
    </row>
    <row r="107" spans="1:16" s="63" customFormat="1" ht="36" customHeight="1">
      <c r="A107" s="388" t="s">
        <v>166</v>
      </c>
      <c r="B107" s="384" t="s">
        <v>375</v>
      </c>
      <c r="C107" s="373" t="s">
        <v>349</v>
      </c>
      <c r="D107" s="373" t="s">
        <v>10</v>
      </c>
      <c r="E107" s="373" t="s">
        <v>64</v>
      </c>
      <c r="F107" s="373" t="s">
        <v>63</v>
      </c>
      <c r="G107" s="173"/>
      <c r="H107" s="42">
        <v>3582.7235999999998</v>
      </c>
      <c r="I107" s="30">
        <v>968.10400000000004</v>
      </c>
      <c r="J107" s="30"/>
      <c r="K107" s="30"/>
      <c r="L107" s="30"/>
      <c r="M107" s="30"/>
      <c r="N107" s="302" t="s">
        <v>301</v>
      </c>
      <c r="O107" s="181" t="s">
        <v>128</v>
      </c>
      <c r="P107" s="173"/>
    </row>
    <row r="108" spans="1:16" s="63" customFormat="1" ht="36" customHeight="1">
      <c r="A108" s="388"/>
      <c r="B108" s="384"/>
      <c r="C108" s="373"/>
      <c r="D108" s="373"/>
      <c r="E108" s="373"/>
      <c r="F108" s="373"/>
      <c r="G108" s="173"/>
      <c r="H108" s="42"/>
      <c r="I108" s="30">
        <v>3000</v>
      </c>
      <c r="J108" s="30"/>
      <c r="K108" s="30"/>
      <c r="L108" s="30"/>
      <c r="M108" s="30"/>
      <c r="N108" s="302" t="s">
        <v>302</v>
      </c>
      <c r="O108" s="181" t="s">
        <v>129</v>
      </c>
      <c r="P108" s="173"/>
    </row>
    <row r="109" spans="1:16" s="63" customFormat="1" ht="36" customHeight="1">
      <c r="A109" s="388" t="s">
        <v>167</v>
      </c>
      <c r="B109" s="371" t="s">
        <v>376</v>
      </c>
      <c r="C109" s="373" t="s">
        <v>349</v>
      </c>
      <c r="D109" s="373" t="s">
        <v>10</v>
      </c>
      <c r="E109" s="373" t="s">
        <v>56</v>
      </c>
      <c r="F109" s="373" t="s">
        <v>125</v>
      </c>
      <c r="G109" s="173"/>
      <c r="H109" s="173"/>
      <c r="I109" s="30">
        <v>2371.183</v>
      </c>
      <c r="J109" s="30"/>
      <c r="K109" s="30"/>
      <c r="L109" s="30"/>
      <c r="M109" s="30"/>
      <c r="N109" s="302" t="s">
        <v>301</v>
      </c>
      <c r="O109" s="181" t="s">
        <v>128</v>
      </c>
      <c r="P109" s="68"/>
    </row>
    <row r="110" spans="1:16" s="63" customFormat="1" ht="36" customHeight="1">
      <c r="A110" s="388"/>
      <c r="B110" s="371"/>
      <c r="C110" s="373"/>
      <c r="D110" s="373"/>
      <c r="E110" s="373"/>
      <c r="F110" s="373"/>
      <c r="G110" s="181"/>
      <c r="H110" s="69"/>
      <c r="I110" s="30">
        <v>5000</v>
      </c>
      <c r="J110" s="70"/>
      <c r="K110" s="70"/>
      <c r="L110" s="70"/>
      <c r="M110" s="70"/>
      <c r="N110" s="302" t="s">
        <v>304</v>
      </c>
      <c r="O110" s="181" t="s">
        <v>129</v>
      </c>
      <c r="P110" s="68"/>
    </row>
    <row r="111" spans="1:16" s="125" customFormat="1" ht="44.25" customHeight="1">
      <c r="A111" s="391"/>
      <c r="B111" s="392" t="s">
        <v>324</v>
      </c>
      <c r="C111" s="365"/>
      <c r="D111" s="365" t="s">
        <v>10</v>
      </c>
      <c r="E111" s="171" t="s">
        <v>111</v>
      </c>
      <c r="F111" s="365" t="s">
        <v>63</v>
      </c>
      <c r="G111" s="171"/>
      <c r="H111" s="171"/>
      <c r="I111" s="171">
        <v>1</v>
      </c>
      <c r="J111" s="141"/>
      <c r="K111" s="142"/>
      <c r="L111" s="141"/>
      <c r="M111" s="141"/>
      <c r="N111" s="176"/>
      <c r="O111" s="171"/>
      <c r="P111" s="171"/>
    </row>
    <row r="112" spans="1:16" s="125" customFormat="1" ht="44.25" customHeight="1">
      <c r="A112" s="391"/>
      <c r="B112" s="392"/>
      <c r="C112" s="365"/>
      <c r="D112" s="365"/>
      <c r="E112" s="171" t="s">
        <v>64</v>
      </c>
      <c r="F112" s="365"/>
      <c r="G112" s="141">
        <f>SUM(G113:G115)</f>
        <v>0</v>
      </c>
      <c r="H112" s="141">
        <f t="shared" ref="H112:M112" si="19">SUM(H113:H115)</f>
        <v>2125.1999999999998</v>
      </c>
      <c r="I112" s="141">
        <f t="shared" si="19"/>
        <v>7785.9750000000004</v>
      </c>
      <c r="J112" s="141">
        <f t="shared" si="19"/>
        <v>0</v>
      </c>
      <c r="K112" s="141">
        <f t="shared" si="19"/>
        <v>0</v>
      </c>
      <c r="L112" s="141">
        <f t="shared" si="19"/>
        <v>0</v>
      </c>
      <c r="M112" s="141">
        <f t="shared" si="19"/>
        <v>0</v>
      </c>
      <c r="N112" s="170"/>
      <c r="O112" s="172"/>
      <c r="P112" s="171"/>
    </row>
    <row r="113" spans="1:16" s="63" customFormat="1" ht="30" customHeight="1">
      <c r="A113" s="388" t="s">
        <v>168</v>
      </c>
      <c r="B113" s="384" t="s">
        <v>377</v>
      </c>
      <c r="C113" s="373" t="s">
        <v>349</v>
      </c>
      <c r="D113" s="373" t="s">
        <v>10</v>
      </c>
      <c r="E113" s="373" t="s">
        <v>64</v>
      </c>
      <c r="F113" s="373" t="s">
        <v>63</v>
      </c>
      <c r="G113" s="46"/>
      <c r="H113" s="71">
        <v>125.2</v>
      </c>
      <c r="I113" s="30">
        <v>2073.33</v>
      </c>
      <c r="J113" s="30"/>
      <c r="K113" s="30"/>
      <c r="L113" s="30"/>
      <c r="M113" s="30"/>
      <c r="N113" s="302" t="s">
        <v>301</v>
      </c>
      <c r="O113" s="181" t="s">
        <v>128</v>
      </c>
      <c r="P113" s="173"/>
    </row>
    <row r="114" spans="1:16" s="63" customFormat="1" ht="30" customHeight="1">
      <c r="A114" s="388"/>
      <c r="B114" s="384"/>
      <c r="C114" s="373"/>
      <c r="D114" s="373"/>
      <c r="E114" s="373"/>
      <c r="F114" s="373"/>
      <c r="G114" s="46"/>
      <c r="H114" s="71">
        <v>2000</v>
      </c>
      <c r="I114" s="30"/>
      <c r="J114" s="30"/>
      <c r="K114" s="30"/>
      <c r="L114" s="30"/>
      <c r="M114" s="30"/>
      <c r="N114" s="302" t="s">
        <v>304</v>
      </c>
      <c r="O114" s="181" t="s">
        <v>129</v>
      </c>
      <c r="P114" s="173"/>
    </row>
    <row r="115" spans="1:16" s="63" customFormat="1" ht="30" customHeight="1">
      <c r="A115" s="388"/>
      <c r="B115" s="384"/>
      <c r="C115" s="373"/>
      <c r="D115" s="373"/>
      <c r="E115" s="373"/>
      <c r="F115" s="373"/>
      <c r="G115" s="46"/>
      <c r="H115" s="173"/>
      <c r="I115" s="30">
        <v>5712.6450000000004</v>
      </c>
      <c r="J115" s="30"/>
      <c r="K115" s="30"/>
      <c r="L115" s="30"/>
      <c r="M115" s="30"/>
      <c r="N115" s="302" t="s">
        <v>302</v>
      </c>
      <c r="O115" s="181" t="s">
        <v>129</v>
      </c>
      <c r="P115" s="173"/>
    </row>
    <row r="116" spans="1:16" s="125" customFormat="1" ht="33" customHeight="1">
      <c r="A116" s="391"/>
      <c r="B116" s="392" t="s">
        <v>325</v>
      </c>
      <c r="C116" s="365" t="s">
        <v>71</v>
      </c>
      <c r="D116" s="365" t="s">
        <v>10</v>
      </c>
      <c r="E116" s="171" t="s">
        <v>111</v>
      </c>
      <c r="F116" s="365" t="s">
        <v>61</v>
      </c>
      <c r="G116" s="171"/>
      <c r="H116" s="171"/>
      <c r="I116" s="142"/>
      <c r="J116" s="142">
        <v>2</v>
      </c>
      <c r="K116" s="142">
        <v>5</v>
      </c>
      <c r="L116" s="141"/>
      <c r="M116" s="141"/>
      <c r="N116" s="176"/>
      <c r="O116" s="171"/>
      <c r="P116" s="171"/>
    </row>
    <row r="117" spans="1:16" s="125" customFormat="1" ht="38.25" customHeight="1">
      <c r="A117" s="391"/>
      <c r="B117" s="392"/>
      <c r="C117" s="365"/>
      <c r="D117" s="365"/>
      <c r="E117" s="171" t="s">
        <v>64</v>
      </c>
      <c r="F117" s="365"/>
      <c r="G117" s="141">
        <f>SUM(G118:G124)</f>
        <v>0</v>
      </c>
      <c r="H117" s="141">
        <f t="shared" ref="H117:M117" si="20">SUM(H118:H124)</f>
        <v>0</v>
      </c>
      <c r="I117" s="141">
        <f t="shared" si="20"/>
        <v>0</v>
      </c>
      <c r="J117" s="141">
        <f t="shared" si="20"/>
        <v>493.26299999999998</v>
      </c>
      <c r="K117" s="141">
        <f t="shared" si="20"/>
        <v>784.15200000000004</v>
      </c>
      <c r="L117" s="141">
        <f t="shared" si="20"/>
        <v>0</v>
      </c>
      <c r="M117" s="141">
        <f t="shared" si="20"/>
        <v>0</v>
      </c>
      <c r="N117" s="170"/>
      <c r="O117" s="172"/>
      <c r="P117" s="171"/>
    </row>
    <row r="118" spans="1:16" s="63" customFormat="1" ht="84.75" customHeight="1">
      <c r="A118" s="318" t="s">
        <v>169</v>
      </c>
      <c r="B118" s="182" t="s">
        <v>215</v>
      </c>
      <c r="C118" s="300" t="s">
        <v>345</v>
      </c>
      <c r="D118" s="173" t="s">
        <v>10</v>
      </c>
      <c r="E118" s="173" t="s">
        <v>64</v>
      </c>
      <c r="F118" s="173" t="s">
        <v>63</v>
      </c>
      <c r="G118" s="173"/>
      <c r="H118" s="51"/>
      <c r="I118" s="71"/>
      <c r="J118" s="30">
        <v>194.07</v>
      </c>
      <c r="K118" s="72"/>
      <c r="L118" s="30"/>
      <c r="M118" s="30"/>
      <c r="N118" s="302" t="s">
        <v>301</v>
      </c>
      <c r="O118" s="181" t="s">
        <v>243</v>
      </c>
      <c r="P118" s="23" t="s">
        <v>267</v>
      </c>
    </row>
    <row r="119" spans="1:16" s="63" customFormat="1" ht="69.75" customHeight="1">
      <c r="A119" s="318" t="s">
        <v>170</v>
      </c>
      <c r="B119" s="182" t="s">
        <v>130</v>
      </c>
      <c r="C119" s="300" t="s">
        <v>345</v>
      </c>
      <c r="D119" s="173" t="s">
        <v>10</v>
      </c>
      <c r="E119" s="173" t="s">
        <v>64</v>
      </c>
      <c r="F119" s="173" t="s">
        <v>63</v>
      </c>
      <c r="G119" s="173"/>
      <c r="H119" s="51"/>
      <c r="I119" s="71"/>
      <c r="J119" s="30">
        <v>299.19299999999998</v>
      </c>
      <c r="K119" s="72"/>
      <c r="L119" s="30"/>
      <c r="M119" s="30"/>
      <c r="N119" s="302" t="s">
        <v>301</v>
      </c>
      <c r="O119" s="181" t="s">
        <v>243</v>
      </c>
      <c r="P119" s="23" t="s">
        <v>267</v>
      </c>
    </row>
    <row r="120" spans="1:16" s="63" customFormat="1" ht="73.5" customHeight="1">
      <c r="A120" s="318" t="s">
        <v>171</v>
      </c>
      <c r="B120" s="182" t="s">
        <v>131</v>
      </c>
      <c r="C120" s="300" t="s">
        <v>345</v>
      </c>
      <c r="D120" s="173" t="s">
        <v>10</v>
      </c>
      <c r="E120" s="173" t="s">
        <v>64</v>
      </c>
      <c r="F120" s="173" t="s">
        <v>63</v>
      </c>
      <c r="G120" s="173"/>
      <c r="H120" s="51"/>
      <c r="I120" s="71"/>
      <c r="J120" s="30"/>
      <c r="K120" s="72">
        <v>173.57900000000001</v>
      </c>
      <c r="L120" s="30"/>
      <c r="M120" s="30"/>
      <c r="N120" s="302" t="s">
        <v>301</v>
      </c>
      <c r="O120" s="181" t="s">
        <v>243</v>
      </c>
      <c r="P120" s="23" t="s">
        <v>267</v>
      </c>
    </row>
    <row r="121" spans="1:16" s="63" customFormat="1" ht="75" customHeight="1">
      <c r="A121" s="318" t="s">
        <v>172</v>
      </c>
      <c r="B121" s="182" t="s">
        <v>132</v>
      </c>
      <c r="C121" s="300" t="s">
        <v>345</v>
      </c>
      <c r="D121" s="173" t="s">
        <v>10</v>
      </c>
      <c r="E121" s="173" t="s">
        <v>64</v>
      </c>
      <c r="F121" s="173" t="s">
        <v>63</v>
      </c>
      <c r="G121" s="173"/>
      <c r="H121" s="51"/>
      <c r="I121" s="71"/>
      <c r="J121" s="30"/>
      <c r="K121" s="72">
        <v>41.402999999999999</v>
      </c>
      <c r="L121" s="30"/>
      <c r="M121" s="30"/>
      <c r="N121" s="302" t="s">
        <v>301</v>
      </c>
      <c r="O121" s="181" t="s">
        <v>243</v>
      </c>
      <c r="P121" s="23" t="s">
        <v>267</v>
      </c>
    </row>
    <row r="122" spans="1:16" s="63" customFormat="1" ht="68.25" customHeight="1">
      <c r="A122" s="318" t="s">
        <v>173</v>
      </c>
      <c r="B122" s="182" t="s">
        <v>133</v>
      </c>
      <c r="C122" s="300" t="s">
        <v>345</v>
      </c>
      <c r="D122" s="173" t="s">
        <v>10</v>
      </c>
      <c r="E122" s="173" t="s">
        <v>64</v>
      </c>
      <c r="F122" s="173" t="s">
        <v>63</v>
      </c>
      <c r="G122" s="173"/>
      <c r="H122" s="51"/>
      <c r="I122" s="71"/>
      <c r="J122" s="30"/>
      <c r="K122" s="72">
        <v>221.57</v>
      </c>
      <c r="L122" s="30"/>
      <c r="M122" s="30"/>
      <c r="N122" s="302" t="s">
        <v>301</v>
      </c>
      <c r="O122" s="181" t="s">
        <v>243</v>
      </c>
      <c r="P122" s="23" t="s">
        <v>267</v>
      </c>
    </row>
    <row r="123" spans="1:16" s="63" customFormat="1" ht="66" customHeight="1">
      <c r="A123" s="318" t="s">
        <v>174</v>
      </c>
      <c r="B123" s="180" t="s">
        <v>134</v>
      </c>
      <c r="C123" s="300" t="s">
        <v>345</v>
      </c>
      <c r="D123" s="173" t="s">
        <v>10</v>
      </c>
      <c r="E123" s="173" t="s">
        <v>64</v>
      </c>
      <c r="F123" s="173" t="s">
        <v>63</v>
      </c>
      <c r="G123" s="173"/>
      <c r="H123" s="51"/>
      <c r="I123" s="71"/>
      <c r="J123" s="30"/>
      <c r="K123" s="72">
        <v>196.4</v>
      </c>
      <c r="L123" s="30"/>
      <c r="M123" s="30"/>
      <c r="N123" s="302" t="s">
        <v>301</v>
      </c>
      <c r="O123" s="181" t="s">
        <v>243</v>
      </c>
      <c r="P123" s="23" t="s">
        <v>267</v>
      </c>
    </row>
    <row r="124" spans="1:16" s="63" customFormat="1" ht="63">
      <c r="A124" s="318" t="s">
        <v>175</v>
      </c>
      <c r="B124" s="180" t="s">
        <v>135</v>
      </c>
      <c r="C124" s="300" t="s">
        <v>345</v>
      </c>
      <c r="D124" s="173" t="s">
        <v>10</v>
      </c>
      <c r="E124" s="173" t="s">
        <v>64</v>
      </c>
      <c r="F124" s="173" t="s">
        <v>63</v>
      </c>
      <c r="G124" s="173"/>
      <c r="H124" s="51"/>
      <c r="I124" s="71"/>
      <c r="J124" s="30"/>
      <c r="K124" s="72">
        <v>151.19999999999999</v>
      </c>
      <c r="L124" s="30"/>
      <c r="M124" s="30"/>
      <c r="N124" s="302" t="s">
        <v>301</v>
      </c>
      <c r="O124" s="181" t="s">
        <v>243</v>
      </c>
      <c r="P124" s="23" t="s">
        <v>267</v>
      </c>
    </row>
    <row r="125" spans="1:16" ht="18" customHeight="1">
      <c r="A125" s="318"/>
      <c r="B125" s="50" t="s">
        <v>47</v>
      </c>
      <c r="C125" s="173"/>
      <c r="D125" s="173"/>
      <c r="E125" s="173"/>
      <c r="F125" s="173"/>
      <c r="G125" s="173"/>
      <c r="H125" s="173"/>
      <c r="I125" s="173"/>
      <c r="J125" s="30"/>
      <c r="K125" s="30"/>
      <c r="L125" s="30"/>
      <c r="M125" s="30"/>
      <c r="N125" s="29"/>
      <c r="O125" s="22"/>
      <c r="P125" s="22"/>
    </row>
    <row r="126" spans="1:16" ht="78" customHeight="1">
      <c r="A126" s="318"/>
      <c r="B126" s="180" t="s">
        <v>217</v>
      </c>
      <c r="C126" s="173" t="s">
        <v>71</v>
      </c>
      <c r="D126" s="173" t="s">
        <v>10</v>
      </c>
      <c r="E126" s="173" t="s">
        <v>9</v>
      </c>
      <c r="F126" s="173"/>
      <c r="G126" s="42">
        <v>100</v>
      </c>
      <c r="H126" s="42">
        <v>100</v>
      </c>
      <c r="I126" s="30">
        <v>100</v>
      </c>
      <c r="J126" s="30">
        <v>100</v>
      </c>
      <c r="K126" s="30">
        <v>100</v>
      </c>
      <c r="L126" s="30">
        <v>100</v>
      </c>
      <c r="M126" s="30">
        <v>100</v>
      </c>
      <c r="N126" s="29"/>
      <c r="O126" s="22"/>
      <c r="P126" s="180"/>
    </row>
    <row r="127" spans="1:16" s="73" customFormat="1" ht="28.5" customHeight="1">
      <c r="A127" s="318"/>
      <c r="B127" s="50" t="s">
        <v>299</v>
      </c>
      <c r="C127" s="179"/>
      <c r="D127" s="179"/>
      <c r="E127" s="179"/>
      <c r="F127" s="179"/>
      <c r="G127" s="179"/>
      <c r="H127" s="179"/>
      <c r="I127" s="179"/>
      <c r="J127" s="179"/>
      <c r="K127" s="179"/>
      <c r="L127" s="179"/>
      <c r="M127" s="65"/>
      <c r="N127" s="179"/>
      <c r="O127" s="179"/>
      <c r="P127" s="179"/>
    </row>
    <row r="128" spans="1:16" s="125" customFormat="1" ht="35.25" customHeight="1">
      <c r="A128" s="391"/>
      <c r="B128" s="392" t="s">
        <v>326</v>
      </c>
      <c r="C128" s="365" t="s">
        <v>71</v>
      </c>
      <c r="D128" s="365" t="s">
        <v>10</v>
      </c>
      <c r="E128" s="171" t="s">
        <v>111</v>
      </c>
      <c r="F128" s="365" t="s">
        <v>125</v>
      </c>
      <c r="G128" s="171"/>
      <c r="H128" s="141"/>
      <c r="I128" s="141"/>
      <c r="J128" s="142"/>
      <c r="K128" s="142">
        <v>2</v>
      </c>
      <c r="L128" s="141"/>
      <c r="M128" s="141"/>
      <c r="N128" s="176"/>
      <c r="O128" s="171"/>
      <c r="P128" s="171"/>
    </row>
    <row r="129" spans="1:17" s="125" customFormat="1" ht="37.5" customHeight="1">
      <c r="A129" s="391"/>
      <c r="B129" s="392"/>
      <c r="C129" s="365"/>
      <c r="D129" s="365"/>
      <c r="E129" s="171" t="s">
        <v>64</v>
      </c>
      <c r="F129" s="365"/>
      <c r="G129" s="141">
        <f>SUM(G130:G131)</f>
        <v>0</v>
      </c>
      <c r="H129" s="141">
        <f t="shared" ref="H129:L129" si="21">SUM(H130:H131)</f>
        <v>0</v>
      </c>
      <c r="I129" s="141">
        <f t="shared" si="21"/>
        <v>190</v>
      </c>
      <c r="J129" s="141">
        <f t="shared" si="21"/>
        <v>3699.6</v>
      </c>
      <c r="K129" s="141">
        <f t="shared" si="21"/>
        <v>2802.3940000000002</v>
      </c>
      <c r="L129" s="141">
        <f t="shared" si="21"/>
        <v>0</v>
      </c>
      <c r="M129" s="141">
        <f>SUM(M130:M131)</f>
        <v>0</v>
      </c>
      <c r="N129" s="176"/>
      <c r="O129" s="171"/>
      <c r="P129" s="171"/>
    </row>
    <row r="130" spans="1:17" s="63" customFormat="1" ht="84" customHeight="1">
      <c r="A130" s="318" t="s">
        <v>176</v>
      </c>
      <c r="B130" s="319" t="s">
        <v>378</v>
      </c>
      <c r="C130" s="300" t="s">
        <v>345</v>
      </c>
      <c r="D130" s="173" t="s">
        <v>10</v>
      </c>
      <c r="E130" s="173" t="s">
        <v>64</v>
      </c>
      <c r="F130" s="173" t="s">
        <v>125</v>
      </c>
      <c r="G130" s="173"/>
      <c r="H130" s="30"/>
      <c r="I130" s="30"/>
      <c r="J130" s="30">
        <v>1794.6</v>
      </c>
      <c r="K130" s="30">
        <v>897.39400000000001</v>
      </c>
      <c r="L130" s="30"/>
      <c r="M130" s="30"/>
      <c r="N130" s="304" t="s">
        <v>301</v>
      </c>
      <c r="O130" s="173" t="s">
        <v>138</v>
      </c>
      <c r="P130" s="23" t="s">
        <v>262</v>
      </c>
    </row>
    <row r="131" spans="1:17" s="63" customFormat="1" ht="66" customHeight="1">
      <c r="A131" s="318" t="s">
        <v>177</v>
      </c>
      <c r="B131" s="319" t="s">
        <v>379</v>
      </c>
      <c r="C131" s="300" t="s">
        <v>345</v>
      </c>
      <c r="D131" s="173" t="s">
        <v>10</v>
      </c>
      <c r="E131" s="173" t="s">
        <v>64</v>
      </c>
      <c r="F131" s="173" t="s">
        <v>139</v>
      </c>
      <c r="G131" s="173"/>
      <c r="H131" s="30"/>
      <c r="I131" s="30">
        <v>190</v>
      </c>
      <c r="J131" s="30">
        <v>1905</v>
      </c>
      <c r="K131" s="30">
        <v>1905</v>
      </c>
      <c r="L131" s="30"/>
      <c r="M131" s="30"/>
      <c r="N131" s="304" t="s">
        <v>301</v>
      </c>
      <c r="O131" s="173" t="s">
        <v>138</v>
      </c>
      <c r="P131" s="23" t="s">
        <v>263</v>
      </c>
    </row>
    <row r="132" spans="1:17" ht="79.5" customHeight="1">
      <c r="A132" s="318"/>
      <c r="B132" s="180" t="s">
        <v>110</v>
      </c>
      <c r="C132" s="300" t="s">
        <v>345</v>
      </c>
      <c r="D132" s="173" t="s">
        <v>10</v>
      </c>
      <c r="E132" s="196" t="s">
        <v>9</v>
      </c>
      <c r="F132" s="173"/>
      <c r="G132" s="42">
        <v>32</v>
      </c>
      <c r="H132" s="42">
        <v>32</v>
      </c>
      <c r="I132" s="30">
        <v>43</v>
      </c>
      <c r="J132" s="30">
        <v>43</v>
      </c>
      <c r="K132" s="30">
        <v>43</v>
      </c>
      <c r="L132" s="30">
        <v>43</v>
      </c>
      <c r="M132" s="30">
        <v>43</v>
      </c>
      <c r="N132" s="29"/>
      <c r="O132" s="22"/>
      <c r="P132" s="22"/>
    </row>
    <row r="133" spans="1:17" s="125" customFormat="1" ht="36.75" customHeight="1">
      <c r="A133" s="391"/>
      <c r="B133" s="392" t="s">
        <v>327</v>
      </c>
      <c r="C133" s="365" t="s">
        <v>71</v>
      </c>
      <c r="D133" s="365" t="s">
        <v>10</v>
      </c>
      <c r="E133" s="171" t="s">
        <v>111</v>
      </c>
      <c r="F133" s="365" t="s">
        <v>125</v>
      </c>
      <c r="G133" s="171"/>
      <c r="H133" s="171"/>
      <c r="I133" s="142"/>
      <c r="J133" s="142">
        <v>2</v>
      </c>
      <c r="K133" s="142">
        <v>2</v>
      </c>
      <c r="L133" s="141"/>
      <c r="M133" s="141"/>
      <c r="N133" s="176"/>
      <c r="O133" s="171"/>
      <c r="P133" s="171"/>
    </row>
    <row r="134" spans="1:17" s="125" customFormat="1" ht="45.75" customHeight="1">
      <c r="A134" s="391"/>
      <c r="B134" s="392"/>
      <c r="C134" s="365"/>
      <c r="D134" s="365" t="s">
        <v>10</v>
      </c>
      <c r="E134" s="171" t="s">
        <v>64</v>
      </c>
      <c r="F134" s="365"/>
      <c r="G134" s="141">
        <f>SUM(G135:G145)</f>
        <v>0</v>
      </c>
      <c r="H134" s="141">
        <f>SUM(H135:H146)</f>
        <v>913.85</v>
      </c>
      <c r="I134" s="353">
        <f>SUM(I135:I146)</f>
        <v>1376.9</v>
      </c>
      <c r="J134" s="353">
        <f t="shared" ref="J134:M134" si="22">SUM(J135:J146)</f>
        <v>12634.7</v>
      </c>
      <c r="K134" s="353">
        <f t="shared" si="22"/>
        <v>4478.1000000000004</v>
      </c>
      <c r="L134" s="353">
        <f t="shared" si="22"/>
        <v>0</v>
      </c>
      <c r="M134" s="353">
        <f t="shared" si="22"/>
        <v>0</v>
      </c>
      <c r="N134" s="176"/>
      <c r="O134" s="171"/>
      <c r="P134" s="171"/>
    </row>
    <row r="135" spans="1:17" s="21" customFormat="1" ht="132" customHeight="1">
      <c r="A135" s="388" t="s">
        <v>178</v>
      </c>
      <c r="B135" s="393" t="s">
        <v>398</v>
      </c>
      <c r="C135" s="372" t="s">
        <v>73</v>
      </c>
      <c r="D135" s="373" t="s">
        <v>10</v>
      </c>
      <c r="E135" s="373" t="s">
        <v>56</v>
      </c>
      <c r="F135" s="373" t="s">
        <v>62</v>
      </c>
      <c r="G135" s="173"/>
      <c r="H135" s="42"/>
      <c r="I135" s="41"/>
      <c r="J135" s="42">
        <v>3521.6</v>
      </c>
      <c r="K135" s="42"/>
      <c r="L135" s="42"/>
      <c r="M135" s="42"/>
      <c r="N135" s="44" t="s">
        <v>302</v>
      </c>
      <c r="O135" s="173" t="s">
        <v>244</v>
      </c>
      <c r="P135" s="387" t="s">
        <v>406</v>
      </c>
      <c r="Q135" s="362"/>
    </row>
    <row r="136" spans="1:17" s="21" customFormat="1" ht="111.75" customHeight="1">
      <c r="A136" s="388"/>
      <c r="B136" s="393"/>
      <c r="C136" s="372"/>
      <c r="D136" s="373"/>
      <c r="E136" s="373"/>
      <c r="F136" s="373"/>
      <c r="G136" s="173"/>
      <c r="H136" s="42">
        <v>913.85</v>
      </c>
      <c r="I136" s="41">
        <v>486.6</v>
      </c>
      <c r="J136" s="42">
        <v>1509.2</v>
      </c>
      <c r="K136" s="42"/>
      <c r="L136" s="42"/>
      <c r="M136" s="42"/>
      <c r="N136" s="44" t="s">
        <v>301</v>
      </c>
      <c r="O136" s="173" t="s">
        <v>245</v>
      </c>
      <c r="P136" s="387"/>
      <c r="Q136" s="362"/>
    </row>
    <row r="137" spans="1:17" s="21" customFormat="1" ht="99.75" customHeight="1">
      <c r="A137" s="388" t="s">
        <v>179</v>
      </c>
      <c r="B137" s="393" t="s">
        <v>399</v>
      </c>
      <c r="C137" s="372" t="s">
        <v>73</v>
      </c>
      <c r="D137" s="373" t="s">
        <v>10</v>
      </c>
      <c r="E137" s="373" t="s">
        <v>56</v>
      </c>
      <c r="F137" s="373" t="s">
        <v>62</v>
      </c>
      <c r="G137" s="173"/>
      <c r="H137" s="42"/>
      <c r="I137" s="41"/>
      <c r="J137" s="42">
        <v>2439.3000000000002</v>
      </c>
      <c r="K137" s="42">
        <v>2439.3000000000002</v>
      </c>
      <c r="L137" s="42"/>
      <c r="M137" s="42"/>
      <c r="N137" s="44" t="s">
        <v>302</v>
      </c>
      <c r="O137" s="173" t="s">
        <v>244</v>
      </c>
      <c r="P137" s="393" t="s">
        <v>264</v>
      </c>
      <c r="Q137" s="362"/>
    </row>
    <row r="138" spans="1:17" s="21" customFormat="1" ht="94.5" customHeight="1">
      <c r="A138" s="388"/>
      <c r="B138" s="393"/>
      <c r="C138" s="372"/>
      <c r="D138" s="373"/>
      <c r="E138" s="373"/>
      <c r="F138" s="373"/>
      <c r="G138" s="173"/>
      <c r="H138" s="42"/>
      <c r="I138" s="41"/>
      <c r="J138" s="42">
        <v>1045.4000000000001</v>
      </c>
      <c r="K138" s="42">
        <v>1045.4000000000001</v>
      </c>
      <c r="L138" s="42"/>
      <c r="M138" s="42"/>
      <c r="N138" s="44" t="s">
        <v>301</v>
      </c>
      <c r="O138" s="173" t="s">
        <v>245</v>
      </c>
      <c r="P138" s="393"/>
      <c r="Q138" s="362"/>
    </row>
    <row r="139" spans="1:17" s="21" customFormat="1" ht="59.25" customHeight="1">
      <c r="A139" s="388" t="s">
        <v>370</v>
      </c>
      <c r="B139" s="393" t="s">
        <v>400</v>
      </c>
      <c r="C139" s="372" t="s">
        <v>72</v>
      </c>
      <c r="D139" s="373" t="s">
        <v>10</v>
      </c>
      <c r="E139" s="373" t="s">
        <v>56</v>
      </c>
      <c r="F139" s="373" t="s">
        <v>62</v>
      </c>
      <c r="G139" s="173"/>
      <c r="H139" s="42"/>
      <c r="I139" s="41"/>
      <c r="J139" s="42">
        <v>2775.5</v>
      </c>
      <c r="K139" s="42">
        <v>695.4</v>
      </c>
      <c r="L139" s="42"/>
      <c r="M139" s="42"/>
      <c r="N139" s="44" t="s">
        <v>302</v>
      </c>
      <c r="O139" s="173" t="s">
        <v>244</v>
      </c>
      <c r="P139" s="395" t="s">
        <v>265</v>
      </c>
      <c r="Q139" s="362"/>
    </row>
    <row r="140" spans="1:17" s="21" customFormat="1" ht="59.25" customHeight="1">
      <c r="A140" s="388"/>
      <c r="B140" s="393"/>
      <c r="C140" s="372"/>
      <c r="D140" s="373"/>
      <c r="E140" s="373"/>
      <c r="F140" s="373"/>
      <c r="G140" s="173"/>
      <c r="H140" s="42"/>
      <c r="I140" s="41">
        <v>166.5</v>
      </c>
      <c r="J140" s="42">
        <v>1189.5</v>
      </c>
      <c r="K140" s="42">
        <v>298</v>
      </c>
      <c r="L140" s="42"/>
      <c r="M140" s="42"/>
      <c r="N140" s="44" t="s">
        <v>301</v>
      </c>
      <c r="O140" s="173" t="s">
        <v>245</v>
      </c>
      <c r="P140" s="396"/>
      <c r="Q140" s="362"/>
    </row>
    <row r="141" spans="1:17" s="21" customFormat="1" ht="116.25" customHeight="1">
      <c r="A141" s="345" t="s">
        <v>393</v>
      </c>
      <c r="B141" s="350" t="s">
        <v>405</v>
      </c>
      <c r="C141" s="343" t="s">
        <v>72</v>
      </c>
      <c r="D141" s="344" t="s">
        <v>10</v>
      </c>
      <c r="E141" s="344" t="s">
        <v>37</v>
      </c>
      <c r="F141" s="344" t="s">
        <v>62</v>
      </c>
      <c r="G141" s="344"/>
      <c r="H141" s="42"/>
      <c r="I141" s="41">
        <v>87</v>
      </c>
      <c r="J141" s="101"/>
      <c r="K141" s="42"/>
      <c r="L141" s="42"/>
      <c r="M141" s="42"/>
      <c r="N141" s="44" t="s">
        <v>301</v>
      </c>
      <c r="O141" s="344" t="s">
        <v>245</v>
      </c>
      <c r="P141" s="396"/>
      <c r="Q141" s="183"/>
    </row>
    <row r="142" spans="1:17" s="21" customFormat="1" ht="116.25" customHeight="1">
      <c r="A142" s="351" t="s">
        <v>394</v>
      </c>
      <c r="B142" s="352" t="s">
        <v>401</v>
      </c>
      <c r="C142" s="343" t="s">
        <v>72</v>
      </c>
      <c r="D142" s="344" t="s">
        <v>10</v>
      </c>
      <c r="E142" s="344" t="s">
        <v>37</v>
      </c>
      <c r="F142" s="344" t="s">
        <v>62</v>
      </c>
      <c r="G142" s="344"/>
      <c r="H142" s="42"/>
      <c r="I142" s="41">
        <v>87</v>
      </c>
      <c r="J142" s="101"/>
      <c r="K142" s="42"/>
      <c r="L142" s="42"/>
      <c r="M142" s="42"/>
      <c r="N142" s="44" t="s">
        <v>301</v>
      </c>
      <c r="O142" s="344" t="s">
        <v>245</v>
      </c>
      <c r="P142" s="396"/>
      <c r="Q142" s="183"/>
    </row>
    <row r="143" spans="1:17" s="21" customFormat="1" ht="116.25" customHeight="1">
      <c r="A143" s="351" t="s">
        <v>395</v>
      </c>
      <c r="B143" s="352" t="s">
        <v>402</v>
      </c>
      <c r="C143" s="343" t="s">
        <v>72</v>
      </c>
      <c r="D143" s="344" t="s">
        <v>10</v>
      </c>
      <c r="E143" s="344" t="s">
        <v>37</v>
      </c>
      <c r="F143" s="344" t="s">
        <v>62</v>
      </c>
      <c r="G143" s="344"/>
      <c r="H143" s="42"/>
      <c r="I143" s="41">
        <v>174.3</v>
      </c>
      <c r="J143" s="101"/>
      <c r="K143" s="42"/>
      <c r="L143" s="42"/>
      <c r="M143" s="42"/>
      <c r="N143" s="44" t="s">
        <v>301</v>
      </c>
      <c r="O143" s="344" t="s">
        <v>245</v>
      </c>
      <c r="P143" s="396"/>
      <c r="Q143" s="183"/>
    </row>
    <row r="144" spans="1:17" s="21" customFormat="1" ht="116.25" customHeight="1">
      <c r="A144" s="351" t="s">
        <v>396</v>
      </c>
      <c r="B144" s="352" t="s">
        <v>403</v>
      </c>
      <c r="C144" s="343" t="s">
        <v>72</v>
      </c>
      <c r="D144" s="344" t="s">
        <v>10</v>
      </c>
      <c r="E144" s="344" t="s">
        <v>37</v>
      </c>
      <c r="F144" s="344" t="s">
        <v>62</v>
      </c>
      <c r="G144" s="344"/>
      <c r="H144" s="42"/>
      <c r="I144" s="41">
        <v>174.3</v>
      </c>
      <c r="J144" s="101"/>
      <c r="K144" s="42"/>
      <c r="L144" s="42"/>
      <c r="M144" s="42"/>
      <c r="N144" s="44" t="s">
        <v>301</v>
      </c>
      <c r="O144" s="344" t="s">
        <v>245</v>
      </c>
      <c r="P144" s="396"/>
      <c r="Q144" s="183"/>
    </row>
    <row r="145" spans="1:17" s="21" customFormat="1" ht="116.25" customHeight="1">
      <c r="A145" s="351" t="s">
        <v>397</v>
      </c>
      <c r="B145" s="352" t="s">
        <v>404</v>
      </c>
      <c r="C145" s="343" t="s">
        <v>72</v>
      </c>
      <c r="D145" s="344" t="s">
        <v>10</v>
      </c>
      <c r="E145" s="344" t="s">
        <v>37</v>
      </c>
      <c r="F145" s="344" t="s">
        <v>62</v>
      </c>
      <c r="G145" s="344"/>
      <c r="H145" s="42"/>
      <c r="I145" s="41">
        <v>47</v>
      </c>
      <c r="J145" s="101"/>
      <c r="K145" s="42"/>
      <c r="L145" s="42"/>
      <c r="M145" s="42"/>
      <c r="N145" s="44" t="s">
        <v>301</v>
      </c>
      <c r="O145" s="344" t="s">
        <v>245</v>
      </c>
      <c r="P145" s="397"/>
      <c r="Q145" s="183"/>
    </row>
    <row r="146" spans="1:17" s="349" customFormat="1" ht="116.25" customHeight="1">
      <c r="A146" s="359" t="s">
        <v>408</v>
      </c>
      <c r="B146" s="360" t="s">
        <v>407</v>
      </c>
      <c r="C146" s="358" t="s">
        <v>72</v>
      </c>
      <c r="D146" s="354" t="s">
        <v>10</v>
      </c>
      <c r="E146" s="354" t="s">
        <v>37</v>
      </c>
      <c r="F146" s="354" t="s">
        <v>62</v>
      </c>
      <c r="G146" s="354"/>
      <c r="H146" s="355"/>
      <c r="I146" s="356">
        <v>154.19999999999999</v>
      </c>
      <c r="J146" s="356">
        <v>154.19999999999999</v>
      </c>
      <c r="K146" s="355"/>
      <c r="L146" s="355"/>
      <c r="M146" s="355"/>
      <c r="N146" s="357" t="s">
        <v>301</v>
      </c>
      <c r="O146" s="354" t="s">
        <v>245</v>
      </c>
      <c r="P146" s="361" t="s">
        <v>409</v>
      </c>
      <c r="Q146" s="348"/>
    </row>
    <row r="147" spans="1:17" s="59" customFormat="1" ht="37.5" customHeight="1">
      <c r="A147" s="318"/>
      <c r="B147" s="50" t="s">
        <v>103</v>
      </c>
      <c r="C147" s="173"/>
      <c r="D147" s="173"/>
      <c r="E147" s="173"/>
      <c r="F147" s="74"/>
      <c r="G147" s="42">
        <v>0</v>
      </c>
      <c r="H147" s="42">
        <v>0</v>
      </c>
      <c r="I147" s="30">
        <v>0</v>
      </c>
      <c r="J147" s="30">
        <v>18.2</v>
      </c>
      <c r="K147" s="30">
        <v>18.2</v>
      </c>
      <c r="L147" s="30">
        <v>18.2</v>
      </c>
      <c r="M147" s="30">
        <v>18.2</v>
      </c>
      <c r="N147" s="75"/>
      <c r="O147" s="74"/>
      <c r="P147" s="74"/>
    </row>
    <row r="148" spans="1:17" ht="28.5" customHeight="1">
      <c r="A148" s="318"/>
      <c r="B148" s="50" t="s">
        <v>140</v>
      </c>
      <c r="C148" s="173"/>
      <c r="D148" s="173"/>
      <c r="E148" s="173"/>
      <c r="F148" s="173"/>
      <c r="G148" s="173"/>
      <c r="H148" s="173"/>
      <c r="I148" s="173"/>
      <c r="J148" s="30"/>
      <c r="K148" s="30"/>
      <c r="L148" s="30"/>
      <c r="M148" s="30"/>
      <c r="N148" s="29"/>
      <c r="O148" s="22"/>
      <c r="P148" s="22"/>
    </row>
    <row r="149" spans="1:17" s="63" customFormat="1" ht="50.25" customHeight="1">
      <c r="A149" s="318"/>
      <c r="B149" s="180" t="s">
        <v>141</v>
      </c>
      <c r="C149" s="173"/>
      <c r="D149" s="173"/>
      <c r="E149" s="173"/>
      <c r="F149" s="173"/>
      <c r="G149" s="173"/>
      <c r="H149" s="173"/>
      <c r="I149" s="42"/>
      <c r="J149" s="30"/>
      <c r="K149" s="30"/>
      <c r="L149" s="30"/>
      <c r="M149" s="30"/>
      <c r="N149" s="179"/>
      <c r="O149" s="173"/>
      <c r="P149" s="173"/>
    </row>
    <row r="150" spans="1:17" s="125" customFormat="1" ht="36" customHeight="1">
      <c r="A150" s="391"/>
      <c r="B150" s="392" t="s">
        <v>328</v>
      </c>
      <c r="C150" s="365"/>
      <c r="D150" s="365" t="s">
        <v>10</v>
      </c>
      <c r="E150" s="194" t="s">
        <v>111</v>
      </c>
      <c r="F150" s="365" t="s">
        <v>125</v>
      </c>
      <c r="G150" s="171"/>
      <c r="H150" s="171"/>
      <c r="I150" s="141"/>
      <c r="J150" s="142">
        <v>1</v>
      </c>
      <c r="K150" s="142"/>
      <c r="L150" s="142"/>
      <c r="M150" s="142"/>
      <c r="N150" s="176"/>
      <c r="O150" s="171"/>
      <c r="P150" s="171"/>
    </row>
    <row r="151" spans="1:17" s="125" customFormat="1" ht="35.25" customHeight="1">
      <c r="A151" s="391"/>
      <c r="B151" s="392"/>
      <c r="C151" s="365"/>
      <c r="D151" s="365" t="s">
        <v>10</v>
      </c>
      <c r="E151" s="194" t="s">
        <v>64</v>
      </c>
      <c r="F151" s="365"/>
      <c r="G151" s="141">
        <f>SUM(G152)</f>
        <v>0</v>
      </c>
      <c r="H151" s="141">
        <f t="shared" ref="H151:M151" si="23">SUM(H152)</f>
        <v>0</v>
      </c>
      <c r="I151" s="141">
        <f t="shared" si="23"/>
        <v>0</v>
      </c>
      <c r="J151" s="141">
        <f t="shared" si="23"/>
        <v>1237</v>
      </c>
      <c r="K151" s="141">
        <f t="shared" si="23"/>
        <v>0</v>
      </c>
      <c r="L151" s="141">
        <f t="shared" si="23"/>
        <v>0</v>
      </c>
      <c r="M151" s="141">
        <f t="shared" si="23"/>
        <v>0</v>
      </c>
      <c r="N151" s="191"/>
      <c r="O151" s="171"/>
      <c r="P151" s="171"/>
    </row>
    <row r="152" spans="1:17" s="77" customFormat="1" ht="73.5" customHeight="1">
      <c r="A152" s="76" t="s">
        <v>371</v>
      </c>
      <c r="B152" s="310" t="s">
        <v>353</v>
      </c>
      <c r="C152" s="311" t="s">
        <v>350</v>
      </c>
      <c r="D152" s="173" t="s">
        <v>10</v>
      </c>
      <c r="E152" s="173" t="s">
        <v>64</v>
      </c>
      <c r="F152" s="173" t="s">
        <v>63</v>
      </c>
      <c r="G152" s="69"/>
      <c r="H152" s="69"/>
      <c r="I152" s="66"/>
      <c r="J152" s="66">
        <v>1237</v>
      </c>
      <c r="K152" s="66"/>
      <c r="L152" s="66"/>
      <c r="M152" s="66"/>
      <c r="N152" s="304" t="s">
        <v>304</v>
      </c>
      <c r="O152" s="69"/>
      <c r="P152" s="69"/>
    </row>
    <row r="153" spans="1:17" s="125" customFormat="1" ht="39" customHeight="1">
      <c r="A153" s="391"/>
      <c r="B153" s="392" t="s">
        <v>329</v>
      </c>
      <c r="C153" s="365"/>
      <c r="D153" s="365" t="s">
        <v>10</v>
      </c>
      <c r="E153" s="194" t="s">
        <v>111</v>
      </c>
      <c r="F153" s="365" t="s">
        <v>125</v>
      </c>
      <c r="G153" s="171"/>
      <c r="H153" s="171"/>
      <c r="I153" s="141"/>
      <c r="J153" s="142"/>
      <c r="K153" s="142"/>
      <c r="L153" s="142"/>
      <c r="M153" s="142">
        <v>1</v>
      </c>
      <c r="N153" s="176"/>
      <c r="O153" s="171"/>
      <c r="P153" s="171"/>
    </row>
    <row r="154" spans="1:17" s="125" customFormat="1" ht="39.75" customHeight="1">
      <c r="A154" s="391"/>
      <c r="B154" s="392"/>
      <c r="C154" s="365"/>
      <c r="D154" s="365" t="s">
        <v>10</v>
      </c>
      <c r="E154" s="194" t="s">
        <v>64</v>
      </c>
      <c r="F154" s="365"/>
      <c r="G154" s="141">
        <f>SUM(G155)</f>
        <v>0</v>
      </c>
      <c r="H154" s="141">
        <f t="shared" ref="H154:M154" si="24">SUM(H155)</f>
        <v>0</v>
      </c>
      <c r="I154" s="141">
        <f t="shared" si="24"/>
        <v>0</v>
      </c>
      <c r="J154" s="141">
        <f t="shared" si="24"/>
        <v>0</v>
      </c>
      <c r="K154" s="141">
        <f t="shared" si="24"/>
        <v>0</v>
      </c>
      <c r="L154" s="141">
        <f t="shared" si="24"/>
        <v>0</v>
      </c>
      <c r="M154" s="141">
        <f t="shared" si="24"/>
        <v>1000</v>
      </c>
      <c r="N154" s="176"/>
      <c r="O154" s="171"/>
      <c r="P154" s="171"/>
    </row>
    <row r="155" spans="1:17" s="77" customFormat="1" ht="72.75" customHeight="1">
      <c r="A155" s="76" t="s">
        <v>372</v>
      </c>
      <c r="B155" s="180" t="s">
        <v>143</v>
      </c>
      <c r="C155" s="311" t="s">
        <v>350</v>
      </c>
      <c r="D155" s="173" t="s">
        <v>10</v>
      </c>
      <c r="E155" s="173" t="s">
        <v>64</v>
      </c>
      <c r="F155" s="173"/>
      <c r="G155" s="78"/>
      <c r="H155" s="78"/>
      <c r="I155" s="79"/>
      <c r="J155" s="71"/>
      <c r="K155" s="71"/>
      <c r="L155" s="71"/>
      <c r="M155" s="71">
        <v>1000</v>
      </c>
      <c r="N155" s="304" t="s">
        <v>301</v>
      </c>
      <c r="O155" s="173" t="s">
        <v>142</v>
      </c>
      <c r="P155" s="69"/>
    </row>
    <row r="156" spans="1:17" ht="21" customHeight="1">
      <c r="A156" s="318"/>
      <c r="B156" s="50" t="s">
        <v>48</v>
      </c>
      <c r="C156" s="173"/>
      <c r="D156" s="173"/>
      <c r="E156" s="173"/>
      <c r="F156" s="173"/>
      <c r="G156" s="173"/>
      <c r="H156" s="173"/>
      <c r="I156" s="173"/>
      <c r="J156" s="30"/>
      <c r="K156" s="30"/>
      <c r="L156" s="30"/>
      <c r="M156" s="30"/>
      <c r="N156" s="29"/>
      <c r="O156" s="22"/>
      <c r="P156" s="22"/>
    </row>
    <row r="157" spans="1:17" ht="74.25" customHeight="1">
      <c r="A157" s="318"/>
      <c r="B157" s="309" t="s">
        <v>354</v>
      </c>
      <c r="C157" s="173" t="s">
        <v>71</v>
      </c>
      <c r="D157" s="173" t="s">
        <v>10</v>
      </c>
      <c r="E157" s="173"/>
      <c r="F157" s="199"/>
      <c r="G157" s="42">
        <v>70</v>
      </c>
      <c r="H157" s="42">
        <v>75</v>
      </c>
      <c r="I157" s="42">
        <v>80</v>
      </c>
      <c r="J157" s="30">
        <v>85</v>
      </c>
      <c r="K157" s="30">
        <v>90</v>
      </c>
      <c r="L157" s="30">
        <v>100</v>
      </c>
      <c r="M157" s="30">
        <v>100</v>
      </c>
      <c r="N157" s="29"/>
      <c r="O157" s="22"/>
      <c r="P157" s="22"/>
    </row>
    <row r="158" spans="1:17" s="143" customFormat="1" ht="50.25" customHeight="1">
      <c r="A158" s="391"/>
      <c r="B158" s="392" t="s">
        <v>330</v>
      </c>
      <c r="C158" s="365" t="s">
        <v>71</v>
      </c>
      <c r="D158" s="365" t="s">
        <v>10</v>
      </c>
      <c r="E158" s="171" t="s">
        <v>111</v>
      </c>
      <c r="F158" s="365" t="s">
        <v>125</v>
      </c>
      <c r="G158" s="171"/>
      <c r="H158" s="171"/>
      <c r="I158" s="144"/>
      <c r="J158" s="144"/>
      <c r="K158" s="144">
        <v>3</v>
      </c>
      <c r="L158" s="141"/>
      <c r="M158" s="141"/>
      <c r="N158" s="176"/>
      <c r="O158" s="171"/>
      <c r="P158" s="171"/>
    </row>
    <row r="159" spans="1:17" s="143" customFormat="1" ht="37.5" customHeight="1">
      <c r="A159" s="391"/>
      <c r="B159" s="394"/>
      <c r="C159" s="365"/>
      <c r="D159" s="365"/>
      <c r="E159" s="171" t="s">
        <v>64</v>
      </c>
      <c r="F159" s="365"/>
      <c r="G159" s="141">
        <f t="shared" ref="G159:M159" si="25">SUM(G160:G162)</f>
        <v>0</v>
      </c>
      <c r="H159" s="141">
        <f t="shared" si="25"/>
        <v>3.15</v>
      </c>
      <c r="I159" s="141">
        <f t="shared" si="25"/>
        <v>0</v>
      </c>
      <c r="J159" s="141">
        <f t="shared" si="25"/>
        <v>5.5</v>
      </c>
      <c r="K159" s="141">
        <f t="shared" si="25"/>
        <v>31.902000000000001</v>
      </c>
      <c r="L159" s="141">
        <f t="shared" si="25"/>
        <v>0</v>
      </c>
      <c r="M159" s="141">
        <f t="shared" si="25"/>
        <v>0</v>
      </c>
      <c r="N159" s="176"/>
      <c r="O159" s="171"/>
      <c r="P159" s="171"/>
    </row>
    <row r="160" spans="1:17" s="59" customFormat="1" ht="90.75" customHeight="1">
      <c r="A160" s="318" t="s">
        <v>180</v>
      </c>
      <c r="B160" s="180" t="s">
        <v>144</v>
      </c>
      <c r="C160" s="173" t="s">
        <v>73</v>
      </c>
      <c r="D160" s="173" t="s">
        <v>10</v>
      </c>
      <c r="E160" s="173" t="s">
        <v>64</v>
      </c>
      <c r="F160" s="173" t="s">
        <v>125</v>
      </c>
      <c r="G160" s="173"/>
      <c r="H160" s="173"/>
      <c r="I160" s="42"/>
      <c r="J160" s="30">
        <v>2</v>
      </c>
      <c r="K160" s="30">
        <v>5</v>
      </c>
      <c r="L160" s="30"/>
      <c r="M160" s="30"/>
      <c r="N160" s="304" t="s">
        <v>301</v>
      </c>
      <c r="O160" s="173" t="s">
        <v>279</v>
      </c>
      <c r="P160" s="393" t="s">
        <v>266</v>
      </c>
    </row>
    <row r="161" spans="1:17" s="59" customFormat="1" ht="81.75" customHeight="1">
      <c r="A161" s="318" t="s">
        <v>181</v>
      </c>
      <c r="B161" s="180" t="s">
        <v>145</v>
      </c>
      <c r="C161" s="173" t="s">
        <v>73</v>
      </c>
      <c r="D161" s="173" t="s">
        <v>10</v>
      </c>
      <c r="E161" s="173" t="s">
        <v>64</v>
      </c>
      <c r="F161" s="173" t="s">
        <v>125</v>
      </c>
      <c r="G161" s="173"/>
      <c r="H161" s="173"/>
      <c r="I161" s="42"/>
      <c r="J161" s="30">
        <v>3.5</v>
      </c>
      <c r="K161" s="30">
        <v>5</v>
      </c>
      <c r="L161" s="30"/>
      <c r="M161" s="30"/>
      <c r="N161" s="304" t="s">
        <v>301</v>
      </c>
      <c r="O161" s="173" t="s">
        <v>279</v>
      </c>
      <c r="P161" s="393"/>
    </row>
    <row r="162" spans="1:17" s="59" customFormat="1" ht="81.75" customHeight="1">
      <c r="A162" s="318" t="s">
        <v>182</v>
      </c>
      <c r="B162" s="180" t="s">
        <v>146</v>
      </c>
      <c r="C162" s="173" t="s">
        <v>73</v>
      </c>
      <c r="D162" s="173" t="s">
        <v>10</v>
      </c>
      <c r="E162" s="173" t="s">
        <v>64</v>
      </c>
      <c r="F162" s="173" t="s">
        <v>147</v>
      </c>
      <c r="G162" s="173"/>
      <c r="H162" s="42">
        <v>3.15</v>
      </c>
      <c r="I162" s="42"/>
      <c r="J162" s="30"/>
      <c r="K162" s="42">
        <v>21.902000000000001</v>
      </c>
      <c r="L162" s="30"/>
      <c r="M162" s="30"/>
      <c r="N162" s="304" t="s">
        <v>301</v>
      </c>
      <c r="O162" s="173" t="s">
        <v>279</v>
      </c>
      <c r="P162" s="393"/>
    </row>
    <row r="163" spans="1:17" s="132" customFormat="1" ht="32.25" customHeight="1">
      <c r="A163" s="124"/>
      <c r="B163" s="129" t="s">
        <v>271</v>
      </c>
      <c r="C163" s="130"/>
      <c r="D163" s="103"/>
      <c r="E163" s="124" t="s">
        <v>64</v>
      </c>
      <c r="F163" s="103"/>
      <c r="G163" s="139">
        <f>G164+G165+G166+G167</f>
        <v>0</v>
      </c>
      <c r="H163" s="139">
        <f>H164+H165+H166+H167</f>
        <v>7261.8395999999993</v>
      </c>
      <c r="I163" s="139">
        <f>I164+I165+I166+I167</f>
        <v>22168.046000000002</v>
      </c>
      <c r="J163" s="139">
        <f t="shared" ref="J163:M163" si="26">J164+J165+J166+J167</f>
        <v>19731.413</v>
      </c>
      <c r="K163" s="139">
        <f t="shared" si="26"/>
        <v>8989.4430000000011</v>
      </c>
      <c r="L163" s="139">
        <f t="shared" si="26"/>
        <v>0</v>
      </c>
      <c r="M163" s="139">
        <f t="shared" si="26"/>
        <v>1000</v>
      </c>
      <c r="N163" s="103"/>
      <c r="O163" s="131"/>
    </row>
    <row r="164" spans="1:17" s="115" customFormat="1" ht="16.899999999999999" customHeight="1">
      <c r="A164" s="174"/>
      <c r="B164" s="116" t="s">
        <v>302</v>
      </c>
      <c r="C164" s="117"/>
      <c r="D164" s="118"/>
      <c r="E164" s="128" t="s">
        <v>64</v>
      </c>
      <c r="F164" s="118"/>
      <c r="G164" s="140">
        <f t="shared" ref="G164:M164" si="27">G100+G102+G108+G115+G135+G137+G139</f>
        <v>0</v>
      </c>
      <c r="H164" s="140">
        <f t="shared" si="27"/>
        <v>289.31600000000003</v>
      </c>
      <c r="I164" s="140">
        <f t="shared" si="27"/>
        <v>8712.6450000000004</v>
      </c>
      <c r="J164" s="140">
        <f t="shared" si="27"/>
        <v>8736.4</v>
      </c>
      <c r="K164" s="140">
        <f t="shared" si="27"/>
        <v>3134.7000000000003</v>
      </c>
      <c r="L164" s="140">
        <f t="shared" si="27"/>
        <v>0</v>
      </c>
      <c r="M164" s="140">
        <f t="shared" si="27"/>
        <v>0</v>
      </c>
      <c r="N164" s="118"/>
      <c r="O164" s="119"/>
    </row>
    <row r="165" spans="1:17" s="115" customFormat="1" ht="16.5" customHeight="1">
      <c r="A165" s="174"/>
      <c r="B165" s="116" t="s">
        <v>301</v>
      </c>
      <c r="C165" s="117"/>
      <c r="D165" s="118"/>
      <c r="E165" s="128" t="s">
        <v>64</v>
      </c>
      <c r="F165" s="118"/>
      <c r="G165" s="140">
        <f>G79+G82+G87+G88+G89+G95+G97+G99+G101+G107+G109+G113+G118+G119+G120+G121+G122+G123+G124+G130+G131+G136+G138+G140+G155+G160+G161+G162</f>
        <v>0</v>
      </c>
      <c r="H165" s="140">
        <f>H79+H82+H87+H88+H89+H95+H97+H99+H101+H107+H109+H113+H118+H119+H120+H121+H122+H123+H124+H130+H131+H136+H138+H140+H155+H160+H161+H162</f>
        <v>4972.5235999999995</v>
      </c>
      <c r="I165" s="140">
        <f>I79+I82+I87+I88+I89+I95+I97+I99+I101+I107+I109+I113+I118+I119+I120+I121+I122+I123+I124+I130+I131+I136+I138+I140+I155+I160+I161+I162</f>
        <v>7701.0010000000002</v>
      </c>
      <c r="J165" s="140">
        <f>J79+J82+J87+J88+J89+J95+J97+J99+J101+J107+J109+J113+J118+J119+J120+J121+J122+J123+J124+J130+J131+J136+J138+J140+J155+J160+J161+J162</f>
        <v>9758.0130000000008</v>
      </c>
      <c r="K165" s="140">
        <f>K79+K82+K87+K88+K89+K95+K97+K99+K101+K107+K109+K113+K118+K119+K120+K121+K122+K123+K124+K130+K131+K136+K138+K140+K155+K160+K161+K162</f>
        <v>5854.7430000000004</v>
      </c>
      <c r="L165" s="140">
        <f>L79+L82+L87+L88+L89+L95+L97+L99+L101+L107+L109+L113+L118+L119+L120+L121+L122+L123+L124+L130+L131+L136+L138+L140+L155+L160+L161+L162</f>
        <v>0</v>
      </c>
      <c r="M165" s="140">
        <f>M79+M82+M87+M88+M89+M95+M97+M99+M101+M107+M109+M113+M118+M119+M120+M121+M122+M123+M124+M130+M131+M136+M138+M140+M155+M160+M161+M162</f>
        <v>1000</v>
      </c>
      <c r="N165" s="118"/>
      <c r="O165" s="119"/>
    </row>
    <row r="166" spans="1:17" s="115" customFormat="1" ht="16.899999999999999" customHeight="1">
      <c r="A166" s="174"/>
      <c r="B166" s="116" t="s">
        <v>303</v>
      </c>
      <c r="C166" s="117"/>
      <c r="D166" s="118"/>
      <c r="E166" s="128" t="s">
        <v>64</v>
      </c>
      <c r="F166" s="118"/>
      <c r="G166" s="140">
        <v>0</v>
      </c>
      <c r="H166" s="140">
        <v>0</v>
      </c>
      <c r="I166" s="140">
        <v>0</v>
      </c>
      <c r="J166" s="140">
        <v>0</v>
      </c>
      <c r="K166" s="140">
        <v>0</v>
      </c>
      <c r="L166" s="140">
        <v>0</v>
      </c>
      <c r="M166" s="140">
        <v>0</v>
      </c>
      <c r="N166" s="118"/>
      <c r="O166" s="119"/>
    </row>
    <row r="167" spans="1:17" s="115" customFormat="1" ht="16.899999999999999" customHeight="1">
      <c r="A167" s="174"/>
      <c r="B167" s="116" t="s">
        <v>304</v>
      </c>
      <c r="C167" s="117"/>
      <c r="D167" s="118"/>
      <c r="E167" s="128" t="s">
        <v>64</v>
      </c>
      <c r="F167" s="118"/>
      <c r="G167" s="140">
        <f>G94+G96+G110+G114+G152</f>
        <v>0</v>
      </c>
      <c r="H167" s="140">
        <f>H94+H96+H110+H114+H152</f>
        <v>2000</v>
      </c>
      <c r="I167" s="140">
        <f>I94+I96+I110+I114+I152</f>
        <v>5754.4</v>
      </c>
      <c r="J167" s="140">
        <f>J94+J96+J110+J114+J152</f>
        <v>1237</v>
      </c>
      <c r="K167" s="140">
        <f>K94+K96+K110+K114+K152</f>
        <v>0</v>
      </c>
      <c r="L167" s="140">
        <f>L94+L96+L110+L114+L152</f>
        <v>0</v>
      </c>
      <c r="M167" s="140">
        <f>M94+M96+M110+M114+M152</f>
        <v>0</v>
      </c>
      <c r="N167" s="118"/>
      <c r="O167" s="119"/>
    </row>
    <row r="168" spans="1:17" s="106" customFormat="1" ht="32.25" customHeight="1">
      <c r="A168" s="322"/>
      <c r="B168" s="380" t="s">
        <v>35</v>
      </c>
      <c r="C168" s="381"/>
      <c r="D168" s="381"/>
      <c r="E168" s="381"/>
      <c r="F168" s="381"/>
      <c r="G168" s="381"/>
      <c r="H168" s="381"/>
      <c r="I168" s="381"/>
      <c r="J168" s="381"/>
      <c r="K168" s="381"/>
      <c r="L168" s="381"/>
      <c r="M168" s="381"/>
      <c r="N168" s="381"/>
      <c r="O168" s="381"/>
      <c r="P168" s="382"/>
      <c r="Q168" s="102"/>
    </row>
    <row r="169" spans="1:17" ht="34.5" customHeight="1">
      <c r="A169" s="179">
        <v>11</v>
      </c>
      <c r="B169" s="31" t="s">
        <v>300</v>
      </c>
      <c r="C169" s="173"/>
      <c r="D169" s="173"/>
      <c r="E169" s="173"/>
      <c r="F169" s="173"/>
      <c r="G169" s="173"/>
      <c r="H169" s="173"/>
      <c r="I169" s="179"/>
      <c r="J169" s="179"/>
      <c r="K169" s="179"/>
      <c r="L169" s="179"/>
      <c r="M169" s="179"/>
      <c r="N169" s="29"/>
      <c r="O169" s="22"/>
      <c r="P169" s="22"/>
    </row>
    <row r="170" spans="1:17" s="63" customFormat="1" ht="54.75" customHeight="1">
      <c r="A170" s="179"/>
      <c r="B170" s="50" t="s">
        <v>148</v>
      </c>
      <c r="C170" s="173"/>
      <c r="D170" s="173"/>
      <c r="E170" s="173"/>
      <c r="F170" s="173"/>
      <c r="G170" s="173"/>
      <c r="H170" s="173"/>
      <c r="I170" s="179"/>
      <c r="J170" s="179"/>
      <c r="K170" s="179"/>
      <c r="L170" s="179"/>
      <c r="M170" s="179"/>
      <c r="N170" s="80"/>
      <c r="O170" s="68"/>
      <c r="P170" s="68"/>
    </row>
    <row r="171" spans="1:17" s="148" customFormat="1" ht="39" customHeight="1">
      <c r="A171" s="363"/>
      <c r="B171" s="364" t="s">
        <v>331</v>
      </c>
      <c r="C171" s="365" t="s">
        <v>71</v>
      </c>
      <c r="D171" s="366" t="s">
        <v>10</v>
      </c>
      <c r="E171" s="171" t="s">
        <v>111</v>
      </c>
      <c r="F171" s="172"/>
      <c r="G171" s="172"/>
      <c r="H171" s="172"/>
      <c r="I171" s="172">
        <v>1</v>
      </c>
      <c r="J171" s="145">
        <v>1</v>
      </c>
      <c r="K171" s="172">
        <v>2</v>
      </c>
      <c r="L171" s="172"/>
      <c r="M171" s="172"/>
      <c r="N171" s="146"/>
      <c r="O171" s="147"/>
      <c r="P171" s="147"/>
    </row>
    <row r="172" spans="1:17" s="148" customFormat="1" ht="51" customHeight="1">
      <c r="A172" s="363"/>
      <c r="B172" s="364"/>
      <c r="C172" s="365"/>
      <c r="D172" s="366"/>
      <c r="E172" s="172" t="s">
        <v>37</v>
      </c>
      <c r="F172" s="172"/>
      <c r="G172" s="149">
        <f>SUM(G173:G176)</f>
        <v>0</v>
      </c>
      <c r="H172" s="149">
        <f t="shared" ref="H172:M172" si="28">SUM(H173:H176)</f>
        <v>0</v>
      </c>
      <c r="I172" s="149">
        <f t="shared" si="28"/>
        <v>2227.9</v>
      </c>
      <c r="J172" s="149">
        <f t="shared" si="28"/>
        <v>3407.4</v>
      </c>
      <c r="K172" s="149">
        <f t="shared" si="28"/>
        <v>10602.3</v>
      </c>
      <c r="L172" s="149">
        <f t="shared" si="28"/>
        <v>0</v>
      </c>
      <c r="M172" s="149">
        <f t="shared" si="28"/>
        <v>0</v>
      </c>
      <c r="N172" s="146"/>
      <c r="O172" s="147"/>
      <c r="P172" s="147"/>
    </row>
    <row r="173" spans="1:17" s="63" customFormat="1" ht="176.25" customHeight="1">
      <c r="A173" s="179" t="s">
        <v>183</v>
      </c>
      <c r="B173" s="320" t="s">
        <v>380</v>
      </c>
      <c r="C173" s="173" t="s">
        <v>73</v>
      </c>
      <c r="D173" s="173" t="s">
        <v>10</v>
      </c>
      <c r="E173" s="173" t="s">
        <v>64</v>
      </c>
      <c r="F173" s="173" t="s">
        <v>125</v>
      </c>
      <c r="G173" s="173"/>
      <c r="H173" s="51"/>
      <c r="I173" s="30">
        <v>0</v>
      </c>
      <c r="J173" s="30">
        <v>792</v>
      </c>
      <c r="K173" s="30">
        <v>1848.3</v>
      </c>
      <c r="L173" s="30"/>
      <c r="M173" s="30"/>
      <c r="N173" s="302" t="s">
        <v>301</v>
      </c>
      <c r="O173" s="173" t="s">
        <v>246</v>
      </c>
      <c r="P173" s="23" t="s">
        <v>254</v>
      </c>
    </row>
    <row r="174" spans="1:17" s="63" customFormat="1" ht="179.25" customHeight="1">
      <c r="A174" s="179" t="s">
        <v>184</v>
      </c>
      <c r="B174" s="320" t="s">
        <v>381</v>
      </c>
      <c r="C174" s="173" t="s">
        <v>73</v>
      </c>
      <c r="D174" s="173" t="s">
        <v>10</v>
      </c>
      <c r="E174" s="173" t="s">
        <v>64</v>
      </c>
      <c r="F174" s="173" t="s">
        <v>125</v>
      </c>
      <c r="G174" s="173"/>
      <c r="H174" s="51"/>
      <c r="I174" s="30">
        <v>316.89999999999998</v>
      </c>
      <c r="J174" s="30">
        <v>739.4</v>
      </c>
      <c r="K174" s="30"/>
      <c r="L174" s="30"/>
      <c r="M174" s="30"/>
      <c r="N174" s="302" t="s">
        <v>301</v>
      </c>
      <c r="O174" s="173" t="s">
        <v>246</v>
      </c>
      <c r="P174" s="23" t="s">
        <v>260</v>
      </c>
    </row>
    <row r="175" spans="1:17" s="63" customFormat="1" ht="131.25" customHeight="1">
      <c r="A175" s="179" t="s">
        <v>185</v>
      </c>
      <c r="B175" s="320" t="s">
        <v>382</v>
      </c>
      <c r="C175" s="173" t="s">
        <v>73</v>
      </c>
      <c r="D175" s="173" t="s">
        <v>10</v>
      </c>
      <c r="E175" s="173" t="s">
        <v>64</v>
      </c>
      <c r="F175" s="173" t="s">
        <v>125</v>
      </c>
      <c r="G175" s="173"/>
      <c r="H175" s="51"/>
      <c r="I175" s="30">
        <v>1875.7</v>
      </c>
      <c r="J175" s="30">
        <v>1876</v>
      </c>
      <c r="K175" s="30">
        <v>8754</v>
      </c>
      <c r="L175" s="30"/>
      <c r="M175" s="30"/>
      <c r="N175" s="302" t="s">
        <v>301</v>
      </c>
      <c r="O175" s="173" t="s">
        <v>246</v>
      </c>
      <c r="P175" s="23" t="s">
        <v>261</v>
      </c>
    </row>
    <row r="176" spans="1:17" s="441" customFormat="1" ht="131.25" customHeight="1">
      <c r="A176" s="438" t="s">
        <v>186</v>
      </c>
      <c r="B176" s="439" t="s">
        <v>412</v>
      </c>
      <c r="C176" s="354" t="s">
        <v>73</v>
      </c>
      <c r="D176" s="354" t="s">
        <v>10</v>
      </c>
      <c r="E176" s="354" t="s">
        <v>37</v>
      </c>
      <c r="F176" s="354" t="s">
        <v>125</v>
      </c>
      <c r="G176" s="354"/>
      <c r="H176" s="442"/>
      <c r="I176" s="227">
        <v>35.299999999999997</v>
      </c>
      <c r="J176" s="227"/>
      <c r="K176" s="227"/>
      <c r="L176" s="227"/>
      <c r="M176" s="227"/>
      <c r="N176" s="443" t="s">
        <v>301</v>
      </c>
      <c r="O176" s="354" t="s">
        <v>246</v>
      </c>
      <c r="P176" s="444"/>
    </row>
    <row r="177" spans="1:17" s="148" customFormat="1" ht="39" customHeight="1">
      <c r="A177" s="363"/>
      <c r="B177" s="364" t="s">
        <v>332</v>
      </c>
      <c r="C177" s="365" t="s">
        <v>71</v>
      </c>
      <c r="D177" s="366" t="s">
        <v>10</v>
      </c>
      <c r="E177" s="171" t="s">
        <v>111</v>
      </c>
      <c r="F177" s="172"/>
      <c r="G177" s="172"/>
      <c r="H177" s="172"/>
      <c r="I177" s="172"/>
      <c r="J177" s="145">
        <v>1</v>
      </c>
      <c r="K177" s="172">
        <v>3</v>
      </c>
      <c r="L177" s="172"/>
      <c r="M177" s="172"/>
      <c r="N177" s="146"/>
      <c r="O177" s="147"/>
      <c r="P177" s="147"/>
    </row>
    <row r="178" spans="1:17" s="148" customFormat="1" ht="51" customHeight="1">
      <c r="A178" s="363"/>
      <c r="B178" s="364"/>
      <c r="C178" s="365"/>
      <c r="D178" s="366"/>
      <c r="E178" s="172" t="s">
        <v>37</v>
      </c>
      <c r="F178" s="172"/>
      <c r="G178" s="149">
        <f>SUM(G179:G182)</f>
        <v>0</v>
      </c>
      <c r="H178" s="149">
        <f t="shared" ref="H178:M178" si="29">SUM(H179:H182)</f>
        <v>0</v>
      </c>
      <c r="I178" s="149">
        <f t="shared" si="29"/>
        <v>0</v>
      </c>
      <c r="J178" s="149">
        <f t="shared" si="29"/>
        <v>1084.3699999999999</v>
      </c>
      <c r="K178" s="149">
        <f t="shared" si="29"/>
        <v>846.57300000000009</v>
      </c>
      <c r="L178" s="149">
        <f t="shared" si="29"/>
        <v>0</v>
      </c>
      <c r="M178" s="149">
        <f t="shared" si="29"/>
        <v>0</v>
      </c>
      <c r="N178" s="146"/>
      <c r="O178" s="147"/>
      <c r="P178" s="147"/>
    </row>
    <row r="179" spans="1:17" s="81" customFormat="1" ht="86.25" customHeight="1">
      <c r="A179" s="347" t="s">
        <v>187</v>
      </c>
      <c r="B179" s="82" t="s">
        <v>355</v>
      </c>
      <c r="C179" s="173" t="s">
        <v>73</v>
      </c>
      <c r="D179" s="173" t="s">
        <v>10</v>
      </c>
      <c r="E179" s="173" t="s">
        <v>56</v>
      </c>
      <c r="F179" s="173" t="s">
        <v>125</v>
      </c>
      <c r="G179" s="173"/>
      <c r="H179" s="60"/>
      <c r="I179" s="60"/>
      <c r="J179" s="30">
        <v>721.5</v>
      </c>
      <c r="K179" s="60"/>
      <c r="L179" s="60"/>
      <c r="M179" s="179"/>
      <c r="N179" s="302" t="s">
        <v>301</v>
      </c>
      <c r="O179" s="173" t="s">
        <v>246</v>
      </c>
      <c r="P179" s="180" t="s">
        <v>256</v>
      </c>
      <c r="Q179" s="83"/>
    </row>
    <row r="180" spans="1:17" s="63" customFormat="1" ht="118.5" customHeight="1">
      <c r="A180" s="346" t="s">
        <v>188</v>
      </c>
      <c r="B180" s="320" t="s">
        <v>383</v>
      </c>
      <c r="C180" s="173" t="s">
        <v>73</v>
      </c>
      <c r="D180" s="173" t="s">
        <v>10</v>
      </c>
      <c r="E180" s="173" t="s">
        <v>64</v>
      </c>
      <c r="F180" s="173" t="s">
        <v>125</v>
      </c>
      <c r="G180" s="173"/>
      <c r="H180" s="51"/>
      <c r="I180" s="30"/>
      <c r="J180" s="30">
        <v>93.8</v>
      </c>
      <c r="K180" s="30">
        <v>218.8</v>
      </c>
      <c r="L180" s="30"/>
      <c r="M180" s="30"/>
      <c r="N180" s="302" t="s">
        <v>301</v>
      </c>
      <c r="O180" s="173" t="s">
        <v>246</v>
      </c>
      <c r="P180" s="23" t="s">
        <v>257</v>
      </c>
    </row>
    <row r="181" spans="1:17" s="63" customFormat="1" ht="117" customHeight="1">
      <c r="A181" s="346" t="s">
        <v>189</v>
      </c>
      <c r="B181" s="320" t="s">
        <v>384</v>
      </c>
      <c r="C181" s="173" t="s">
        <v>73</v>
      </c>
      <c r="D181" s="173" t="s">
        <v>10</v>
      </c>
      <c r="E181" s="173" t="s">
        <v>64</v>
      </c>
      <c r="F181" s="173" t="s">
        <v>125</v>
      </c>
      <c r="G181" s="173"/>
      <c r="H181" s="51"/>
      <c r="I181" s="30"/>
      <c r="J181" s="30">
        <v>71.001999999999995</v>
      </c>
      <c r="K181" s="30">
        <v>165.673</v>
      </c>
      <c r="L181" s="30"/>
      <c r="M181" s="30"/>
      <c r="N181" s="302" t="s">
        <v>301</v>
      </c>
      <c r="O181" s="173" t="s">
        <v>246</v>
      </c>
      <c r="P181" s="23" t="s">
        <v>258</v>
      </c>
    </row>
    <row r="182" spans="1:17" s="63" customFormat="1" ht="98.25" customHeight="1">
      <c r="A182" s="346" t="s">
        <v>413</v>
      </c>
      <c r="B182" s="320" t="s">
        <v>385</v>
      </c>
      <c r="C182" s="173" t="s">
        <v>73</v>
      </c>
      <c r="D182" s="173" t="s">
        <v>10</v>
      </c>
      <c r="E182" s="173" t="s">
        <v>64</v>
      </c>
      <c r="F182" s="173" t="s">
        <v>125</v>
      </c>
      <c r="G182" s="173"/>
      <c r="H182" s="51"/>
      <c r="I182" s="30"/>
      <c r="J182" s="30">
        <v>198.06800000000001</v>
      </c>
      <c r="K182" s="30">
        <v>462.1</v>
      </c>
      <c r="L182" s="30"/>
      <c r="M182" s="30"/>
      <c r="N182" s="302" t="s">
        <v>301</v>
      </c>
      <c r="O182" s="173" t="s">
        <v>246</v>
      </c>
      <c r="P182" s="23" t="s">
        <v>259</v>
      </c>
    </row>
    <row r="183" spans="1:17" ht="41.25" customHeight="1">
      <c r="A183" s="179"/>
      <c r="B183" s="180" t="s">
        <v>38</v>
      </c>
      <c r="C183" s="173"/>
      <c r="D183" s="173"/>
      <c r="E183" s="173"/>
      <c r="F183" s="173"/>
      <c r="G183" s="173"/>
      <c r="H183" s="173"/>
      <c r="I183" s="60"/>
      <c r="J183" s="60"/>
      <c r="K183" s="60"/>
      <c r="L183" s="60"/>
      <c r="M183" s="30"/>
      <c r="N183" s="29"/>
      <c r="O183" s="22"/>
      <c r="P183" s="22"/>
    </row>
    <row r="184" spans="1:17" ht="77.25" customHeight="1">
      <c r="A184" s="179"/>
      <c r="B184" s="180" t="s">
        <v>104</v>
      </c>
      <c r="C184" s="173" t="s">
        <v>71</v>
      </c>
      <c r="D184" s="173" t="s">
        <v>8</v>
      </c>
      <c r="E184" s="173" t="s">
        <v>23</v>
      </c>
      <c r="F184" s="173"/>
      <c r="G184" s="173">
        <v>18.8</v>
      </c>
      <c r="H184" s="199">
        <v>18.8</v>
      </c>
      <c r="I184" s="30">
        <v>20.399999999999999</v>
      </c>
      <c r="J184" s="30">
        <v>20.399999999999999</v>
      </c>
      <c r="K184" s="30">
        <v>20.399999999999999</v>
      </c>
      <c r="L184" s="30">
        <v>20.399999999999999</v>
      </c>
      <c r="M184" s="30">
        <v>20.399999999999999</v>
      </c>
      <c r="N184" s="29"/>
      <c r="O184" s="22"/>
      <c r="P184" s="31"/>
    </row>
    <row r="185" spans="1:17" s="132" customFormat="1" ht="32.25" customHeight="1">
      <c r="A185" s="124"/>
      <c r="B185" s="129" t="s">
        <v>273</v>
      </c>
      <c r="C185" s="103"/>
      <c r="D185" s="103"/>
      <c r="E185" s="124" t="s">
        <v>64</v>
      </c>
      <c r="F185" s="103"/>
      <c r="G185" s="139">
        <f>G186+G187+G188+G189</f>
        <v>0</v>
      </c>
      <c r="H185" s="139">
        <f>H186+H187+H188+H189</f>
        <v>0</v>
      </c>
      <c r="I185" s="139">
        <f>I186+I187+I188+I189</f>
        <v>2192.6</v>
      </c>
      <c r="J185" s="139">
        <f t="shared" ref="J185:M185" si="30">J186+J187+J188+J189</f>
        <v>4491.7700000000004</v>
      </c>
      <c r="K185" s="139">
        <f t="shared" si="30"/>
        <v>11448.873</v>
      </c>
      <c r="L185" s="139">
        <f t="shared" si="30"/>
        <v>0</v>
      </c>
      <c r="M185" s="139">
        <f t="shared" si="30"/>
        <v>0</v>
      </c>
      <c r="N185" s="103"/>
      <c r="O185" s="131"/>
      <c r="P185" s="150"/>
    </row>
    <row r="186" spans="1:17" s="115" customFormat="1" ht="16.899999999999999" customHeight="1">
      <c r="A186" s="174"/>
      <c r="B186" s="116" t="s">
        <v>302</v>
      </c>
      <c r="C186" s="118"/>
      <c r="D186" s="118"/>
      <c r="E186" s="128" t="s">
        <v>64</v>
      </c>
      <c r="F186" s="118"/>
      <c r="G186" s="140">
        <v>0</v>
      </c>
      <c r="H186" s="140">
        <v>0</v>
      </c>
      <c r="I186" s="140">
        <v>0</v>
      </c>
      <c r="J186" s="140">
        <v>0</v>
      </c>
      <c r="K186" s="140">
        <v>0</v>
      </c>
      <c r="L186" s="140">
        <v>0</v>
      </c>
      <c r="M186" s="140">
        <v>0</v>
      </c>
      <c r="N186" s="118"/>
      <c r="O186" s="119"/>
      <c r="P186" s="151"/>
    </row>
    <row r="187" spans="1:17" s="115" customFormat="1" ht="16.5" customHeight="1">
      <c r="A187" s="174"/>
      <c r="B187" s="116" t="s">
        <v>301</v>
      </c>
      <c r="C187" s="118"/>
      <c r="D187" s="118"/>
      <c r="E187" s="128" t="s">
        <v>64</v>
      </c>
      <c r="F187" s="118"/>
      <c r="G187" s="140">
        <f>G173+G174+G175+G179+G180+G181+G182</f>
        <v>0</v>
      </c>
      <c r="H187" s="140">
        <f t="shared" ref="H187:M187" si="31">H173+H174+H175+H179+H180+H181+H182</f>
        <v>0</v>
      </c>
      <c r="I187" s="140">
        <f t="shared" si="31"/>
        <v>2192.6</v>
      </c>
      <c r="J187" s="140">
        <f t="shared" si="31"/>
        <v>4491.7700000000004</v>
      </c>
      <c r="K187" s="140">
        <f t="shared" si="31"/>
        <v>11448.873</v>
      </c>
      <c r="L187" s="140">
        <f t="shared" si="31"/>
        <v>0</v>
      </c>
      <c r="M187" s="140">
        <f t="shared" si="31"/>
        <v>0</v>
      </c>
      <c r="N187" s="118"/>
      <c r="O187" s="119"/>
      <c r="P187" s="151"/>
    </row>
    <row r="188" spans="1:17" s="115" customFormat="1" ht="16.899999999999999" customHeight="1">
      <c r="A188" s="174"/>
      <c r="B188" s="116" t="s">
        <v>303</v>
      </c>
      <c r="C188" s="118"/>
      <c r="D188" s="118"/>
      <c r="E188" s="128" t="s">
        <v>64</v>
      </c>
      <c r="F188" s="118"/>
      <c r="G188" s="140">
        <v>0</v>
      </c>
      <c r="H188" s="140">
        <v>0</v>
      </c>
      <c r="I188" s="140">
        <v>0</v>
      </c>
      <c r="J188" s="140">
        <v>0</v>
      </c>
      <c r="K188" s="140">
        <v>0</v>
      </c>
      <c r="L188" s="140">
        <v>0</v>
      </c>
      <c r="M188" s="140">
        <v>0</v>
      </c>
      <c r="N188" s="118"/>
      <c r="O188" s="119"/>
      <c r="P188" s="151"/>
    </row>
    <row r="189" spans="1:17" s="115" customFormat="1" ht="16.899999999999999" customHeight="1">
      <c r="A189" s="174"/>
      <c r="B189" s="116" t="s">
        <v>304</v>
      </c>
      <c r="C189" s="118"/>
      <c r="D189" s="118"/>
      <c r="E189" s="128" t="s">
        <v>64</v>
      </c>
      <c r="F189" s="118"/>
      <c r="G189" s="140">
        <v>0</v>
      </c>
      <c r="H189" s="140">
        <v>0</v>
      </c>
      <c r="I189" s="140">
        <v>0</v>
      </c>
      <c r="J189" s="140">
        <v>0</v>
      </c>
      <c r="K189" s="140">
        <v>0</v>
      </c>
      <c r="L189" s="140">
        <v>0</v>
      </c>
      <c r="M189" s="140">
        <v>0</v>
      </c>
      <c r="N189" s="118"/>
      <c r="O189" s="119"/>
      <c r="P189" s="151"/>
    </row>
    <row r="190" spans="1:17" s="106" customFormat="1" ht="23.25" customHeight="1">
      <c r="A190" s="187"/>
      <c r="B190" s="386" t="s">
        <v>31</v>
      </c>
      <c r="C190" s="386"/>
      <c r="D190" s="386"/>
      <c r="E190" s="386"/>
      <c r="F190" s="386"/>
      <c r="G190" s="386"/>
      <c r="H190" s="386"/>
      <c r="I190" s="386"/>
      <c r="J190" s="386"/>
      <c r="K190" s="386"/>
      <c r="L190" s="386"/>
      <c r="M190" s="386"/>
      <c r="N190" s="386"/>
      <c r="O190" s="386"/>
      <c r="P190" s="386"/>
      <c r="Q190" s="102"/>
    </row>
    <row r="191" spans="1:17" ht="57.75" customHeight="1">
      <c r="A191" s="179">
        <v>12</v>
      </c>
      <c r="B191" s="50" t="s">
        <v>20</v>
      </c>
      <c r="C191" s="173"/>
      <c r="D191" s="173"/>
      <c r="E191" s="173"/>
      <c r="F191" s="173"/>
      <c r="G191" s="173"/>
      <c r="H191" s="173"/>
      <c r="I191" s="30"/>
      <c r="J191" s="30"/>
      <c r="K191" s="30"/>
      <c r="L191" s="30"/>
      <c r="M191" s="30"/>
      <c r="N191" s="29"/>
      <c r="O191" s="22"/>
      <c r="P191" s="22"/>
    </row>
    <row r="192" spans="1:17" ht="43.5" customHeight="1">
      <c r="A192" s="179"/>
      <c r="B192" s="52" t="s">
        <v>356</v>
      </c>
      <c r="C192" s="173"/>
      <c r="D192" s="173"/>
      <c r="E192" s="173"/>
      <c r="F192" s="173"/>
      <c r="G192" s="173"/>
      <c r="H192" s="173"/>
      <c r="I192" s="64"/>
      <c r="J192" s="70"/>
      <c r="K192" s="70"/>
      <c r="L192" s="70"/>
      <c r="M192" s="70"/>
      <c r="N192" s="29"/>
      <c r="O192" s="22"/>
      <c r="P192" s="22"/>
    </row>
    <row r="193" spans="1:17" ht="83.25" customHeight="1">
      <c r="A193" s="179"/>
      <c r="B193" s="182" t="s">
        <v>218</v>
      </c>
      <c r="C193" s="173" t="s">
        <v>70</v>
      </c>
      <c r="D193" s="173" t="s">
        <v>10</v>
      </c>
      <c r="E193" s="173" t="s">
        <v>9</v>
      </c>
      <c r="F193" s="173"/>
      <c r="G193" s="42">
        <v>90</v>
      </c>
      <c r="H193" s="42">
        <v>95</v>
      </c>
      <c r="I193" s="42">
        <v>95</v>
      </c>
      <c r="J193" s="42">
        <v>95</v>
      </c>
      <c r="K193" s="42">
        <v>95</v>
      </c>
      <c r="L193" s="42">
        <v>95</v>
      </c>
      <c r="M193" s="42">
        <v>95</v>
      </c>
      <c r="N193" s="29"/>
      <c r="O193" s="22"/>
      <c r="P193" s="22"/>
    </row>
    <row r="194" spans="1:17" ht="46.5" customHeight="1">
      <c r="A194" s="179"/>
      <c r="B194" s="52" t="s">
        <v>219</v>
      </c>
      <c r="C194" s="173"/>
      <c r="D194" s="173"/>
      <c r="E194" s="173"/>
      <c r="F194" s="173"/>
      <c r="G194" s="269"/>
      <c r="H194" s="269"/>
      <c r="I194" s="64"/>
      <c r="J194" s="70"/>
      <c r="K194" s="70"/>
      <c r="L194" s="70"/>
      <c r="M194" s="70"/>
      <c r="N194" s="29"/>
      <c r="O194" s="22"/>
      <c r="P194" s="22"/>
    </row>
    <row r="195" spans="1:17" ht="84.75" customHeight="1">
      <c r="A195" s="179"/>
      <c r="B195" s="180" t="s">
        <v>105</v>
      </c>
      <c r="C195" s="173" t="s">
        <v>70</v>
      </c>
      <c r="D195" s="173" t="s">
        <v>10</v>
      </c>
      <c r="E195" s="14" t="s">
        <v>281</v>
      </c>
      <c r="F195" s="173"/>
      <c r="G195" s="42">
        <v>144</v>
      </c>
      <c r="H195" s="269">
        <v>144.30000000000001</v>
      </c>
      <c r="I195" s="42">
        <v>144.80000000000001</v>
      </c>
      <c r="J195" s="42">
        <v>145</v>
      </c>
      <c r="K195" s="42">
        <v>146</v>
      </c>
      <c r="L195" s="42">
        <v>146.5</v>
      </c>
      <c r="M195" s="42">
        <v>146.80000000000001</v>
      </c>
      <c r="N195" s="29"/>
      <c r="O195" s="22"/>
      <c r="P195" s="22"/>
    </row>
    <row r="196" spans="1:17" s="63" customFormat="1" ht="57.75" customHeight="1">
      <c r="A196" s="179"/>
      <c r="B196" s="180" t="s">
        <v>149</v>
      </c>
      <c r="C196" s="173"/>
      <c r="D196" s="173"/>
      <c r="E196" s="173"/>
      <c r="F196" s="173"/>
      <c r="G196" s="269"/>
      <c r="H196" s="42"/>
      <c r="I196" s="42"/>
      <c r="J196" s="42"/>
      <c r="K196" s="42"/>
      <c r="L196" s="42"/>
      <c r="M196" s="42"/>
      <c r="N196" s="80"/>
      <c r="O196" s="68"/>
      <c r="P196" s="68"/>
    </row>
    <row r="197" spans="1:17" s="148" customFormat="1" ht="36" customHeight="1">
      <c r="A197" s="389"/>
      <c r="B197" s="375" t="s">
        <v>333</v>
      </c>
      <c r="C197" s="365" t="s">
        <v>71</v>
      </c>
      <c r="D197" s="366" t="s">
        <v>10</v>
      </c>
      <c r="E197" s="194" t="s">
        <v>111</v>
      </c>
      <c r="F197" s="195"/>
      <c r="G197" s="195"/>
      <c r="H197" s="195"/>
      <c r="I197" s="195"/>
      <c r="J197" s="145">
        <v>1</v>
      </c>
      <c r="K197" s="195"/>
      <c r="L197" s="195"/>
      <c r="M197" s="195"/>
      <c r="N197" s="146"/>
      <c r="O197" s="147"/>
      <c r="P197" s="147"/>
    </row>
    <row r="198" spans="1:17" s="148" customFormat="1" ht="36" customHeight="1">
      <c r="A198" s="390"/>
      <c r="B198" s="376"/>
      <c r="C198" s="365"/>
      <c r="D198" s="366"/>
      <c r="E198" s="195" t="s">
        <v>37</v>
      </c>
      <c r="F198" s="195"/>
      <c r="G198" s="149">
        <f>SUM(G199:G200)</f>
        <v>0</v>
      </c>
      <c r="H198" s="149">
        <f t="shared" ref="H198:M198" si="32">SUM(H199:H200)</f>
        <v>0</v>
      </c>
      <c r="I198" s="149">
        <f t="shared" si="32"/>
        <v>22.7</v>
      </c>
      <c r="J198" s="149">
        <f t="shared" si="32"/>
        <v>900</v>
      </c>
      <c r="K198" s="149">
        <f t="shared" si="32"/>
        <v>0</v>
      </c>
      <c r="L198" s="149">
        <f t="shared" si="32"/>
        <v>0</v>
      </c>
      <c r="M198" s="149">
        <f t="shared" si="32"/>
        <v>0</v>
      </c>
      <c r="N198" s="146"/>
      <c r="O198" s="147"/>
      <c r="P198" s="147"/>
    </row>
    <row r="199" spans="1:17" s="21" customFormat="1" ht="128.25" customHeight="1">
      <c r="A199" s="388" t="s">
        <v>96</v>
      </c>
      <c r="B199" s="371" t="s">
        <v>386</v>
      </c>
      <c r="C199" s="372" t="s">
        <v>73</v>
      </c>
      <c r="D199" s="373" t="s">
        <v>10</v>
      </c>
      <c r="E199" s="373" t="s">
        <v>56</v>
      </c>
      <c r="F199" s="373" t="s">
        <v>62</v>
      </c>
      <c r="G199" s="173"/>
      <c r="H199" s="42"/>
      <c r="I199" s="41"/>
      <c r="J199" s="42">
        <v>810</v>
      </c>
      <c r="K199" s="42"/>
      <c r="L199" s="42"/>
      <c r="M199" s="42"/>
      <c r="N199" s="64" t="s">
        <v>304</v>
      </c>
      <c r="O199" s="173"/>
      <c r="P199" s="387" t="s">
        <v>98</v>
      </c>
      <c r="Q199" s="362"/>
    </row>
    <row r="200" spans="1:17" s="21" customFormat="1" ht="128.25" customHeight="1">
      <c r="A200" s="388"/>
      <c r="B200" s="371"/>
      <c r="C200" s="372"/>
      <c r="D200" s="373"/>
      <c r="E200" s="373"/>
      <c r="F200" s="373"/>
      <c r="G200" s="173"/>
      <c r="H200" s="42"/>
      <c r="I200" s="41">
        <v>22.7</v>
      </c>
      <c r="J200" s="42">
        <v>90</v>
      </c>
      <c r="K200" s="42"/>
      <c r="L200" s="42"/>
      <c r="M200" s="42"/>
      <c r="N200" s="44" t="s">
        <v>301</v>
      </c>
      <c r="O200" s="173" t="s">
        <v>150</v>
      </c>
      <c r="P200" s="387"/>
      <c r="Q200" s="362"/>
    </row>
    <row r="201" spans="1:17" s="132" customFormat="1" ht="32.25" customHeight="1">
      <c r="A201" s="124"/>
      <c r="B201" s="129" t="s">
        <v>274</v>
      </c>
      <c r="C201" s="130"/>
      <c r="D201" s="103"/>
      <c r="E201" s="124" t="s">
        <v>64</v>
      </c>
      <c r="F201" s="103"/>
      <c r="G201" s="139">
        <f>G202+G203+G204+G205</f>
        <v>0</v>
      </c>
      <c r="H201" s="139">
        <f>H202+H203+H204+H205</f>
        <v>0</v>
      </c>
      <c r="I201" s="139">
        <f>I202+I203+I204+I205</f>
        <v>22.7</v>
      </c>
      <c r="J201" s="139">
        <f t="shared" ref="J201:M201" si="33">J202+J203+J204+J205</f>
        <v>900</v>
      </c>
      <c r="K201" s="139">
        <f t="shared" si="33"/>
        <v>0</v>
      </c>
      <c r="L201" s="139">
        <f t="shared" si="33"/>
        <v>0</v>
      </c>
      <c r="M201" s="139">
        <f t="shared" si="33"/>
        <v>0</v>
      </c>
      <c r="N201" s="103"/>
      <c r="O201" s="131"/>
      <c r="P201" s="150"/>
    </row>
    <row r="202" spans="1:17" s="115" customFormat="1" ht="16.899999999999999" customHeight="1">
      <c r="A202" s="174"/>
      <c r="B202" s="116" t="s">
        <v>302</v>
      </c>
      <c r="C202" s="117"/>
      <c r="D202" s="118"/>
      <c r="E202" s="128" t="s">
        <v>64</v>
      </c>
      <c r="F202" s="118"/>
      <c r="G202" s="140">
        <v>0</v>
      </c>
      <c r="H202" s="140">
        <v>0</v>
      </c>
      <c r="I202" s="140">
        <v>0</v>
      </c>
      <c r="J202" s="140">
        <v>0</v>
      </c>
      <c r="K202" s="140">
        <v>0</v>
      </c>
      <c r="L202" s="140">
        <v>0</v>
      </c>
      <c r="M202" s="140">
        <v>0</v>
      </c>
      <c r="N202" s="118"/>
      <c r="O202" s="119"/>
      <c r="P202" s="151"/>
    </row>
    <row r="203" spans="1:17" s="115" customFormat="1" ht="16.5" customHeight="1">
      <c r="A203" s="174"/>
      <c r="B203" s="116" t="s">
        <v>301</v>
      </c>
      <c r="C203" s="117"/>
      <c r="D203" s="118"/>
      <c r="E203" s="128" t="s">
        <v>64</v>
      </c>
      <c r="F203" s="118"/>
      <c r="G203" s="140">
        <f>G200</f>
        <v>0</v>
      </c>
      <c r="H203" s="140">
        <f t="shared" ref="H203:M203" si="34">H200</f>
        <v>0</v>
      </c>
      <c r="I203" s="140">
        <f t="shared" si="34"/>
        <v>22.7</v>
      </c>
      <c r="J203" s="140">
        <f t="shared" si="34"/>
        <v>90</v>
      </c>
      <c r="K203" s="140">
        <f t="shared" si="34"/>
        <v>0</v>
      </c>
      <c r="L203" s="140">
        <f t="shared" si="34"/>
        <v>0</v>
      </c>
      <c r="M203" s="140">
        <f t="shared" si="34"/>
        <v>0</v>
      </c>
      <c r="N203" s="118"/>
      <c r="O203" s="119"/>
      <c r="P203" s="151"/>
    </row>
    <row r="204" spans="1:17" s="115" customFormat="1" ht="16.899999999999999" customHeight="1">
      <c r="A204" s="174"/>
      <c r="B204" s="116" t="s">
        <v>303</v>
      </c>
      <c r="C204" s="117"/>
      <c r="D204" s="118"/>
      <c r="E204" s="128" t="s">
        <v>64</v>
      </c>
      <c r="F204" s="118"/>
      <c r="G204" s="140">
        <v>0</v>
      </c>
      <c r="H204" s="140">
        <v>0</v>
      </c>
      <c r="I204" s="140">
        <v>0</v>
      </c>
      <c r="J204" s="140">
        <v>0</v>
      </c>
      <c r="K204" s="140">
        <v>0</v>
      </c>
      <c r="L204" s="140">
        <v>0</v>
      </c>
      <c r="M204" s="140">
        <v>0</v>
      </c>
      <c r="N204" s="118"/>
      <c r="O204" s="119"/>
      <c r="P204" s="151"/>
    </row>
    <row r="205" spans="1:17" s="115" customFormat="1" ht="16.899999999999999" customHeight="1">
      <c r="A205" s="174"/>
      <c r="B205" s="116" t="s">
        <v>304</v>
      </c>
      <c r="C205" s="117"/>
      <c r="D205" s="118"/>
      <c r="E205" s="128" t="s">
        <v>64</v>
      </c>
      <c r="F205" s="118"/>
      <c r="G205" s="140">
        <f>G199</f>
        <v>0</v>
      </c>
      <c r="H205" s="140">
        <f t="shared" ref="H205:M205" si="35">H199</f>
        <v>0</v>
      </c>
      <c r="I205" s="140">
        <f t="shared" si="35"/>
        <v>0</v>
      </c>
      <c r="J205" s="140">
        <f t="shared" si="35"/>
        <v>810</v>
      </c>
      <c r="K205" s="140">
        <f t="shared" si="35"/>
        <v>0</v>
      </c>
      <c r="L205" s="140">
        <f t="shared" si="35"/>
        <v>0</v>
      </c>
      <c r="M205" s="140">
        <f t="shared" si="35"/>
        <v>0</v>
      </c>
      <c r="N205" s="118"/>
      <c r="O205" s="119"/>
      <c r="P205" s="151"/>
    </row>
    <row r="206" spans="1:17" s="106" customFormat="1" ht="32.25" customHeight="1">
      <c r="A206" s="187"/>
      <c r="B206" s="380" t="s">
        <v>205</v>
      </c>
      <c r="C206" s="381"/>
      <c r="D206" s="381"/>
      <c r="E206" s="381"/>
      <c r="F206" s="381"/>
      <c r="G206" s="381"/>
      <c r="H206" s="381"/>
      <c r="I206" s="381"/>
      <c r="J206" s="381"/>
      <c r="K206" s="381"/>
      <c r="L206" s="381"/>
      <c r="M206" s="381"/>
      <c r="N206" s="381"/>
      <c r="O206" s="381"/>
      <c r="P206" s="382"/>
      <c r="Q206" s="102"/>
    </row>
    <row r="207" spans="1:17" ht="31.5">
      <c r="A207" s="179"/>
      <c r="B207" s="37" t="s">
        <v>11</v>
      </c>
      <c r="C207" s="173"/>
      <c r="D207" s="173"/>
      <c r="E207" s="173"/>
      <c r="F207" s="173"/>
      <c r="G207" s="173"/>
      <c r="H207" s="173"/>
      <c r="I207" s="173"/>
      <c r="J207" s="30"/>
      <c r="K207" s="30"/>
      <c r="L207" s="30"/>
      <c r="M207" s="30"/>
      <c r="N207" s="29"/>
      <c r="O207" s="22"/>
      <c r="P207" s="22"/>
    </row>
    <row r="208" spans="1:17" ht="33.75" customHeight="1">
      <c r="A208" s="179"/>
      <c r="B208" s="37" t="s">
        <v>15</v>
      </c>
      <c r="C208" s="173"/>
      <c r="D208" s="173"/>
      <c r="E208" s="173"/>
      <c r="F208" s="173"/>
      <c r="G208" s="173"/>
      <c r="H208" s="173"/>
      <c r="I208" s="173"/>
      <c r="J208" s="30"/>
      <c r="K208" s="30"/>
      <c r="L208" s="30"/>
      <c r="M208" s="30"/>
      <c r="N208" s="29"/>
      <c r="O208" s="22"/>
      <c r="P208" s="22"/>
    </row>
    <row r="209" spans="1:18" ht="21" customHeight="1">
      <c r="A209" s="179">
        <v>13</v>
      </c>
      <c r="B209" s="189" t="s">
        <v>16</v>
      </c>
      <c r="C209" s="173"/>
      <c r="D209" s="173"/>
      <c r="E209" s="173"/>
      <c r="F209" s="173"/>
      <c r="G209" s="173"/>
      <c r="H209" s="42"/>
      <c r="I209" s="173"/>
      <c r="J209" s="30"/>
      <c r="K209" s="30"/>
      <c r="L209" s="30"/>
      <c r="M209" s="30"/>
      <c r="N209" s="29"/>
      <c r="O209" s="22"/>
      <c r="P209" s="22"/>
    </row>
    <row r="210" spans="1:18" ht="21" customHeight="1">
      <c r="A210" s="179">
        <v>14</v>
      </c>
      <c r="B210" s="189" t="s">
        <v>17</v>
      </c>
      <c r="C210" s="173"/>
      <c r="D210" s="173"/>
      <c r="E210" s="173"/>
      <c r="F210" s="173"/>
      <c r="G210" s="173"/>
      <c r="H210" s="42"/>
      <c r="I210" s="173"/>
      <c r="J210" s="30"/>
      <c r="K210" s="30"/>
      <c r="L210" s="30"/>
      <c r="M210" s="30"/>
      <c r="N210" s="29"/>
      <c r="O210" s="22"/>
      <c r="P210" s="22"/>
    </row>
    <row r="211" spans="1:18" ht="21" customHeight="1">
      <c r="A211" s="179">
        <v>15</v>
      </c>
      <c r="B211" s="189" t="s">
        <v>18</v>
      </c>
      <c r="C211" s="173"/>
      <c r="D211" s="173"/>
      <c r="E211" s="173"/>
      <c r="F211" s="173"/>
      <c r="G211" s="173"/>
      <c r="H211" s="42"/>
      <c r="I211" s="173"/>
      <c r="J211" s="30"/>
      <c r="K211" s="30"/>
      <c r="L211" s="30"/>
      <c r="M211" s="30"/>
      <c r="N211" s="29"/>
      <c r="O211" s="22"/>
      <c r="P211" s="22"/>
    </row>
    <row r="212" spans="1:18" ht="36" customHeight="1">
      <c r="A212" s="179"/>
      <c r="B212" s="37" t="s">
        <v>206</v>
      </c>
      <c r="C212" s="173"/>
      <c r="D212" s="173"/>
      <c r="E212" s="173"/>
      <c r="F212" s="173"/>
      <c r="G212" s="173"/>
      <c r="H212" s="173"/>
      <c r="I212" s="173"/>
      <c r="J212" s="30"/>
      <c r="K212" s="30"/>
      <c r="L212" s="30"/>
      <c r="M212" s="30"/>
      <c r="N212" s="29"/>
      <c r="O212" s="22"/>
      <c r="P212" s="22"/>
    </row>
    <row r="213" spans="1:18" ht="69" customHeight="1">
      <c r="A213" s="179"/>
      <c r="B213" s="190" t="s">
        <v>201</v>
      </c>
      <c r="C213" s="173" t="s">
        <v>70</v>
      </c>
      <c r="D213" s="173" t="s">
        <v>10</v>
      </c>
      <c r="E213" s="173" t="s">
        <v>9</v>
      </c>
      <c r="F213" s="173"/>
      <c r="G213" s="42">
        <v>85</v>
      </c>
      <c r="H213" s="173">
        <v>90.1</v>
      </c>
      <c r="I213" s="42">
        <v>95</v>
      </c>
      <c r="J213" s="42">
        <v>99</v>
      </c>
      <c r="K213" s="42">
        <v>99</v>
      </c>
      <c r="L213" s="42">
        <v>99</v>
      </c>
      <c r="M213" s="42">
        <v>99</v>
      </c>
      <c r="N213" s="31"/>
      <c r="O213" s="46"/>
      <c r="P213" s="23"/>
    </row>
    <row r="214" spans="1:18" s="148" customFormat="1" ht="51.75" customHeight="1">
      <c r="A214" s="363"/>
      <c r="B214" s="364" t="s">
        <v>334</v>
      </c>
      <c r="C214" s="365" t="s">
        <v>71</v>
      </c>
      <c r="D214" s="366" t="s">
        <v>10</v>
      </c>
      <c r="E214" s="194" t="s">
        <v>111</v>
      </c>
      <c r="F214" s="367" t="s">
        <v>112</v>
      </c>
      <c r="G214" s="195"/>
      <c r="H214" s="195"/>
      <c r="I214" s="195"/>
      <c r="J214" s="145"/>
      <c r="K214" s="195">
        <v>1</v>
      </c>
      <c r="L214" s="195"/>
      <c r="M214" s="195"/>
      <c r="N214" s="146"/>
      <c r="O214" s="147"/>
      <c r="P214" s="147"/>
    </row>
    <row r="215" spans="1:18" s="148" customFormat="1" ht="36" customHeight="1">
      <c r="A215" s="363"/>
      <c r="B215" s="364"/>
      <c r="C215" s="365"/>
      <c r="D215" s="366"/>
      <c r="E215" s="195" t="s">
        <v>37</v>
      </c>
      <c r="F215" s="368"/>
      <c r="G215" s="149">
        <f>SUM(G216:G217)</f>
        <v>0</v>
      </c>
      <c r="H215" s="149">
        <f t="shared" ref="H215:M215" si="36">SUM(H216:H217)</f>
        <v>0</v>
      </c>
      <c r="I215" s="149">
        <f>SUM(I216:I217)</f>
        <v>63</v>
      </c>
      <c r="J215" s="149">
        <f t="shared" si="36"/>
        <v>2000</v>
      </c>
      <c r="K215" s="149">
        <f t="shared" si="36"/>
        <v>0</v>
      </c>
      <c r="L215" s="149">
        <f t="shared" si="36"/>
        <v>0</v>
      </c>
      <c r="M215" s="149">
        <f t="shared" si="36"/>
        <v>0</v>
      </c>
      <c r="N215" s="146"/>
      <c r="O215" s="147"/>
      <c r="P215" s="147"/>
    </row>
    <row r="216" spans="1:18" s="81" customFormat="1" ht="59.25" customHeight="1">
      <c r="A216" s="383" t="s">
        <v>190</v>
      </c>
      <c r="B216" s="384" t="s">
        <v>389</v>
      </c>
      <c r="C216" s="385" t="s">
        <v>343</v>
      </c>
      <c r="D216" s="385" t="s">
        <v>10</v>
      </c>
      <c r="E216" s="385" t="s">
        <v>64</v>
      </c>
      <c r="F216" s="373" t="s">
        <v>118</v>
      </c>
      <c r="G216" s="71"/>
      <c r="H216" s="71"/>
      <c r="I216" s="42">
        <v>63</v>
      </c>
      <c r="J216" s="30"/>
      <c r="K216" s="30"/>
      <c r="L216" s="30"/>
      <c r="M216" s="30"/>
      <c r="N216" s="65" t="s">
        <v>301</v>
      </c>
      <c r="O216" s="173" t="s">
        <v>252</v>
      </c>
      <c r="P216" s="374" t="s">
        <v>253</v>
      </c>
    </row>
    <row r="217" spans="1:18" s="81" customFormat="1" ht="54.75" customHeight="1">
      <c r="A217" s="383"/>
      <c r="B217" s="384"/>
      <c r="C217" s="385"/>
      <c r="D217" s="385"/>
      <c r="E217" s="385"/>
      <c r="F217" s="373"/>
      <c r="G217" s="71"/>
      <c r="H217" s="71"/>
      <c r="I217" s="71"/>
      <c r="J217" s="71">
        <v>2000</v>
      </c>
      <c r="K217" s="71"/>
      <c r="L217" s="71"/>
      <c r="M217" s="71"/>
      <c r="N217" s="302" t="s">
        <v>304</v>
      </c>
      <c r="O217" s="173"/>
      <c r="P217" s="374"/>
    </row>
    <row r="218" spans="1:18" ht="81" customHeight="1">
      <c r="A218" s="179"/>
      <c r="B218" s="189" t="s">
        <v>106</v>
      </c>
      <c r="C218" s="173" t="s">
        <v>70</v>
      </c>
      <c r="D218" s="173" t="s">
        <v>10</v>
      </c>
      <c r="E218" s="173" t="s">
        <v>9</v>
      </c>
      <c r="F218" s="173"/>
      <c r="G218" s="173">
        <v>82.4</v>
      </c>
      <c r="H218" s="173">
        <v>94.1</v>
      </c>
      <c r="I218" s="173">
        <v>100</v>
      </c>
      <c r="J218" s="30">
        <v>100</v>
      </c>
      <c r="K218" s="30">
        <v>100</v>
      </c>
      <c r="L218" s="30">
        <v>100</v>
      </c>
      <c r="M218" s="30">
        <v>100</v>
      </c>
      <c r="N218" s="29"/>
      <c r="O218" s="22"/>
      <c r="P218" s="22"/>
    </row>
    <row r="219" spans="1:18" ht="32.25" customHeight="1">
      <c r="A219" s="179"/>
      <c r="B219" s="37" t="s">
        <v>344</v>
      </c>
      <c r="C219" s="173"/>
      <c r="D219" s="173"/>
      <c r="E219" s="173"/>
      <c r="F219" s="173"/>
      <c r="G219" s="173"/>
      <c r="H219" s="173"/>
      <c r="I219" s="42"/>
      <c r="J219" s="42"/>
      <c r="K219" s="42"/>
      <c r="L219" s="42"/>
      <c r="M219" s="42"/>
      <c r="N219" s="29"/>
      <c r="O219" s="22"/>
      <c r="P219" s="22"/>
    </row>
    <row r="220" spans="1:18" ht="81" customHeight="1">
      <c r="A220" s="179"/>
      <c r="B220" s="37" t="s">
        <v>220</v>
      </c>
      <c r="C220" s="173" t="s">
        <v>70</v>
      </c>
      <c r="D220" s="173" t="s">
        <v>10</v>
      </c>
      <c r="E220" s="173" t="s">
        <v>9</v>
      </c>
      <c r="F220" s="173"/>
      <c r="G220" s="173">
        <v>84.2</v>
      </c>
      <c r="H220" s="173">
        <v>89.2</v>
      </c>
      <c r="I220" s="42">
        <v>89.247311827956992</v>
      </c>
      <c r="J220" s="42">
        <v>89.247311827956992</v>
      </c>
      <c r="K220" s="42">
        <v>89.247311827956992</v>
      </c>
      <c r="L220" s="42">
        <v>89.247311827956992</v>
      </c>
      <c r="M220" s="42">
        <v>89.247311827956992</v>
      </c>
      <c r="N220" s="84"/>
      <c r="O220" s="85"/>
      <c r="P220" s="85"/>
      <c r="Q220" s="86"/>
      <c r="R220" s="87"/>
    </row>
    <row r="221" spans="1:18" ht="48.75" customHeight="1">
      <c r="A221" s="179"/>
      <c r="B221" s="189" t="s">
        <v>39</v>
      </c>
      <c r="C221" s="173" t="s">
        <v>12</v>
      </c>
      <c r="D221" s="173" t="s">
        <v>10</v>
      </c>
      <c r="E221" s="173"/>
      <c r="F221" s="173"/>
      <c r="G221" s="42">
        <v>100</v>
      </c>
      <c r="H221" s="42">
        <v>100</v>
      </c>
      <c r="I221" s="42">
        <v>100</v>
      </c>
      <c r="J221" s="42">
        <v>100</v>
      </c>
      <c r="K221" s="42">
        <v>100</v>
      </c>
      <c r="L221" s="42">
        <v>100</v>
      </c>
      <c r="M221" s="42">
        <v>100</v>
      </c>
      <c r="N221" s="29"/>
      <c r="O221" s="22"/>
      <c r="P221" s="22"/>
    </row>
    <row r="222" spans="1:18" ht="48" customHeight="1">
      <c r="A222" s="179"/>
      <c r="B222" s="37" t="s">
        <v>221</v>
      </c>
      <c r="C222" s="173"/>
      <c r="D222" s="173"/>
      <c r="E222" s="173"/>
      <c r="F222" s="173"/>
      <c r="G222" s="173"/>
      <c r="H222" s="173"/>
      <c r="I222" s="42"/>
      <c r="J222" s="42"/>
      <c r="K222" s="42"/>
      <c r="L222" s="42"/>
      <c r="M222" s="42"/>
      <c r="N222" s="29"/>
      <c r="O222" s="22"/>
      <c r="P222" s="22"/>
    </row>
    <row r="223" spans="1:18" ht="88.5" customHeight="1">
      <c r="A223" s="179"/>
      <c r="B223" s="88" t="s">
        <v>202</v>
      </c>
      <c r="C223" s="173" t="s">
        <v>70</v>
      </c>
      <c r="D223" s="173" t="s">
        <v>10</v>
      </c>
      <c r="E223" s="173" t="s">
        <v>9</v>
      </c>
      <c r="F223" s="173"/>
      <c r="G223" s="42">
        <v>89.2</v>
      </c>
      <c r="H223" s="42">
        <v>89.2</v>
      </c>
      <c r="I223" s="42">
        <v>89.247311827956992</v>
      </c>
      <c r="J223" s="42">
        <v>91.397849462365585</v>
      </c>
      <c r="K223" s="42">
        <v>91.397849462365585</v>
      </c>
      <c r="L223" s="42">
        <v>96.774193548387103</v>
      </c>
      <c r="M223" s="42">
        <v>99.8</v>
      </c>
      <c r="N223" s="84"/>
      <c r="O223" s="85"/>
      <c r="P223" s="85"/>
      <c r="Q223" s="86"/>
      <c r="R223" s="87"/>
    </row>
    <row r="224" spans="1:18" ht="78.75" customHeight="1">
      <c r="A224" s="179"/>
      <c r="B224" s="88" t="s">
        <v>203</v>
      </c>
      <c r="C224" s="173" t="s">
        <v>70</v>
      </c>
      <c r="D224" s="173" t="s">
        <v>10</v>
      </c>
      <c r="E224" s="173" t="s">
        <v>9</v>
      </c>
      <c r="F224" s="173"/>
      <c r="G224" s="42">
        <v>50</v>
      </c>
      <c r="H224" s="42">
        <v>52.1</v>
      </c>
      <c r="I224" s="42">
        <v>75.2</v>
      </c>
      <c r="J224" s="42">
        <v>78.599999999999994</v>
      </c>
      <c r="K224" s="42" t="s">
        <v>13</v>
      </c>
      <c r="L224" s="42" t="s">
        <v>13</v>
      </c>
      <c r="M224" s="42" t="s">
        <v>13</v>
      </c>
      <c r="N224" s="29"/>
      <c r="O224" s="22"/>
      <c r="P224" s="22"/>
    </row>
    <row r="225" spans="1:17" ht="48" customHeight="1">
      <c r="A225" s="179"/>
      <c r="B225" s="37" t="s">
        <v>222</v>
      </c>
      <c r="C225" s="173"/>
      <c r="D225" s="173"/>
      <c r="E225" s="173"/>
      <c r="F225" s="173"/>
      <c r="G225" s="173"/>
      <c r="H225" s="173"/>
      <c r="I225" s="42"/>
      <c r="J225" s="42"/>
      <c r="K225" s="42"/>
      <c r="L225" s="42"/>
      <c r="M225" s="42"/>
      <c r="N225" s="29"/>
      <c r="O225" s="22"/>
      <c r="P225" s="22"/>
    </row>
    <row r="226" spans="1:17" ht="48" customHeight="1">
      <c r="A226" s="179"/>
      <c r="B226" s="37" t="s">
        <v>107</v>
      </c>
      <c r="C226" s="173"/>
      <c r="D226" s="173"/>
      <c r="E226" s="173"/>
      <c r="F226" s="173"/>
      <c r="G226" s="173"/>
      <c r="H226" s="173"/>
      <c r="I226" s="42"/>
      <c r="J226" s="42"/>
      <c r="K226" s="42"/>
      <c r="L226" s="42"/>
      <c r="M226" s="42"/>
      <c r="N226" s="29"/>
      <c r="O226" s="22"/>
      <c r="P226" s="22"/>
    </row>
    <row r="227" spans="1:17" ht="85.5" customHeight="1">
      <c r="A227" s="179"/>
      <c r="B227" s="37" t="s">
        <v>108</v>
      </c>
      <c r="C227" s="173" t="s">
        <v>70</v>
      </c>
      <c r="D227" s="173" t="s">
        <v>10</v>
      </c>
      <c r="E227" s="173" t="s">
        <v>9</v>
      </c>
      <c r="F227" s="200"/>
      <c r="G227" s="200">
        <v>91.3</v>
      </c>
      <c r="H227" s="42">
        <v>95</v>
      </c>
      <c r="I227" s="42">
        <v>100</v>
      </c>
      <c r="J227" s="42">
        <v>100</v>
      </c>
      <c r="K227" s="42">
        <v>100</v>
      </c>
      <c r="L227" s="42">
        <v>100</v>
      </c>
      <c r="M227" s="42">
        <v>100</v>
      </c>
      <c r="N227" s="29"/>
      <c r="O227" s="22"/>
      <c r="P227" s="22"/>
    </row>
    <row r="228" spans="1:17" s="158" customFormat="1" ht="73.5" customHeight="1">
      <c r="A228" s="176" t="s">
        <v>193</v>
      </c>
      <c r="B228" s="152" t="s">
        <v>335</v>
      </c>
      <c r="C228" s="313" t="s">
        <v>343</v>
      </c>
      <c r="D228" s="171" t="s">
        <v>10</v>
      </c>
      <c r="E228" s="153" t="s">
        <v>56</v>
      </c>
      <c r="F228" s="154"/>
      <c r="G228" s="176"/>
      <c r="H228" s="176"/>
      <c r="I228" s="155">
        <v>21.5</v>
      </c>
      <c r="J228" s="141"/>
      <c r="K228" s="141"/>
      <c r="L228" s="141"/>
      <c r="M228" s="141"/>
      <c r="N228" s="156" t="s">
        <v>301</v>
      </c>
      <c r="O228" s="177"/>
      <c r="P228" s="177"/>
      <c r="Q228" s="157"/>
    </row>
    <row r="229" spans="1:17" s="158" customFormat="1" ht="71.25" customHeight="1">
      <c r="A229" s="176" t="s">
        <v>194</v>
      </c>
      <c r="B229" s="152" t="s">
        <v>336</v>
      </c>
      <c r="C229" s="313" t="s">
        <v>343</v>
      </c>
      <c r="D229" s="171" t="s">
        <v>10</v>
      </c>
      <c r="E229" s="171" t="s">
        <v>56</v>
      </c>
      <c r="F229" s="154"/>
      <c r="G229" s="176"/>
      <c r="H229" s="176"/>
      <c r="I229" s="155">
        <v>16.600000000000001</v>
      </c>
      <c r="J229" s="141"/>
      <c r="K229" s="141"/>
      <c r="L229" s="141"/>
      <c r="M229" s="141"/>
      <c r="N229" s="156" t="s">
        <v>301</v>
      </c>
      <c r="O229" s="177"/>
      <c r="P229" s="177"/>
      <c r="Q229" s="157"/>
    </row>
    <row r="230" spans="1:17" ht="86.25" customHeight="1">
      <c r="A230" s="179"/>
      <c r="B230" s="50" t="s">
        <v>109</v>
      </c>
      <c r="C230" s="173" t="s">
        <v>70</v>
      </c>
      <c r="D230" s="173" t="s">
        <v>10</v>
      </c>
      <c r="E230" s="173" t="s">
        <v>9</v>
      </c>
      <c r="F230" s="173"/>
      <c r="G230" s="42">
        <v>100</v>
      </c>
      <c r="H230" s="42">
        <v>100</v>
      </c>
      <c r="I230" s="42">
        <v>100</v>
      </c>
      <c r="J230" s="42">
        <v>100</v>
      </c>
      <c r="K230" s="42">
        <v>100</v>
      </c>
      <c r="L230" s="42">
        <v>100</v>
      </c>
      <c r="M230" s="42">
        <v>100</v>
      </c>
      <c r="N230" s="29"/>
      <c r="O230" s="22"/>
      <c r="P230" s="49"/>
    </row>
    <row r="231" spans="1:17" s="132" customFormat="1" ht="32.25" customHeight="1">
      <c r="A231" s="124"/>
      <c r="B231" s="129" t="s">
        <v>275</v>
      </c>
      <c r="C231" s="130"/>
      <c r="D231" s="103"/>
      <c r="E231" s="124" t="s">
        <v>64</v>
      </c>
      <c r="F231" s="103"/>
      <c r="G231" s="139">
        <f>G232+G233+G234+G235</f>
        <v>0</v>
      </c>
      <c r="H231" s="139">
        <f>H232+H233+H234+H235</f>
        <v>0</v>
      </c>
      <c r="I231" s="139">
        <f>I232+I233+I234+I235</f>
        <v>101.1</v>
      </c>
      <c r="J231" s="139">
        <f t="shared" ref="J231:M231" si="37">J232+J233+J234+J235</f>
        <v>2000</v>
      </c>
      <c r="K231" s="139">
        <f t="shared" si="37"/>
        <v>0</v>
      </c>
      <c r="L231" s="139">
        <f t="shared" si="37"/>
        <v>0</v>
      </c>
      <c r="M231" s="139">
        <f t="shared" si="37"/>
        <v>0</v>
      </c>
      <c r="N231" s="103"/>
      <c r="O231" s="131"/>
      <c r="P231" s="150"/>
    </row>
    <row r="232" spans="1:17" s="115" customFormat="1" ht="16.899999999999999" customHeight="1">
      <c r="A232" s="174"/>
      <c r="B232" s="116" t="s">
        <v>302</v>
      </c>
      <c r="C232" s="117"/>
      <c r="D232" s="118"/>
      <c r="E232" s="128" t="s">
        <v>64</v>
      </c>
      <c r="F232" s="118"/>
      <c r="G232" s="140">
        <v>0</v>
      </c>
      <c r="H232" s="140">
        <v>0</v>
      </c>
      <c r="I232" s="140">
        <v>0</v>
      </c>
      <c r="J232" s="140">
        <v>0</v>
      </c>
      <c r="K232" s="140">
        <v>0</v>
      </c>
      <c r="L232" s="140">
        <v>0</v>
      </c>
      <c r="M232" s="140">
        <v>0</v>
      </c>
      <c r="N232" s="118"/>
      <c r="O232" s="119"/>
      <c r="P232" s="151"/>
    </row>
    <row r="233" spans="1:17" s="115" customFormat="1" ht="16.5" customHeight="1">
      <c r="A233" s="174"/>
      <c r="B233" s="116" t="s">
        <v>301</v>
      </c>
      <c r="C233" s="117"/>
      <c r="D233" s="118"/>
      <c r="E233" s="128" t="s">
        <v>64</v>
      </c>
      <c r="F233" s="118"/>
      <c r="G233" s="140">
        <f t="shared" ref="G233:M233" si="38">G216+G228+G229</f>
        <v>0</v>
      </c>
      <c r="H233" s="140">
        <f t="shared" si="38"/>
        <v>0</v>
      </c>
      <c r="I233" s="140">
        <f t="shared" si="38"/>
        <v>101.1</v>
      </c>
      <c r="J233" s="140">
        <f t="shared" si="38"/>
        <v>0</v>
      </c>
      <c r="K233" s="140">
        <f t="shared" si="38"/>
        <v>0</v>
      </c>
      <c r="L233" s="140">
        <f t="shared" si="38"/>
        <v>0</v>
      </c>
      <c r="M233" s="140">
        <f t="shared" si="38"/>
        <v>0</v>
      </c>
      <c r="N233" s="118"/>
      <c r="O233" s="119"/>
      <c r="P233" s="151"/>
    </row>
    <row r="234" spans="1:17" s="115" customFormat="1" ht="16.899999999999999" customHeight="1">
      <c r="A234" s="174"/>
      <c r="B234" s="116" t="s">
        <v>303</v>
      </c>
      <c r="C234" s="117"/>
      <c r="D234" s="118"/>
      <c r="E234" s="128" t="s">
        <v>64</v>
      </c>
      <c r="F234" s="118"/>
      <c r="G234" s="140">
        <v>0</v>
      </c>
      <c r="H234" s="140">
        <v>0</v>
      </c>
      <c r="I234" s="140">
        <v>0</v>
      </c>
      <c r="J234" s="140">
        <v>0</v>
      </c>
      <c r="K234" s="140">
        <v>0</v>
      </c>
      <c r="L234" s="140">
        <v>0</v>
      </c>
      <c r="M234" s="140">
        <v>0</v>
      </c>
      <c r="N234" s="118"/>
      <c r="O234" s="119"/>
      <c r="P234" s="151"/>
    </row>
    <row r="235" spans="1:17" s="115" customFormat="1" ht="16.899999999999999" customHeight="1">
      <c r="A235" s="174"/>
      <c r="B235" s="116" t="s">
        <v>304</v>
      </c>
      <c r="C235" s="117"/>
      <c r="D235" s="118"/>
      <c r="E235" s="128" t="s">
        <v>64</v>
      </c>
      <c r="F235" s="118"/>
      <c r="G235" s="140">
        <f>G217</f>
        <v>0</v>
      </c>
      <c r="H235" s="140">
        <f t="shared" ref="H235:M235" si="39">H217</f>
        <v>0</v>
      </c>
      <c r="I235" s="140">
        <f t="shared" si="39"/>
        <v>0</v>
      </c>
      <c r="J235" s="140">
        <f t="shared" si="39"/>
        <v>2000</v>
      </c>
      <c r="K235" s="140">
        <f t="shared" si="39"/>
        <v>0</v>
      </c>
      <c r="L235" s="140">
        <f t="shared" si="39"/>
        <v>0</v>
      </c>
      <c r="M235" s="140">
        <f t="shared" si="39"/>
        <v>0</v>
      </c>
      <c r="N235" s="118"/>
      <c r="O235" s="119"/>
      <c r="P235" s="151"/>
    </row>
    <row r="236" spans="1:17" s="106" customFormat="1" ht="30.75" customHeight="1">
      <c r="A236" s="187"/>
      <c r="B236" s="380" t="s">
        <v>32</v>
      </c>
      <c r="C236" s="381"/>
      <c r="D236" s="381"/>
      <c r="E236" s="381"/>
      <c r="F236" s="381"/>
      <c r="G236" s="381"/>
      <c r="H236" s="381"/>
      <c r="I236" s="381"/>
      <c r="J236" s="381"/>
      <c r="K236" s="381"/>
      <c r="L236" s="381"/>
      <c r="M236" s="381"/>
      <c r="N236" s="381"/>
      <c r="O236" s="381"/>
      <c r="P236" s="382"/>
      <c r="Q236" s="102"/>
    </row>
    <row r="237" spans="1:17" ht="40.5" customHeight="1">
      <c r="A237" s="179">
        <v>16</v>
      </c>
      <c r="B237" s="37" t="s">
        <v>19</v>
      </c>
      <c r="C237" s="173"/>
      <c r="D237" s="173"/>
      <c r="E237" s="173"/>
      <c r="F237" s="173"/>
      <c r="G237" s="173"/>
      <c r="H237" s="173"/>
      <c r="I237" s="173"/>
      <c r="J237" s="173"/>
      <c r="K237" s="173"/>
      <c r="L237" s="173"/>
      <c r="M237" s="173"/>
      <c r="N237" s="29"/>
      <c r="O237" s="22"/>
      <c r="P237" s="22"/>
    </row>
    <row r="238" spans="1:17" ht="37.5" customHeight="1">
      <c r="A238" s="179"/>
      <c r="B238" s="37" t="s">
        <v>223</v>
      </c>
      <c r="C238" s="173"/>
      <c r="D238" s="173"/>
      <c r="E238" s="173"/>
      <c r="F238" s="173"/>
      <c r="G238" s="173"/>
      <c r="H238" s="173"/>
      <c r="I238" s="72"/>
      <c r="J238" s="72"/>
      <c r="K238" s="72"/>
      <c r="L238" s="173"/>
      <c r="M238" s="173"/>
      <c r="N238" s="29"/>
      <c r="O238" s="22"/>
      <c r="P238" s="22"/>
    </row>
    <row r="239" spans="1:17" ht="66" customHeight="1">
      <c r="A239" s="90"/>
      <c r="B239" s="189" t="s">
        <v>42</v>
      </c>
      <c r="C239" s="324" t="s">
        <v>71</v>
      </c>
      <c r="D239" s="181" t="s">
        <v>10</v>
      </c>
      <c r="E239" s="181" t="s">
        <v>9</v>
      </c>
      <c r="F239" s="89"/>
      <c r="G239" s="201">
        <v>65</v>
      </c>
      <c r="H239" s="201">
        <v>70</v>
      </c>
      <c r="I239" s="89">
        <v>75.099999999999994</v>
      </c>
      <c r="J239" s="89">
        <v>75.3</v>
      </c>
      <c r="K239" s="89">
        <v>75.400000000000006</v>
      </c>
      <c r="L239" s="89">
        <v>75.5</v>
      </c>
      <c r="M239" s="89">
        <v>75.5</v>
      </c>
      <c r="N239" s="29"/>
      <c r="O239" s="22"/>
      <c r="P239" s="22"/>
    </row>
    <row r="240" spans="1:17" ht="53.25" customHeight="1">
      <c r="A240" s="179"/>
      <c r="B240" s="37" t="s">
        <v>24</v>
      </c>
      <c r="C240" s="173"/>
      <c r="D240" s="173"/>
      <c r="E240" s="173"/>
      <c r="F240" s="173"/>
      <c r="G240" s="173"/>
      <c r="H240" s="173"/>
      <c r="I240" s="173"/>
      <c r="J240" s="173"/>
      <c r="K240" s="173"/>
      <c r="L240" s="173"/>
      <c r="M240" s="173"/>
      <c r="N240" s="29"/>
      <c r="O240" s="22"/>
      <c r="P240" s="22"/>
    </row>
    <row r="241" spans="1:17" ht="71.25" customHeight="1">
      <c r="A241" s="179"/>
      <c r="B241" s="189" t="s">
        <v>49</v>
      </c>
      <c r="C241" s="181" t="s">
        <v>71</v>
      </c>
      <c r="D241" s="181" t="s">
        <v>10</v>
      </c>
      <c r="E241" s="181" t="s">
        <v>9</v>
      </c>
      <c r="F241" s="181"/>
      <c r="G241" s="201">
        <v>100</v>
      </c>
      <c r="H241" s="201">
        <v>100</v>
      </c>
      <c r="I241" s="201">
        <v>100</v>
      </c>
      <c r="J241" s="201">
        <v>100</v>
      </c>
      <c r="K241" s="70">
        <v>100</v>
      </c>
      <c r="L241" s="70">
        <v>100</v>
      </c>
      <c r="M241" s="70">
        <v>100</v>
      </c>
      <c r="N241" s="29"/>
      <c r="O241" s="22"/>
      <c r="P241" s="22"/>
    </row>
    <row r="242" spans="1:17" s="148" customFormat="1" ht="36" customHeight="1">
      <c r="A242" s="363"/>
      <c r="B242" s="364" t="s">
        <v>337</v>
      </c>
      <c r="C242" s="365" t="s">
        <v>71</v>
      </c>
      <c r="D242" s="366" t="s">
        <v>10</v>
      </c>
      <c r="E242" s="171" t="s">
        <v>111</v>
      </c>
      <c r="F242" s="367" t="s">
        <v>112</v>
      </c>
      <c r="G242" s="172"/>
      <c r="H242" s="172"/>
      <c r="I242" s="172"/>
      <c r="J242" s="145"/>
      <c r="K242" s="172">
        <v>1</v>
      </c>
      <c r="L242" s="172"/>
      <c r="M242" s="172"/>
      <c r="N242" s="146"/>
      <c r="O242" s="147"/>
      <c r="P242" s="147"/>
    </row>
    <row r="243" spans="1:17" s="148" customFormat="1" ht="44.25" customHeight="1">
      <c r="A243" s="363"/>
      <c r="B243" s="364"/>
      <c r="C243" s="365"/>
      <c r="D243" s="366"/>
      <c r="E243" s="172" t="s">
        <v>37</v>
      </c>
      <c r="F243" s="368"/>
      <c r="G243" s="149">
        <f>SUM(G244)</f>
        <v>0</v>
      </c>
      <c r="H243" s="149">
        <f t="shared" ref="H243:M243" si="40">SUM(H244)</f>
        <v>0</v>
      </c>
      <c r="I243" s="149">
        <f t="shared" si="40"/>
        <v>0</v>
      </c>
      <c r="J243" s="149">
        <f t="shared" si="40"/>
        <v>792</v>
      </c>
      <c r="K243" s="149">
        <f t="shared" si="40"/>
        <v>1848.3</v>
      </c>
      <c r="L243" s="149">
        <f t="shared" si="40"/>
        <v>0</v>
      </c>
      <c r="M243" s="149">
        <f t="shared" si="40"/>
        <v>0</v>
      </c>
      <c r="N243" s="146"/>
      <c r="O243" s="147"/>
      <c r="P243" s="147"/>
    </row>
    <row r="244" spans="1:17" s="63" customFormat="1" ht="183" customHeight="1">
      <c r="A244" s="179" t="s">
        <v>191</v>
      </c>
      <c r="B244" s="91" t="s">
        <v>357</v>
      </c>
      <c r="C244" s="181" t="s">
        <v>73</v>
      </c>
      <c r="D244" s="173" t="s">
        <v>10</v>
      </c>
      <c r="E244" s="181" t="s">
        <v>56</v>
      </c>
      <c r="F244" s="323" t="s">
        <v>125</v>
      </c>
      <c r="G244" s="181"/>
      <c r="H244" s="181"/>
      <c r="I244" s="181"/>
      <c r="J244" s="71">
        <v>792</v>
      </c>
      <c r="K244" s="181">
        <v>1848.3</v>
      </c>
      <c r="L244" s="181"/>
      <c r="M244" s="181"/>
      <c r="N244" s="302" t="s">
        <v>301</v>
      </c>
      <c r="O244" s="181" t="s">
        <v>247</v>
      </c>
      <c r="P244" s="182" t="s">
        <v>254</v>
      </c>
    </row>
    <row r="245" spans="1:17" s="132" customFormat="1" ht="32.25" customHeight="1">
      <c r="A245" s="124"/>
      <c r="B245" s="129" t="s">
        <v>276</v>
      </c>
      <c r="C245" s="130"/>
      <c r="D245" s="103"/>
      <c r="E245" s="124" t="s">
        <v>64</v>
      </c>
      <c r="F245" s="103"/>
      <c r="G245" s="139">
        <f>G246+G247+G248+G249</f>
        <v>0</v>
      </c>
      <c r="H245" s="139">
        <f>H246+H247+H248+H249</f>
        <v>0</v>
      </c>
      <c r="I245" s="139">
        <f>I246+I247+I248+I249</f>
        <v>0</v>
      </c>
      <c r="J245" s="139">
        <f t="shared" ref="J245:M245" si="41">J246+J247+J248+J249</f>
        <v>792</v>
      </c>
      <c r="K245" s="139">
        <f t="shared" si="41"/>
        <v>1848.3</v>
      </c>
      <c r="L245" s="139">
        <f t="shared" si="41"/>
        <v>0</v>
      </c>
      <c r="M245" s="139">
        <f t="shared" si="41"/>
        <v>0</v>
      </c>
      <c r="N245" s="103"/>
      <c r="O245" s="131"/>
      <c r="P245" s="150"/>
    </row>
    <row r="246" spans="1:17" s="115" customFormat="1" ht="16.899999999999999" customHeight="1">
      <c r="A246" s="174"/>
      <c r="B246" s="116" t="s">
        <v>302</v>
      </c>
      <c r="C246" s="117"/>
      <c r="D246" s="118"/>
      <c r="E246" s="128" t="s">
        <v>64</v>
      </c>
      <c r="F246" s="118"/>
      <c r="G246" s="140">
        <v>0</v>
      </c>
      <c r="H246" s="140">
        <v>0</v>
      </c>
      <c r="I246" s="140">
        <v>0</v>
      </c>
      <c r="J246" s="140">
        <v>0</v>
      </c>
      <c r="K246" s="140">
        <v>0</v>
      </c>
      <c r="L246" s="140">
        <v>0</v>
      </c>
      <c r="M246" s="140">
        <v>0</v>
      </c>
      <c r="N246" s="118"/>
      <c r="O246" s="119"/>
      <c r="P246" s="151"/>
    </row>
    <row r="247" spans="1:17" s="115" customFormat="1" ht="16.5" customHeight="1">
      <c r="A247" s="174"/>
      <c r="B247" s="116" t="s">
        <v>301</v>
      </c>
      <c r="C247" s="117"/>
      <c r="D247" s="118"/>
      <c r="E247" s="128" t="s">
        <v>64</v>
      </c>
      <c r="F247" s="118"/>
      <c r="G247" s="140">
        <f>G244</f>
        <v>0</v>
      </c>
      <c r="H247" s="140">
        <f t="shared" ref="H247:M247" si="42">H244</f>
        <v>0</v>
      </c>
      <c r="I247" s="140">
        <f t="shared" si="42"/>
        <v>0</v>
      </c>
      <c r="J247" s="140">
        <f t="shared" si="42"/>
        <v>792</v>
      </c>
      <c r="K247" s="140">
        <f t="shared" si="42"/>
        <v>1848.3</v>
      </c>
      <c r="L247" s="140">
        <f t="shared" si="42"/>
        <v>0</v>
      </c>
      <c r="M247" s="140">
        <f t="shared" si="42"/>
        <v>0</v>
      </c>
      <c r="N247" s="118"/>
      <c r="O247" s="119"/>
      <c r="P247" s="151"/>
    </row>
    <row r="248" spans="1:17" s="115" customFormat="1" ht="16.899999999999999" customHeight="1">
      <c r="A248" s="174"/>
      <c r="B248" s="116" t="s">
        <v>303</v>
      </c>
      <c r="C248" s="117"/>
      <c r="D248" s="118"/>
      <c r="E248" s="128" t="s">
        <v>64</v>
      </c>
      <c r="F248" s="118"/>
      <c r="G248" s="140">
        <v>0</v>
      </c>
      <c r="H248" s="140">
        <v>0</v>
      </c>
      <c r="I248" s="140">
        <v>0</v>
      </c>
      <c r="J248" s="140">
        <v>0</v>
      </c>
      <c r="K248" s="140">
        <v>0</v>
      </c>
      <c r="L248" s="140">
        <v>0</v>
      </c>
      <c r="M248" s="140">
        <v>0</v>
      </c>
      <c r="N248" s="118"/>
      <c r="O248" s="119"/>
      <c r="P248" s="151"/>
    </row>
    <row r="249" spans="1:17" s="115" customFormat="1" ht="16.899999999999999" customHeight="1">
      <c r="A249" s="174"/>
      <c r="B249" s="116" t="s">
        <v>304</v>
      </c>
      <c r="C249" s="117"/>
      <c r="D249" s="118"/>
      <c r="E249" s="128" t="s">
        <v>64</v>
      </c>
      <c r="F249" s="118"/>
      <c r="G249" s="140">
        <v>0</v>
      </c>
      <c r="H249" s="140">
        <v>0</v>
      </c>
      <c r="I249" s="140">
        <v>0</v>
      </c>
      <c r="J249" s="140">
        <v>0</v>
      </c>
      <c r="K249" s="140">
        <v>0</v>
      </c>
      <c r="L249" s="140">
        <v>0</v>
      </c>
      <c r="M249" s="140">
        <v>0</v>
      </c>
      <c r="N249" s="118"/>
      <c r="O249" s="119"/>
      <c r="P249" s="151"/>
    </row>
    <row r="250" spans="1:17" s="138" customFormat="1" ht="18" customHeight="1">
      <c r="A250" s="134"/>
      <c r="B250" s="135" t="s">
        <v>277</v>
      </c>
      <c r="C250" s="134"/>
      <c r="D250" s="134"/>
      <c r="E250" s="316" t="s">
        <v>37</v>
      </c>
      <c r="F250" s="134"/>
      <c r="G250" s="136">
        <f>G251+G252+G253+G254</f>
        <v>0</v>
      </c>
      <c r="H250" s="136">
        <f t="shared" ref="H250:M250" si="43">H251+H252+H253+H254</f>
        <v>7261.8395999999993</v>
      </c>
      <c r="I250" s="136">
        <f t="shared" si="43"/>
        <v>24484.446000000004</v>
      </c>
      <c r="J250" s="136">
        <f t="shared" si="43"/>
        <v>27915.183000000001</v>
      </c>
      <c r="K250" s="136">
        <f t="shared" si="43"/>
        <v>22286.616000000002</v>
      </c>
      <c r="L250" s="136">
        <f t="shared" si="43"/>
        <v>0</v>
      </c>
      <c r="M250" s="136">
        <f t="shared" si="43"/>
        <v>1000</v>
      </c>
      <c r="N250" s="134"/>
      <c r="O250" s="137"/>
      <c r="P250" s="166"/>
    </row>
    <row r="251" spans="1:17" s="115" customFormat="1" ht="16.5" customHeight="1">
      <c r="A251" s="174"/>
      <c r="B251" s="116" t="s">
        <v>302</v>
      </c>
      <c r="C251" s="112"/>
      <c r="D251" s="112"/>
      <c r="E251" s="128" t="s">
        <v>37</v>
      </c>
      <c r="F251" s="112"/>
      <c r="G251" s="113">
        <f>G164+G186+G202+G232+G246</f>
        <v>0</v>
      </c>
      <c r="H251" s="113">
        <f>H164+H186+H202+H232+H246</f>
        <v>289.31600000000003</v>
      </c>
      <c r="I251" s="113">
        <f>I164+I186+I202+I232+I246</f>
        <v>8712.6450000000004</v>
      </c>
      <c r="J251" s="113">
        <f>J164+J186+J202+J232+J246</f>
        <v>8736.4</v>
      </c>
      <c r="K251" s="113">
        <f>K164+K186+K202+K232+K246</f>
        <v>3134.7000000000003</v>
      </c>
      <c r="L251" s="113">
        <f>L164+L186+L202+L232+L246</f>
        <v>0</v>
      </c>
      <c r="M251" s="113">
        <f>M164+M186+M202+M232+M246</f>
        <v>0</v>
      </c>
      <c r="N251" s="112"/>
      <c r="O251" s="114"/>
      <c r="P251" s="151"/>
    </row>
    <row r="252" spans="1:17" s="115" customFormat="1" ht="16.5" customHeight="1">
      <c r="A252" s="174"/>
      <c r="B252" s="116" t="s">
        <v>301</v>
      </c>
      <c r="C252" s="112"/>
      <c r="D252" s="112"/>
      <c r="E252" s="128" t="s">
        <v>37</v>
      </c>
      <c r="F252" s="112"/>
      <c r="G252" s="113">
        <f>G165+G187+G203+G233+G247</f>
        <v>0</v>
      </c>
      <c r="H252" s="113">
        <f>H165+H187+H203+H233+H247</f>
        <v>4972.5235999999995</v>
      </c>
      <c r="I252" s="113">
        <f>I165+I187+I203+I233+I247</f>
        <v>10017.401000000002</v>
      </c>
      <c r="J252" s="113">
        <f>J165+J187+J203+J233+J247</f>
        <v>15131.783000000001</v>
      </c>
      <c r="K252" s="113">
        <f>K165+K187+K203+K233+K247</f>
        <v>19151.916000000001</v>
      </c>
      <c r="L252" s="113">
        <f>L165+L187+L203+L233+L247</f>
        <v>0</v>
      </c>
      <c r="M252" s="113">
        <f>M165+M187+M203+M233+M247</f>
        <v>1000</v>
      </c>
      <c r="N252" s="112"/>
      <c r="O252" s="114"/>
      <c r="P252" s="151"/>
    </row>
    <row r="253" spans="1:17" s="115" customFormat="1" ht="16.5" customHeight="1">
      <c r="A253" s="174"/>
      <c r="B253" s="116" t="s">
        <v>303</v>
      </c>
      <c r="C253" s="112"/>
      <c r="D253" s="112"/>
      <c r="E253" s="128" t="s">
        <v>37</v>
      </c>
      <c r="F253" s="112"/>
      <c r="G253" s="113">
        <f>G166+G188+G204+G234+G248</f>
        <v>0</v>
      </c>
      <c r="H253" s="113">
        <f>H166+H188+H204+H234+H248</f>
        <v>0</v>
      </c>
      <c r="I253" s="113">
        <f>I166+I188+I204+I234+I248</f>
        <v>0</v>
      </c>
      <c r="J253" s="113">
        <f>J166+J188+J204+J234+J248</f>
        <v>0</v>
      </c>
      <c r="K253" s="113">
        <f>K166+K188+K204+K234+K248</f>
        <v>0</v>
      </c>
      <c r="L253" s="113">
        <f>L166+L188+L204+L234+L248</f>
        <v>0</v>
      </c>
      <c r="M253" s="113">
        <f>M166+M188+M204+M234+M248</f>
        <v>0</v>
      </c>
      <c r="N253" s="112"/>
      <c r="O253" s="114"/>
      <c r="P253" s="151"/>
    </row>
    <row r="254" spans="1:17" s="115" customFormat="1" ht="16.5" customHeight="1">
      <c r="A254" s="174"/>
      <c r="B254" s="116" t="s">
        <v>304</v>
      </c>
      <c r="C254" s="112"/>
      <c r="D254" s="112"/>
      <c r="E254" s="128" t="s">
        <v>37</v>
      </c>
      <c r="F254" s="112"/>
      <c r="G254" s="113">
        <f>G167+G189+G205+G235+G249</f>
        <v>0</v>
      </c>
      <c r="H254" s="113">
        <f>H167+H189+H205+H235+H249</f>
        <v>2000</v>
      </c>
      <c r="I254" s="113">
        <f>I167+I189+I205+I235+I249</f>
        <v>5754.4</v>
      </c>
      <c r="J254" s="113">
        <f>J167+J189+J205+J235+J249</f>
        <v>4047</v>
      </c>
      <c r="K254" s="113">
        <f>K167+K189+K205+K235+K249</f>
        <v>0</v>
      </c>
      <c r="L254" s="113">
        <f>L167+L189+L205+L235+L249</f>
        <v>0</v>
      </c>
      <c r="M254" s="113">
        <f>M167+M189+M205+M235+M249</f>
        <v>0</v>
      </c>
      <c r="N254" s="112"/>
      <c r="O254" s="114"/>
      <c r="P254" s="151"/>
    </row>
    <row r="255" spans="1:17" s="110" customFormat="1" ht="26.25" customHeight="1">
      <c r="A255" s="185"/>
      <c r="B255" s="369" t="s">
        <v>40</v>
      </c>
      <c r="C255" s="369"/>
      <c r="D255" s="369"/>
      <c r="E255" s="369"/>
      <c r="F255" s="369"/>
      <c r="G255" s="369"/>
      <c r="H255" s="369"/>
      <c r="I255" s="369"/>
      <c r="J255" s="369"/>
      <c r="K255" s="369"/>
      <c r="L255" s="369"/>
      <c r="M255" s="369"/>
      <c r="N255" s="369"/>
      <c r="O255" s="369"/>
      <c r="P255" s="369"/>
      <c r="Q255" s="104"/>
    </row>
    <row r="256" spans="1:17" s="63" customFormat="1" ht="45.75" customHeight="1">
      <c r="A256" s="179"/>
      <c r="B256" s="50" t="s">
        <v>152</v>
      </c>
      <c r="C256" s="181"/>
      <c r="D256" s="181"/>
      <c r="E256" s="181"/>
      <c r="F256" s="181"/>
      <c r="G256" s="181"/>
      <c r="H256" s="181"/>
      <c r="I256" s="181"/>
      <c r="J256" s="181"/>
      <c r="K256" s="181"/>
      <c r="L256" s="181"/>
      <c r="M256" s="181"/>
      <c r="N256" s="188"/>
      <c r="O256" s="181"/>
      <c r="P256" s="68"/>
    </row>
    <row r="257" spans="1:17" s="148" customFormat="1" ht="36" customHeight="1">
      <c r="A257" s="363"/>
      <c r="B257" s="375" t="s">
        <v>338</v>
      </c>
      <c r="C257" s="367" t="s">
        <v>70</v>
      </c>
      <c r="D257" s="366" t="s">
        <v>10</v>
      </c>
      <c r="E257" s="171" t="s">
        <v>111</v>
      </c>
      <c r="F257" s="367" t="s">
        <v>62</v>
      </c>
      <c r="G257" s="172"/>
      <c r="H257" s="172"/>
      <c r="I257" s="172">
        <v>1</v>
      </c>
      <c r="J257" s="145"/>
      <c r="K257" s="172"/>
      <c r="L257" s="172"/>
      <c r="M257" s="172"/>
      <c r="N257" s="146"/>
      <c r="O257" s="147"/>
      <c r="P257" s="147"/>
    </row>
    <row r="258" spans="1:17" s="148" customFormat="1" ht="44.25" customHeight="1">
      <c r="A258" s="363"/>
      <c r="B258" s="376"/>
      <c r="C258" s="368"/>
      <c r="D258" s="366"/>
      <c r="E258" s="172" t="s">
        <v>37</v>
      </c>
      <c r="F258" s="368"/>
      <c r="G258" s="149">
        <f>SUM(G259)</f>
        <v>0</v>
      </c>
      <c r="H258" s="149">
        <f t="shared" ref="H258:M258" si="44">SUM(H259)</f>
        <v>0</v>
      </c>
      <c r="I258" s="149">
        <f t="shared" si="44"/>
        <v>605.79999999999995</v>
      </c>
      <c r="J258" s="149">
        <f t="shared" si="44"/>
        <v>0</v>
      </c>
      <c r="K258" s="149">
        <f t="shared" si="44"/>
        <v>0</v>
      </c>
      <c r="L258" s="149">
        <f t="shared" si="44"/>
        <v>0</v>
      </c>
      <c r="M258" s="149">
        <f t="shared" si="44"/>
        <v>0</v>
      </c>
      <c r="N258" s="146"/>
      <c r="O258" s="147"/>
      <c r="P258" s="147"/>
    </row>
    <row r="259" spans="1:17" s="21" customFormat="1" ht="90.75" customHeight="1">
      <c r="A259" s="184" t="s">
        <v>192</v>
      </c>
      <c r="B259" s="321" t="s">
        <v>387</v>
      </c>
      <c r="C259" s="178" t="s">
        <v>73</v>
      </c>
      <c r="D259" s="173" t="s">
        <v>10</v>
      </c>
      <c r="E259" s="173" t="s">
        <v>56</v>
      </c>
      <c r="F259" s="173" t="s">
        <v>62</v>
      </c>
      <c r="G259" s="173"/>
      <c r="H259" s="42"/>
      <c r="I259" s="41">
        <v>605.79999999999995</v>
      </c>
      <c r="J259" s="42"/>
      <c r="K259" s="42"/>
      <c r="L259" s="42"/>
      <c r="M259" s="42"/>
      <c r="N259" s="302" t="s">
        <v>304</v>
      </c>
      <c r="O259" s="181"/>
      <c r="P259" s="186" t="s">
        <v>255</v>
      </c>
      <c r="Q259" s="183"/>
    </row>
    <row r="260" spans="1:17" s="94" customFormat="1" ht="33" customHeight="1">
      <c r="A260" s="92"/>
      <c r="B260" s="180" t="s">
        <v>151</v>
      </c>
      <c r="C260" s="173"/>
      <c r="D260" s="173"/>
      <c r="E260" s="173"/>
      <c r="F260" s="173"/>
      <c r="G260" s="30"/>
      <c r="H260" s="30"/>
      <c r="I260" s="30"/>
      <c r="J260" s="30"/>
      <c r="K260" s="30"/>
      <c r="L260" s="30"/>
      <c r="M260" s="30"/>
      <c r="N260" s="62"/>
      <c r="O260" s="49"/>
      <c r="P260" s="93"/>
    </row>
    <row r="261" spans="1:17" s="148" customFormat="1" ht="36" customHeight="1">
      <c r="A261" s="363"/>
      <c r="B261" s="375" t="s">
        <v>338</v>
      </c>
      <c r="C261" s="367" t="s">
        <v>70</v>
      </c>
      <c r="D261" s="366" t="s">
        <v>10</v>
      </c>
      <c r="E261" s="171" t="s">
        <v>111</v>
      </c>
      <c r="F261" s="367" t="s">
        <v>62</v>
      </c>
      <c r="G261" s="172"/>
      <c r="H261" s="172"/>
      <c r="I261" s="172"/>
      <c r="J261" s="145"/>
      <c r="K261" s="172">
        <v>1</v>
      </c>
      <c r="L261" s="172"/>
      <c r="M261" s="172"/>
      <c r="N261" s="146"/>
      <c r="O261" s="147"/>
      <c r="P261" s="147"/>
    </row>
    <row r="262" spans="1:17" s="148" customFormat="1" ht="44.25" customHeight="1">
      <c r="A262" s="363"/>
      <c r="B262" s="376"/>
      <c r="C262" s="368"/>
      <c r="D262" s="366"/>
      <c r="E262" s="172" t="s">
        <v>37</v>
      </c>
      <c r="F262" s="368"/>
      <c r="G262" s="149">
        <f>SUM(G263:G264)</f>
        <v>0</v>
      </c>
      <c r="H262" s="149">
        <f t="shared" ref="H262:M262" si="45">SUM(H263:H264)</f>
        <v>0</v>
      </c>
      <c r="I262" s="149">
        <f t="shared" si="45"/>
        <v>405.20000000000005</v>
      </c>
      <c r="J262" s="149">
        <f t="shared" si="45"/>
        <v>0</v>
      </c>
      <c r="K262" s="149">
        <f t="shared" si="45"/>
        <v>200</v>
      </c>
      <c r="L262" s="149">
        <f t="shared" si="45"/>
        <v>0</v>
      </c>
      <c r="M262" s="149">
        <f t="shared" si="45"/>
        <v>0</v>
      </c>
      <c r="N262" s="146"/>
      <c r="O262" s="147"/>
      <c r="P262" s="147"/>
    </row>
    <row r="263" spans="1:17" s="63" customFormat="1" ht="166.5" customHeight="1">
      <c r="A263" s="370" t="s">
        <v>195</v>
      </c>
      <c r="B263" s="371" t="s">
        <v>388</v>
      </c>
      <c r="C263" s="372" t="s">
        <v>73</v>
      </c>
      <c r="D263" s="373" t="s">
        <v>10</v>
      </c>
      <c r="E263" s="373" t="s">
        <v>56</v>
      </c>
      <c r="F263" s="373" t="s">
        <v>62</v>
      </c>
      <c r="G263" s="30"/>
      <c r="H263" s="30"/>
      <c r="I263" s="30">
        <v>283.60000000000002</v>
      </c>
      <c r="J263" s="30"/>
      <c r="K263" s="30"/>
      <c r="L263" s="30"/>
      <c r="M263" s="30"/>
      <c r="N263" s="304" t="s">
        <v>304</v>
      </c>
      <c r="O263" s="173"/>
      <c r="P263" s="374" t="s">
        <v>99</v>
      </c>
    </row>
    <row r="264" spans="1:17" s="63" customFormat="1" ht="144.75" customHeight="1">
      <c r="A264" s="370"/>
      <c r="B264" s="371"/>
      <c r="C264" s="372"/>
      <c r="D264" s="373"/>
      <c r="E264" s="373"/>
      <c r="F264" s="373"/>
      <c r="G264" s="30"/>
      <c r="H264" s="30"/>
      <c r="I264" s="30">
        <v>121.6</v>
      </c>
      <c r="J264" s="30"/>
      <c r="K264" s="30">
        <v>200</v>
      </c>
      <c r="L264" s="30"/>
      <c r="M264" s="30"/>
      <c r="N264" s="304" t="s">
        <v>301</v>
      </c>
      <c r="O264" s="173"/>
      <c r="P264" s="374"/>
    </row>
    <row r="265" spans="1:17" s="123" customFormat="1" ht="28.5" customHeight="1">
      <c r="A265" s="122"/>
      <c r="B265" s="377" t="s">
        <v>75</v>
      </c>
      <c r="C265" s="378"/>
      <c r="D265" s="378"/>
      <c r="E265" s="378"/>
      <c r="F265" s="378"/>
      <c r="G265" s="378"/>
      <c r="H265" s="378"/>
      <c r="I265" s="378"/>
      <c r="J265" s="378"/>
      <c r="K265" s="378"/>
      <c r="L265" s="378"/>
      <c r="M265" s="378"/>
      <c r="N265" s="378"/>
      <c r="O265" s="378"/>
      <c r="P265" s="379"/>
    </row>
    <row r="266" spans="1:17" s="95" customFormat="1" ht="61.5" customHeight="1">
      <c r="A266" s="97"/>
      <c r="B266" s="97" t="s">
        <v>339</v>
      </c>
      <c r="C266" s="32"/>
      <c r="D266" s="97"/>
      <c r="E266" s="32"/>
      <c r="F266" s="98"/>
      <c r="G266" s="33"/>
      <c r="H266" s="33"/>
      <c r="I266" s="33"/>
      <c r="J266" s="33"/>
      <c r="K266" s="99"/>
      <c r="L266" s="99"/>
      <c r="M266" s="99"/>
      <c r="N266" s="193"/>
      <c r="O266" s="98"/>
      <c r="P266" s="96"/>
    </row>
    <row r="267" spans="1:17" s="148" customFormat="1" ht="36" customHeight="1">
      <c r="A267" s="363"/>
      <c r="B267" s="364" t="s">
        <v>340</v>
      </c>
      <c r="C267" s="365" t="s">
        <v>69</v>
      </c>
      <c r="D267" s="366" t="s">
        <v>10</v>
      </c>
      <c r="E267" s="171" t="s">
        <v>111</v>
      </c>
      <c r="F267" s="367" t="s">
        <v>112</v>
      </c>
      <c r="G267" s="172"/>
      <c r="H267" s="172"/>
      <c r="I267" s="172"/>
      <c r="J267" s="145">
        <v>4</v>
      </c>
      <c r="K267" s="172">
        <v>1</v>
      </c>
      <c r="L267" s="172"/>
      <c r="M267" s="172">
        <v>3</v>
      </c>
      <c r="N267" s="146"/>
      <c r="O267" s="147"/>
      <c r="P267" s="147"/>
    </row>
    <row r="268" spans="1:17" s="148" customFormat="1" ht="44.25" customHeight="1">
      <c r="A268" s="363"/>
      <c r="B268" s="364"/>
      <c r="C268" s="365"/>
      <c r="D268" s="366"/>
      <c r="E268" s="172" t="s">
        <v>37</v>
      </c>
      <c r="F268" s="368"/>
      <c r="G268" s="149">
        <f>SUM(G269:G276)</f>
        <v>299.59999999999997</v>
      </c>
      <c r="H268" s="149">
        <f t="shared" ref="H268:M268" si="46">SUM(H269:H276)</f>
        <v>182.1</v>
      </c>
      <c r="I268" s="149">
        <f t="shared" si="46"/>
        <v>800.7</v>
      </c>
      <c r="J268" s="149">
        <f t="shared" si="46"/>
        <v>109.1</v>
      </c>
      <c r="K268" s="149">
        <f t="shared" si="46"/>
        <v>5071</v>
      </c>
      <c r="L268" s="149">
        <f t="shared" si="46"/>
        <v>74.900000000000006</v>
      </c>
      <c r="M268" s="149">
        <f t="shared" si="46"/>
        <v>83.3</v>
      </c>
      <c r="N268" s="146"/>
      <c r="O268" s="147"/>
      <c r="P268" s="147"/>
    </row>
    <row r="269" spans="1:17" s="48" customFormat="1" ht="295.5" customHeight="1">
      <c r="A269" s="179">
        <v>1</v>
      </c>
      <c r="B269" s="299" t="s">
        <v>313</v>
      </c>
      <c r="C269" s="301" t="s">
        <v>341</v>
      </c>
      <c r="D269" s="38" t="s">
        <v>10</v>
      </c>
      <c r="E269" s="173" t="s">
        <v>58</v>
      </c>
      <c r="F269" s="173" t="s">
        <v>57</v>
      </c>
      <c r="G269" s="179"/>
      <c r="H269" s="179"/>
      <c r="I269" s="42"/>
      <c r="J269" s="42"/>
      <c r="K269" s="30">
        <v>5000</v>
      </c>
      <c r="L269" s="179"/>
      <c r="M269" s="179"/>
      <c r="N269" s="304" t="s">
        <v>304</v>
      </c>
      <c r="O269" s="180"/>
      <c r="P269" s="23" t="s">
        <v>65</v>
      </c>
      <c r="Q269" s="47"/>
    </row>
    <row r="270" spans="1:17" s="21" customFormat="1" ht="74.25" customHeight="1">
      <c r="A270" s="179">
        <v>2</v>
      </c>
      <c r="B270" s="299" t="s">
        <v>312</v>
      </c>
      <c r="C270" s="301" t="s">
        <v>341</v>
      </c>
      <c r="D270" s="173" t="s">
        <v>10</v>
      </c>
      <c r="E270" s="173" t="s">
        <v>64</v>
      </c>
      <c r="F270" s="173" t="s">
        <v>57</v>
      </c>
      <c r="G270" s="173"/>
      <c r="H270" s="42"/>
      <c r="I270" s="42">
        <v>699</v>
      </c>
      <c r="J270" s="173"/>
      <c r="K270" s="42"/>
      <c r="L270" s="30"/>
      <c r="M270" s="30"/>
      <c r="N270" s="304" t="s">
        <v>304</v>
      </c>
      <c r="O270" s="180"/>
      <c r="P270" s="23" t="s">
        <v>67</v>
      </c>
      <c r="Q270" s="47"/>
    </row>
    <row r="271" spans="1:17" s="21" customFormat="1" ht="81" customHeight="1">
      <c r="A271" s="76">
        <v>3</v>
      </c>
      <c r="B271" s="305" t="s">
        <v>311</v>
      </c>
      <c r="C271" s="300" t="s">
        <v>345</v>
      </c>
      <c r="D271" s="38" t="s">
        <v>10</v>
      </c>
      <c r="E271" s="173" t="s">
        <v>56</v>
      </c>
      <c r="F271" s="173" t="s">
        <v>61</v>
      </c>
      <c r="G271" s="38">
        <v>88.6</v>
      </c>
      <c r="H271" s="38">
        <v>2.5</v>
      </c>
      <c r="I271" s="38">
        <v>3</v>
      </c>
      <c r="J271" s="38">
        <v>3.5</v>
      </c>
      <c r="K271" s="38">
        <v>4</v>
      </c>
      <c r="L271" s="38">
        <v>4.5</v>
      </c>
      <c r="M271" s="38">
        <v>5</v>
      </c>
      <c r="N271" s="44" t="s">
        <v>303</v>
      </c>
      <c r="O271" s="175" t="s">
        <v>248</v>
      </c>
      <c r="P271" s="175"/>
      <c r="Q271" s="47"/>
    </row>
    <row r="272" spans="1:17" s="21" customFormat="1" ht="79.5" customHeight="1">
      <c r="A272" s="76">
        <v>4</v>
      </c>
      <c r="B272" s="305" t="s">
        <v>310</v>
      </c>
      <c r="C272" s="300" t="s">
        <v>345</v>
      </c>
      <c r="D272" s="38" t="s">
        <v>10</v>
      </c>
      <c r="E272" s="173" t="s">
        <v>56</v>
      </c>
      <c r="F272" s="173" t="s">
        <v>61</v>
      </c>
      <c r="G272" s="41">
        <v>57</v>
      </c>
      <c r="H272" s="38">
        <v>0</v>
      </c>
      <c r="I272" s="38">
        <v>9.1999999999999993</v>
      </c>
      <c r="J272" s="38">
        <v>9.6</v>
      </c>
      <c r="K272" s="41">
        <v>10</v>
      </c>
      <c r="L272" s="38">
        <v>10.4</v>
      </c>
      <c r="M272" s="38">
        <v>10.8</v>
      </c>
      <c r="N272" s="44" t="s">
        <v>301</v>
      </c>
      <c r="O272" s="69" t="s">
        <v>251</v>
      </c>
      <c r="P272" s="175"/>
      <c r="Q272" s="47"/>
    </row>
    <row r="273" spans="1:17" ht="82.5" customHeight="1">
      <c r="A273" s="179">
        <v>5</v>
      </c>
      <c r="B273" s="299" t="s">
        <v>309</v>
      </c>
      <c r="C273" s="300" t="s">
        <v>345</v>
      </c>
      <c r="D273" s="38" t="s">
        <v>10</v>
      </c>
      <c r="E273" s="173" t="s">
        <v>56</v>
      </c>
      <c r="F273" s="173" t="s">
        <v>61</v>
      </c>
      <c r="G273" s="314">
        <v>19.7</v>
      </c>
      <c r="H273" s="42">
        <v>15</v>
      </c>
      <c r="I273" s="42">
        <v>15</v>
      </c>
      <c r="J273" s="42">
        <v>15</v>
      </c>
      <c r="K273" s="30">
        <v>20</v>
      </c>
      <c r="L273" s="30">
        <v>20</v>
      </c>
      <c r="M273" s="30">
        <v>25</v>
      </c>
      <c r="N273" s="307" t="s">
        <v>303</v>
      </c>
      <c r="O273" s="173" t="s">
        <v>249</v>
      </c>
      <c r="P273" s="22"/>
    </row>
    <row r="274" spans="1:17" ht="80.25" customHeight="1">
      <c r="A274" s="179">
        <v>6</v>
      </c>
      <c r="B274" s="299" t="s">
        <v>308</v>
      </c>
      <c r="C274" s="300" t="s">
        <v>345</v>
      </c>
      <c r="D274" s="38" t="s">
        <v>10</v>
      </c>
      <c r="E274" s="173" t="s">
        <v>56</v>
      </c>
      <c r="F274" s="173" t="s">
        <v>61</v>
      </c>
      <c r="G274" s="314">
        <v>41.6</v>
      </c>
      <c r="H274" s="314">
        <v>0</v>
      </c>
      <c r="I274" s="42">
        <v>15</v>
      </c>
      <c r="J274" s="42">
        <v>16</v>
      </c>
      <c r="K274" s="42">
        <v>16.5</v>
      </c>
      <c r="L274" s="42">
        <v>17</v>
      </c>
      <c r="M274" s="42">
        <v>17.5</v>
      </c>
      <c r="N274" s="307" t="s">
        <v>301</v>
      </c>
      <c r="O274" s="173" t="s">
        <v>250</v>
      </c>
      <c r="P274" s="22"/>
    </row>
    <row r="275" spans="1:17" s="21" customFormat="1" ht="81" customHeight="1">
      <c r="A275" s="179">
        <v>7</v>
      </c>
      <c r="B275" s="303" t="s">
        <v>307</v>
      </c>
      <c r="C275" s="300" t="s">
        <v>345</v>
      </c>
      <c r="D275" s="173" t="s">
        <v>10</v>
      </c>
      <c r="E275" s="173" t="s">
        <v>56</v>
      </c>
      <c r="F275" s="173" t="s">
        <v>61</v>
      </c>
      <c r="G275" s="42">
        <v>85</v>
      </c>
      <c r="H275" s="314">
        <v>114.6</v>
      </c>
      <c r="I275" s="42">
        <v>55</v>
      </c>
      <c r="J275" s="100">
        <v>60</v>
      </c>
      <c r="K275" s="100">
        <v>15</v>
      </c>
      <c r="L275" s="100">
        <v>17</v>
      </c>
      <c r="M275" s="69">
        <v>18.5</v>
      </c>
      <c r="N275" s="304" t="s">
        <v>301</v>
      </c>
      <c r="O275" s="173" t="s">
        <v>250</v>
      </c>
      <c r="P275" s="180"/>
      <c r="Q275" s="47"/>
    </row>
    <row r="276" spans="1:17" s="21" customFormat="1" ht="79.5" customHeight="1">
      <c r="A276" s="76">
        <v>8</v>
      </c>
      <c r="B276" s="299" t="s">
        <v>306</v>
      </c>
      <c r="C276" s="300" t="s">
        <v>345</v>
      </c>
      <c r="D276" s="173" t="s">
        <v>10</v>
      </c>
      <c r="E276" s="173" t="s">
        <v>56</v>
      </c>
      <c r="F276" s="173" t="s">
        <v>61</v>
      </c>
      <c r="G276" s="38">
        <v>7.7</v>
      </c>
      <c r="H276" s="100">
        <v>50</v>
      </c>
      <c r="I276" s="69">
        <v>4.5</v>
      </c>
      <c r="J276" s="100">
        <v>5</v>
      </c>
      <c r="K276" s="69">
        <v>5.5</v>
      </c>
      <c r="L276" s="69">
        <v>6</v>
      </c>
      <c r="M276" s="69">
        <v>6.5</v>
      </c>
      <c r="N276" s="44" t="s">
        <v>303</v>
      </c>
      <c r="O276" s="173" t="s">
        <v>249</v>
      </c>
      <c r="P276" s="175"/>
      <c r="Q276" s="34"/>
    </row>
    <row r="277" spans="1:17" s="138" customFormat="1" ht="18" customHeight="1">
      <c r="A277" s="134"/>
      <c r="B277" s="135" t="s">
        <v>278</v>
      </c>
      <c r="C277" s="134"/>
      <c r="D277" s="134"/>
      <c r="E277" s="316" t="s">
        <v>37</v>
      </c>
      <c r="F277" s="134"/>
      <c r="G277" s="136">
        <f>G278+G279+G280+G281</f>
        <v>299.59999999999997</v>
      </c>
      <c r="H277" s="136">
        <f t="shared" ref="H277:M277" si="47">H278+H279+H280+H281</f>
        <v>182.1</v>
      </c>
      <c r="I277" s="136">
        <f t="shared" si="47"/>
        <v>801.2</v>
      </c>
      <c r="J277" s="136">
        <f t="shared" si="47"/>
        <v>109.1</v>
      </c>
      <c r="K277" s="136">
        <f t="shared" si="47"/>
        <v>5071</v>
      </c>
      <c r="L277" s="136">
        <f t="shared" si="47"/>
        <v>74.900000000000006</v>
      </c>
      <c r="M277" s="136">
        <f t="shared" si="47"/>
        <v>83.3</v>
      </c>
      <c r="N277" s="134"/>
      <c r="O277" s="137"/>
      <c r="P277" s="166"/>
    </row>
    <row r="278" spans="1:17" s="115" customFormat="1" ht="16.5" customHeight="1">
      <c r="A278" s="174"/>
      <c r="B278" s="116" t="s">
        <v>302</v>
      </c>
      <c r="C278" s="112"/>
      <c r="D278" s="112"/>
      <c r="E278" s="128" t="s">
        <v>37</v>
      </c>
      <c r="F278" s="112"/>
      <c r="G278" s="342">
        <v>0</v>
      </c>
      <c r="H278" s="342">
        <v>0</v>
      </c>
      <c r="I278" s="342">
        <v>489.65</v>
      </c>
      <c r="J278" s="342">
        <v>0</v>
      </c>
      <c r="K278" s="342">
        <v>0</v>
      </c>
      <c r="L278" s="342">
        <v>0</v>
      </c>
      <c r="M278" s="342">
        <v>0</v>
      </c>
      <c r="N278" s="112"/>
      <c r="O278" s="114"/>
      <c r="P278" s="151"/>
    </row>
    <row r="279" spans="1:17" s="115" customFormat="1" ht="16.5" customHeight="1">
      <c r="A279" s="174"/>
      <c r="B279" s="116" t="s">
        <v>301</v>
      </c>
      <c r="C279" s="112"/>
      <c r="D279" s="112"/>
      <c r="E279" s="128" t="s">
        <v>37</v>
      </c>
      <c r="F279" s="112"/>
      <c r="G279" s="342">
        <v>0</v>
      </c>
      <c r="H279" s="342">
        <v>0</v>
      </c>
      <c r="I279" s="342">
        <v>209.85</v>
      </c>
      <c r="J279" s="342">
        <v>0</v>
      </c>
      <c r="K279" s="342">
        <v>0</v>
      </c>
      <c r="L279" s="342">
        <v>0</v>
      </c>
      <c r="M279" s="342">
        <v>0</v>
      </c>
      <c r="N279" s="112"/>
      <c r="O279" s="114"/>
      <c r="P279" s="151"/>
    </row>
    <row r="280" spans="1:17" s="115" customFormat="1" ht="16.5" customHeight="1">
      <c r="A280" s="174"/>
      <c r="B280" s="116" t="s">
        <v>303</v>
      </c>
      <c r="C280" s="112"/>
      <c r="D280" s="112"/>
      <c r="E280" s="128" t="s">
        <v>37</v>
      </c>
      <c r="F280" s="112"/>
      <c r="G280" s="342">
        <v>299.59999999999997</v>
      </c>
      <c r="H280" s="342">
        <v>182.1</v>
      </c>
      <c r="I280" s="342">
        <v>101.7</v>
      </c>
      <c r="J280" s="342">
        <v>109.1</v>
      </c>
      <c r="K280" s="342">
        <v>71</v>
      </c>
      <c r="L280" s="342">
        <v>74.900000000000006</v>
      </c>
      <c r="M280" s="342">
        <v>83.3</v>
      </c>
      <c r="N280" s="112"/>
      <c r="O280" s="114"/>
      <c r="P280" s="151"/>
    </row>
    <row r="281" spans="1:17" s="115" customFormat="1" ht="16.5" customHeight="1">
      <c r="A281" s="174"/>
      <c r="B281" s="116" t="s">
        <v>304</v>
      </c>
      <c r="C281" s="112"/>
      <c r="D281" s="112"/>
      <c r="E281" s="128" t="s">
        <v>37</v>
      </c>
      <c r="F281" s="112"/>
      <c r="G281" s="342">
        <v>0</v>
      </c>
      <c r="H281" s="342">
        <v>0</v>
      </c>
      <c r="I281" s="342">
        <v>0</v>
      </c>
      <c r="J281" s="342">
        <v>0</v>
      </c>
      <c r="K281" s="342">
        <v>5000</v>
      </c>
      <c r="L281" s="342">
        <v>0</v>
      </c>
      <c r="M281" s="342">
        <v>0</v>
      </c>
      <c r="N281" s="112"/>
      <c r="O281" s="114"/>
      <c r="P281" s="151"/>
    </row>
    <row r="282" spans="1:17" s="138" customFormat="1" ht="29.25" customHeight="1">
      <c r="A282" s="166"/>
      <c r="B282" s="137" t="s">
        <v>280</v>
      </c>
      <c r="C282" s="166"/>
      <c r="D282" s="166"/>
      <c r="E282" s="316" t="s">
        <v>37</v>
      </c>
      <c r="F282" s="166"/>
      <c r="G282" s="274"/>
      <c r="H282" s="274"/>
      <c r="I282" s="275">
        <v>1968.3150000000001</v>
      </c>
      <c r="J282" s="275">
        <v>1980.39</v>
      </c>
      <c r="K282" s="275">
        <v>2016.145</v>
      </c>
      <c r="L282" s="275">
        <v>2076.6293500000002</v>
      </c>
      <c r="M282" s="275">
        <v>2138.9282305000002</v>
      </c>
      <c r="N282" s="166"/>
      <c r="O282" s="166"/>
      <c r="P282" s="166"/>
    </row>
    <row r="283" spans="1:17" s="165" customFormat="1" ht="31.5" customHeight="1">
      <c r="A283" s="312"/>
      <c r="B283" s="163" t="s">
        <v>305</v>
      </c>
      <c r="C283" s="312"/>
      <c r="D283" s="312"/>
      <c r="E283" s="315" t="s">
        <v>37</v>
      </c>
      <c r="F283" s="312"/>
      <c r="G283" s="126">
        <f>G284+G285+G286+G287</f>
        <v>299.59999999999997</v>
      </c>
      <c r="H283" s="126">
        <f t="shared" ref="H283:M283" si="48">H284+H285+H286+H287</f>
        <v>20613.385600000001</v>
      </c>
      <c r="I283" s="126">
        <f t="shared" si="48"/>
        <v>65880.96100000001</v>
      </c>
      <c r="J283" s="126">
        <f t="shared" si="48"/>
        <v>31360.673000000003</v>
      </c>
      <c r="K283" s="126">
        <f t="shared" si="48"/>
        <v>52419.161000000007</v>
      </c>
      <c r="L283" s="126">
        <f t="shared" si="48"/>
        <v>2560.5293500000002</v>
      </c>
      <c r="M283" s="126">
        <f t="shared" si="48"/>
        <v>3222.2282305000003</v>
      </c>
      <c r="N283" s="312"/>
      <c r="O283" s="164"/>
      <c r="P283" s="167"/>
    </row>
    <row r="284" spans="1:17" s="162" customFormat="1" ht="16.5" customHeight="1">
      <c r="A284" s="173"/>
      <c r="B284" s="116" t="s">
        <v>302</v>
      </c>
      <c r="C284" s="159"/>
      <c r="D284" s="159"/>
      <c r="E284" s="128" t="s">
        <v>37</v>
      </c>
      <c r="F284" s="159"/>
      <c r="G284" s="160">
        <f>G61+G251+G278</f>
        <v>0</v>
      </c>
      <c r="H284" s="330">
        <f>H61+H251+H278</f>
        <v>289.31600000000003</v>
      </c>
      <c r="I284" s="330">
        <f>I61+I251+I278</f>
        <v>9202.2950000000001</v>
      </c>
      <c r="J284" s="330">
        <f>J61+J251+J278</f>
        <v>8736.4</v>
      </c>
      <c r="K284" s="330">
        <f>K61+K251+K278</f>
        <v>3134.7000000000003</v>
      </c>
      <c r="L284" s="330">
        <f>L61+L251+L278</f>
        <v>0</v>
      </c>
      <c r="M284" s="330">
        <f>M61+M251+M278</f>
        <v>0</v>
      </c>
      <c r="N284" s="159"/>
      <c r="O284" s="161"/>
      <c r="P284" s="168"/>
    </row>
    <row r="285" spans="1:17" s="162" customFormat="1" ht="16.5" customHeight="1">
      <c r="A285" s="173"/>
      <c r="B285" s="116" t="s">
        <v>301</v>
      </c>
      <c r="C285" s="159"/>
      <c r="D285" s="159"/>
      <c r="E285" s="128" t="s">
        <v>37</v>
      </c>
      <c r="F285" s="159"/>
      <c r="G285" s="160">
        <f>G62+G252+G279</f>
        <v>0</v>
      </c>
      <c r="H285" s="160">
        <f>H62+H252+H279</f>
        <v>4972.5235999999995</v>
      </c>
      <c r="I285" s="160">
        <f>I62+I252+I279</f>
        <v>10227.251000000002</v>
      </c>
      <c r="J285" s="160">
        <f>J62+J252+J279</f>
        <v>15131.783000000001</v>
      </c>
      <c r="K285" s="160">
        <f>K62+K252+K279</f>
        <v>19151.916000000001</v>
      </c>
      <c r="L285" s="160">
        <f>L62+L252+L279</f>
        <v>0</v>
      </c>
      <c r="M285" s="160">
        <f>M62+M252+M279</f>
        <v>1000</v>
      </c>
      <c r="N285" s="159"/>
      <c r="O285" s="161"/>
      <c r="P285" s="168"/>
    </row>
    <row r="286" spans="1:17" s="162" customFormat="1" ht="16.5" customHeight="1">
      <c r="A286" s="173"/>
      <c r="B286" s="116" t="s">
        <v>303</v>
      </c>
      <c r="C286" s="159"/>
      <c r="D286" s="159"/>
      <c r="E286" s="128" t="s">
        <v>37</v>
      </c>
      <c r="F286" s="159"/>
      <c r="G286" s="160">
        <f>G63+G253+G280+G282</f>
        <v>299.59999999999997</v>
      </c>
      <c r="H286" s="330">
        <f>H63+H253+H280+H282</f>
        <v>182.1</v>
      </c>
      <c r="I286" s="330">
        <f>I63+I253+I280+I282</f>
        <v>2070.0149999999999</v>
      </c>
      <c r="J286" s="330">
        <f>J63+J253+J280+J282</f>
        <v>2089.4900000000002</v>
      </c>
      <c r="K286" s="330">
        <f>K63+K253+K280+K282</f>
        <v>2087.145</v>
      </c>
      <c r="L286" s="330">
        <f>L63+L253+L280+L282</f>
        <v>2151.5293500000002</v>
      </c>
      <c r="M286" s="330">
        <f>M63+M253+M280+M282</f>
        <v>2222.2282305000003</v>
      </c>
      <c r="N286" s="159"/>
      <c r="O286" s="161"/>
      <c r="P286" s="168"/>
    </row>
    <row r="287" spans="1:17" s="162" customFormat="1" ht="16.5" customHeight="1">
      <c r="A287" s="173"/>
      <c r="B287" s="116" t="s">
        <v>304</v>
      </c>
      <c r="C287" s="159"/>
      <c r="D287" s="159"/>
      <c r="E287" s="128" t="s">
        <v>37</v>
      </c>
      <c r="F287" s="159"/>
      <c r="G287" s="160">
        <f>G64+G254+G281</f>
        <v>0</v>
      </c>
      <c r="H287" s="160">
        <f>H64+H254+H281</f>
        <v>15169.446</v>
      </c>
      <c r="I287" s="160">
        <f>I64+I254+I281</f>
        <v>44381.4</v>
      </c>
      <c r="J287" s="160">
        <f>J64+J254+J281</f>
        <v>5403</v>
      </c>
      <c r="K287" s="160">
        <f>K64+K254+K281</f>
        <v>28045.4</v>
      </c>
      <c r="L287" s="160">
        <f>L64+L254+L281</f>
        <v>409</v>
      </c>
      <c r="M287" s="160">
        <f>M64+M254+M281</f>
        <v>0</v>
      </c>
      <c r="N287" s="159"/>
      <c r="O287" s="161"/>
      <c r="P287" s="168"/>
    </row>
    <row r="290" spans="1:18" s="34" customFormat="1">
      <c r="A290" s="35"/>
      <c r="B290" s="24"/>
      <c r="C290" s="24"/>
      <c r="D290" s="24"/>
      <c r="E290" s="24"/>
      <c r="F290" s="24"/>
      <c r="G290" s="25"/>
      <c r="H290" s="26"/>
      <c r="I290" s="25"/>
      <c r="J290" s="25"/>
      <c r="K290" s="25"/>
      <c r="L290" s="25"/>
      <c r="M290" s="25"/>
      <c r="N290" s="28"/>
      <c r="O290" s="24"/>
      <c r="P290" s="24"/>
      <c r="R290" s="27"/>
    </row>
    <row r="291" spans="1:18">
      <c r="I291" s="26"/>
      <c r="J291" s="26"/>
      <c r="K291" s="26"/>
      <c r="L291" s="26"/>
      <c r="M291" s="26"/>
    </row>
    <row r="292" spans="1:18">
      <c r="I292" s="26"/>
      <c r="J292" s="26"/>
      <c r="K292" s="26"/>
      <c r="L292" s="26"/>
      <c r="M292" s="26"/>
    </row>
  </sheetData>
  <mergeCells count="254">
    <mergeCell ref="B7:P7"/>
    <mergeCell ref="B8:P8"/>
    <mergeCell ref="B9:P9"/>
    <mergeCell ref="A30:A31"/>
    <mergeCell ref="B30:B31"/>
    <mergeCell ref="C30:C31"/>
    <mergeCell ref="D30:D31"/>
    <mergeCell ref="F30:F31"/>
    <mergeCell ref="B38:P38"/>
    <mergeCell ref="A14:A15"/>
    <mergeCell ref="B14:B15"/>
    <mergeCell ref="C14:C15"/>
    <mergeCell ref="D14:D15"/>
    <mergeCell ref="F14:F15"/>
    <mergeCell ref="A24:A25"/>
    <mergeCell ref="B24:B25"/>
    <mergeCell ref="C24:C25"/>
    <mergeCell ref="D24:D25"/>
    <mergeCell ref="F24:F25"/>
    <mergeCell ref="A12:A13"/>
    <mergeCell ref="B12:B13"/>
    <mergeCell ref="C12:C13"/>
    <mergeCell ref="D12:D13"/>
    <mergeCell ref="A1:P1"/>
    <mergeCell ref="A4:A5"/>
    <mergeCell ref="B4:B5"/>
    <mergeCell ref="C4:C5"/>
    <mergeCell ref="D4:D5"/>
    <mergeCell ref="E4:E5"/>
    <mergeCell ref="F4:F5"/>
    <mergeCell ref="G4:G5"/>
    <mergeCell ref="H4:H5"/>
    <mergeCell ref="I4:M4"/>
    <mergeCell ref="N4:N5"/>
    <mergeCell ref="O4:O5"/>
    <mergeCell ref="P4:P5"/>
    <mergeCell ref="A41:A42"/>
    <mergeCell ref="B41:B42"/>
    <mergeCell ref="C41:C42"/>
    <mergeCell ref="D41:D42"/>
    <mergeCell ref="F41:F42"/>
    <mergeCell ref="A45:A46"/>
    <mergeCell ref="B45:B46"/>
    <mergeCell ref="C45:C46"/>
    <mergeCell ref="D45:D46"/>
    <mergeCell ref="F45:F46"/>
    <mergeCell ref="A69:A70"/>
    <mergeCell ref="B69:B70"/>
    <mergeCell ref="C69:C70"/>
    <mergeCell ref="D69:D70"/>
    <mergeCell ref="P69:P70"/>
    <mergeCell ref="B71:P71"/>
    <mergeCell ref="B66:P66"/>
    <mergeCell ref="A50:A51"/>
    <mergeCell ref="B50:B51"/>
    <mergeCell ref="C50:C51"/>
    <mergeCell ref="D50:D51"/>
    <mergeCell ref="F50:F51"/>
    <mergeCell ref="B65:P65"/>
    <mergeCell ref="F77:F78"/>
    <mergeCell ref="A80:A81"/>
    <mergeCell ref="B80:B81"/>
    <mergeCell ref="C80:C81"/>
    <mergeCell ref="D80:D81"/>
    <mergeCell ref="F80:F81"/>
    <mergeCell ref="C73:C74"/>
    <mergeCell ref="D73:D74"/>
    <mergeCell ref="E73:E74"/>
    <mergeCell ref="A77:A78"/>
    <mergeCell ref="B77:B78"/>
    <mergeCell ref="C77:C78"/>
    <mergeCell ref="D77:D78"/>
    <mergeCell ref="A85:A86"/>
    <mergeCell ref="B85:B86"/>
    <mergeCell ref="C85:C86"/>
    <mergeCell ref="D85:D86"/>
    <mergeCell ref="F85:F86"/>
    <mergeCell ref="A92:A93"/>
    <mergeCell ref="B92:B93"/>
    <mergeCell ref="C92:C93"/>
    <mergeCell ref="D92:D93"/>
    <mergeCell ref="F92:F93"/>
    <mergeCell ref="A96:A97"/>
    <mergeCell ref="B96:B97"/>
    <mergeCell ref="C96:C97"/>
    <mergeCell ref="D96:D97"/>
    <mergeCell ref="E96:E97"/>
    <mergeCell ref="F96:F97"/>
    <mergeCell ref="A94:A95"/>
    <mergeCell ref="B94:B95"/>
    <mergeCell ref="C94:C95"/>
    <mergeCell ref="D94:D95"/>
    <mergeCell ref="E94:E95"/>
    <mergeCell ref="F94:F95"/>
    <mergeCell ref="A101:A102"/>
    <mergeCell ref="B101:B102"/>
    <mergeCell ref="C101:C102"/>
    <mergeCell ref="D101:D102"/>
    <mergeCell ref="E101:E102"/>
    <mergeCell ref="F101:F102"/>
    <mergeCell ref="A99:A100"/>
    <mergeCell ref="B99:B100"/>
    <mergeCell ref="C99:C100"/>
    <mergeCell ref="D99:D100"/>
    <mergeCell ref="E99:E100"/>
    <mergeCell ref="F99:F100"/>
    <mergeCell ref="F107:F108"/>
    <mergeCell ref="A109:A110"/>
    <mergeCell ref="B109:B110"/>
    <mergeCell ref="C109:C110"/>
    <mergeCell ref="D109:D110"/>
    <mergeCell ref="E109:E110"/>
    <mergeCell ref="F109:F110"/>
    <mergeCell ref="A105:A106"/>
    <mergeCell ref="B105:B106"/>
    <mergeCell ref="C105:C106"/>
    <mergeCell ref="D105:D106"/>
    <mergeCell ref="F105:F106"/>
    <mergeCell ref="A107:A108"/>
    <mergeCell ref="B107:B108"/>
    <mergeCell ref="C107:C108"/>
    <mergeCell ref="D107:D108"/>
    <mergeCell ref="E107:E108"/>
    <mergeCell ref="F113:F115"/>
    <mergeCell ref="A116:A117"/>
    <mergeCell ref="B116:B117"/>
    <mergeCell ref="C116:C117"/>
    <mergeCell ref="D116:D117"/>
    <mergeCell ref="F116:F117"/>
    <mergeCell ref="A111:A112"/>
    <mergeCell ref="B111:B112"/>
    <mergeCell ref="C111:C112"/>
    <mergeCell ref="D111:D112"/>
    <mergeCell ref="F111:F112"/>
    <mergeCell ref="A113:A115"/>
    <mergeCell ref="B113:B115"/>
    <mergeCell ref="C113:C115"/>
    <mergeCell ref="D113:D115"/>
    <mergeCell ref="E113:E115"/>
    <mergeCell ref="P139:P145"/>
    <mergeCell ref="A128:A129"/>
    <mergeCell ref="B128:B129"/>
    <mergeCell ref="C128:C129"/>
    <mergeCell ref="D128:D129"/>
    <mergeCell ref="F128:F129"/>
    <mergeCell ref="A133:A134"/>
    <mergeCell ref="B133:B134"/>
    <mergeCell ref="C133:C134"/>
    <mergeCell ref="D133:D134"/>
    <mergeCell ref="F133:F134"/>
    <mergeCell ref="P135:P136"/>
    <mergeCell ref="A137:A138"/>
    <mergeCell ref="B137:B138"/>
    <mergeCell ref="C137:C138"/>
    <mergeCell ref="D137:D138"/>
    <mergeCell ref="E137:E138"/>
    <mergeCell ref="F137:F138"/>
    <mergeCell ref="P137:P138"/>
    <mergeCell ref="A135:A136"/>
    <mergeCell ref="B135:B136"/>
    <mergeCell ref="C135:C136"/>
    <mergeCell ref="D135:D136"/>
    <mergeCell ref="E135:E136"/>
    <mergeCell ref="F135:F136"/>
    <mergeCell ref="P160:P162"/>
    <mergeCell ref="B168:P168"/>
    <mergeCell ref="A171:A172"/>
    <mergeCell ref="B171:B172"/>
    <mergeCell ref="C171:C172"/>
    <mergeCell ref="D171:D172"/>
    <mergeCell ref="A153:A154"/>
    <mergeCell ref="B153:B154"/>
    <mergeCell ref="C153:C154"/>
    <mergeCell ref="D153:D154"/>
    <mergeCell ref="F153:F154"/>
    <mergeCell ref="A158:A159"/>
    <mergeCell ref="B158:B159"/>
    <mergeCell ref="C158:C159"/>
    <mergeCell ref="D158:D159"/>
    <mergeCell ref="F158:F159"/>
    <mergeCell ref="A150:A151"/>
    <mergeCell ref="B150:B151"/>
    <mergeCell ref="C150:C151"/>
    <mergeCell ref="D150:D151"/>
    <mergeCell ref="F150:F151"/>
    <mergeCell ref="A139:A140"/>
    <mergeCell ref="B139:B140"/>
    <mergeCell ref="A177:A178"/>
    <mergeCell ref="B177:B178"/>
    <mergeCell ref="C177:C178"/>
    <mergeCell ref="D177:D178"/>
    <mergeCell ref="C139:C140"/>
    <mergeCell ref="D139:D140"/>
    <mergeCell ref="E139:E140"/>
    <mergeCell ref="F139:F140"/>
    <mergeCell ref="B190:P190"/>
    <mergeCell ref="P199:P200"/>
    <mergeCell ref="B206:P206"/>
    <mergeCell ref="A214:A215"/>
    <mergeCell ref="B214:B215"/>
    <mergeCell ref="C214:C215"/>
    <mergeCell ref="D214:D215"/>
    <mergeCell ref="F214:F215"/>
    <mergeCell ref="A199:A200"/>
    <mergeCell ref="B199:B200"/>
    <mergeCell ref="C199:C200"/>
    <mergeCell ref="D199:D200"/>
    <mergeCell ref="E199:E200"/>
    <mergeCell ref="F199:F200"/>
    <mergeCell ref="D197:D198"/>
    <mergeCell ref="C197:C198"/>
    <mergeCell ref="B197:B198"/>
    <mergeCell ref="A197:A198"/>
    <mergeCell ref="C257:C258"/>
    <mergeCell ref="D257:D258"/>
    <mergeCell ref="A261:A262"/>
    <mergeCell ref="B265:P265"/>
    <mergeCell ref="P216:P217"/>
    <mergeCell ref="B236:P236"/>
    <mergeCell ref="A242:A243"/>
    <mergeCell ref="B242:B243"/>
    <mergeCell ref="C242:C243"/>
    <mergeCell ref="D242:D243"/>
    <mergeCell ref="F242:F243"/>
    <mergeCell ref="A216:A217"/>
    <mergeCell ref="B216:B217"/>
    <mergeCell ref="C216:C217"/>
    <mergeCell ref="D216:D217"/>
    <mergeCell ref="E216:E217"/>
    <mergeCell ref="F216:F217"/>
    <mergeCell ref="Q199:Q200"/>
    <mergeCell ref="Q139:Q140"/>
    <mergeCell ref="Q137:Q138"/>
    <mergeCell ref="Q135:Q136"/>
    <mergeCell ref="A267:A268"/>
    <mergeCell ref="B267:B268"/>
    <mergeCell ref="C267:C268"/>
    <mergeCell ref="D267:D268"/>
    <mergeCell ref="F267:F268"/>
    <mergeCell ref="B255:P255"/>
    <mergeCell ref="A263:A264"/>
    <mergeCell ref="B263:B264"/>
    <mergeCell ref="C263:C264"/>
    <mergeCell ref="D263:D264"/>
    <mergeCell ref="E263:E264"/>
    <mergeCell ref="F263:F264"/>
    <mergeCell ref="P263:P264"/>
    <mergeCell ref="F257:F258"/>
    <mergeCell ref="B261:B262"/>
    <mergeCell ref="C261:C262"/>
    <mergeCell ref="D261:D262"/>
    <mergeCell ref="F261:F262"/>
    <mergeCell ref="A257:A258"/>
    <mergeCell ref="B257:B258"/>
  </mergeCells>
  <pageMargins left="0" right="0" top="0.35433070866141736" bottom="0.35433070866141736" header="0.31496062992125984" footer="0.31496062992125984"/>
  <pageSetup paperSize="9" scale="44" firstPageNumber="3" fitToHeight="30" orientation="landscape" useFirstPageNumber="1" r:id="rId1"/>
  <headerFooter>
    <oddHeader>&amp;C&amp;P</oddHeader>
  </headerFooter>
  <rowBreaks count="1" manualBreakCount="1">
    <brk id="268" max="15" man="1"/>
  </rowBreaks>
</worksheet>
</file>

<file path=xl/worksheets/sheet2.xml><?xml version="1.0" encoding="utf-8"?>
<worksheet xmlns="http://schemas.openxmlformats.org/spreadsheetml/2006/main" xmlns:r="http://schemas.openxmlformats.org/officeDocument/2006/relationships">
  <dimension ref="A1:N38"/>
  <sheetViews>
    <sheetView tabSelected="1" view="pageBreakPreview" zoomScale="70" zoomScaleNormal="80" zoomScaleSheetLayoutView="70" zoomScalePageLayoutView="89" workbookViewId="0">
      <pane ySplit="5" topLeftCell="A6" activePane="bottomLeft" state="frozen"/>
      <selection activeCell="B1" sqref="B1"/>
      <selection pane="bottomLeft" activeCell="U16" sqref="U16"/>
    </sheetView>
  </sheetViews>
  <sheetFormatPr defaultColWidth="9.140625" defaultRowHeight="15.75"/>
  <cols>
    <col min="1" max="1" width="7" style="8" customWidth="1"/>
    <col min="2" max="2" width="80.28515625" style="9" customWidth="1"/>
    <col min="3" max="3" width="12.5703125" style="9" customWidth="1"/>
    <col min="4" max="5" width="15.28515625" style="5" customWidth="1"/>
    <col min="6" max="6" width="14.7109375" style="5" customWidth="1"/>
    <col min="7" max="9" width="10" style="5" customWidth="1"/>
    <col min="10" max="10" width="10.140625" style="5" customWidth="1"/>
    <col min="11" max="11" width="10" style="5" customWidth="1"/>
    <col min="12" max="12" width="9.140625" style="6"/>
    <col min="13" max="16384" width="9.140625" style="3"/>
  </cols>
  <sheetData>
    <row r="1" spans="1:12" s="5" customFormat="1" ht="45.95" customHeight="1">
      <c r="A1" s="418" t="s">
        <v>196</v>
      </c>
      <c r="B1" s="418"/>
      <c r="C1" s="418"/>
      <c r="D1" s="418"/>
      <c r="E1" s="418"/>
      <c r="F1" s="418"/>
      <c r="G1" s="418"/>
      <c r="H1" s="418"/>
      <c r="I1" s="418"/>
      <c r="J1" s="418"/>
      <c r="K1" s="418"/>
      <c r="L1" s="6"/>
    </row>
    <row r="2" spans="1:12" ht="24.75" customHeight="1" thickBot="1"/>
    <row r="3" spans="1:12" s="4" customFormat="1" ht="23.25" customHeight="1" thickBot="1">
      <c r="A3" s="419" t="s">
        <v>0</v>
      </c>
      <c r="B3" s="421" t="s">
        <v>1</v>
      </c>
      <c r="C3" s="423" t="s">
        <v>224</v>
      </c>
      <c r="D3" s="414" t="s">
        <v>197</v>
      </c>
      <c r="E3" s="414"/>
      <c r="F3" s="415"/>
      <c r="G3" s="425" t="s">
        <v>4</v>
      </c>
      <c r="H3" s="414"/>
      <c r="I3" s="414"/>
      <c r="J3" s="414"/>
      <c r="K3" s="415"/>
      <c r="L3" s="6"/>
    </row>
    <row r="4" spans="1:12" s="4" customFormat="1" ht="56.25" customHeight="1" thickBot="1">
      <c r="A4" s="420"/>
      <c r="B4" s="422"/>
      <c r="C4" s="424"/>
      <c r="D4" s="13" t="s">
        <v>225</v>
      </c>
      <c r="E4" s="13" t="s">
        <v>226</v>
      </c>
      <c r="F4" s="13" t="s">
        <v>198</v>
      </c>
      <c r="G4" s="10" t="s">
        <v>25</v>
      </c>
      <c r="H4" s="11" t="s">
        <v>26</v>
      </c>
      <c r="I4" s="12" t="s">
        <v>27</v>
      </c>
      <c r="J4" s="11" t="s">
        <v>28</v>
      </c>
      <c r="K4" s="12" t="s">
        <v>29</v>
      </c>
      <c r="L4" s="6"/>
    </row>
    <row r="5" spans="1:12" s="20" customFormat="1" ht="16.5" thickBot="1">
      <c r="A5" s="18">
        <v>1</v>
      </c>
      <c r="B5" s="18">
        <v>2</v>
      </c>
      <c r="C5" s="18">
        <v>3</v>
      </c>
      <c r="D5" s="19">
        <v>4</v>
      </c>
      <c r="E5" s="19">
        <v>5</v>
      </c>
      <c r="F5" s="19">
        <v>6</v>
      </c>
      <c r="G5" s="18">
        <v>7</v>
      </c>
      <c r="H5" s="18">
        <v>8</v>
      </c>
      <c r="I5" s="18">
        <v>9</v>
      </c>
      <c r="J5" s="18">
        <v>10</v>
      </c>
      <c r="K5" s="18">
        <v>11</v>
      </c>
      <c r="L5" s="7"/>
    </row>
    <row r="6" spans="1:12" customFormat="1" ht="30" customHeight="1">
      <c r="A6" s="426" t="s">
        <v>282</v>
      </c>
      <c r="B6" s="429"/>
      <c r="C6" s="429"/>
      <c r="D6" s="429"/>
      <c r="E6" s="429"/>
      <c r="F6" s="429"/>
      <c r="G6" s="429"/>
      <c r="H6" s="429"/>
      <c r="I6" s="429"/>
      <c r="J6" s="429"/>
      <c r="K6" s="430"/>
    </row>
    <row r="7" spans="1:12" s="27" customFormat="1" ht="33.950000000000003" customHeight="1">
      <c r="A7" s="277">
        <v>1</v>
      </c>
      <c r="B7" s="278" t="s">
        <v>283</v>
      </c>
      <c r="C7" s="269" t="s">
        <v>74</v>
      </c>
      <c r="D7" s="42">
        <v>20</v>
      </c>
      <c r="E7" s="38">
        <v>86.1</v>
      </c>
      <c r="F7" s="42">
        <f>D7/E7*100</f>
        <v>23.228803716608596</v>
      </c>
      <c r="G7" s="38">
        <v>40.200000000000003</v>
      </c>
      <c r="H7" s="38">
        <v>49.4</v>
      </c>
      <c r="I7" s="38">
        <v>60.9</v>
      </c>
      <c r="J7" s="38">
        <v>74.7</v>
      </c>
      <c r="K7" s="279">
        <v>86.1</v>
      </c>
      <c r="L7" s="34"/>
    </row>
    <row r="8" spans="1:12" s="27" customFormat="1" ht="31.5">
      <c r="A8" s="280">
        <v>2</v>
      </c>
      <c r="B8" s="278" t="s">
        <v>284</v>
      </c>
      <c r="C8" s="269" t="s">
        <v>74</v>
      </c>
      <c r="D8" s="269" t="s">
        <v>13</v>
      </c>
      <c r="E8" s="30">
        <v>17.202999999999999</v>
      </c>
      <c r="F8" s="42" t="s">
        <v>13</v>
      </c>
      <c r="G8" s="30">
        <v>4.3680000000000003</v>
      </c>
      <c r="H8" s="30">
        <v>5.8264752</v>
      </c>
      <c r="I8" s="30">
        <v>7.7596996713600008</v>
      </c>
      <c r="J8" s="30">
        <v>10.578022591997954</v>
      </c>
      <c r="K8" s="281">
        <v>17.202999999999999</v>
      </c>
      <c r="L8" s="34"/>
    </row>
    <row r="9" spans="1:12" s="27" customFormat="1" ht="49.5" customHeight="1">
      <c r="A9" s="280">
        <v>3</v>
      </c>
      <c r="B9" s="50" t="s">
        <v>285</v>
      </c>
      <c r="C9" s="269" t="s">
        <v>9</v>
      </c>
      <c r="D9" s="269" t="s">
        <v>13</v>
      </c>
      <c r="E9" s="42">
        <v>25.7</v>
      </c>
      <c r="F9" s="42" t="s">
        <v>13</v>
      </c>
      <c r="G9" s="42">
        <v>15.625</v>
      </c>
      <c r="H9" s="42">
        <v>20.588235294117645</v>
      </c>
      <c r="I9" s="42">
        <v>24.324324324324326</v>
      </c>
      <c r="J9" s="42">
        <v>25.641025641025639</v>
      </c>
      <c r="K9" s="282">
        <v>25.7</v>
      </c>
      <c r="L9" s="34"/>
    </row>
    <row r="10" spans="1:12" s="27" customFormat="1" ht="42.75" customHeight="1">
      <c r="A10" s="283">
        <v>4</v>
      </c>
      <c r="B10" s="50" t="s">
        <v>286</v>
      </c>
      <c r="C10" s="269" t="s">
        <v>30</v>
      </c>
      <c r="D10" s="269">
        <v>3.0259999999999998</v>
      </c>
      <c r="E10" s="51">
        <v>5.8559999999999999</v>
      </c>
      <c r="F10" s="42">
        <f t="shared" ref="F10:F11" si="0">D10/E10*100</f>
        <v>51.673497267759558</v>
      </c>
      <c r="G10" s="51">
        <v>5.0949999999999998</v>
      </c>
      <c r="H10" s="51">
        <v>5.3579999999999997</v>
      </c>
      <c r="I10" s="51">
        <v>5.6070000000000002</v>
      </c>
      <c r="J10" s="51">
        <v>5.8559999999999999</v>
      </c>
      <c r="K10" s="284">
        <v>5.8559999999999999</v>
      </c>
      <c r="L10" s="34"/>
    </row>
    <row r="11" spans="1:12" s="27" customFormat="1" ht="44.1" customHeight="1" thickBot="1">
      <c r="A11" s="283">
        <v>5</v>
      </c>
      <c r="B11" s="50" t="s">
        <v>287</v>
      </c>
      <c r="C11" s="269" t="s">
        <v>30</v>
      </c>
      <c r="D11" s="269">
        <v>0.04</v>
      </c>
      <c r="E11" s="53">
        <v>0.109</v>
      </c>
      <c r="F11" s="42">
        <f t="shared" si="0"/>
        <v>36.697247706422019</v>
      </c>
      <c r="G11" s="53">
        <v>8.6999999999999994E-2</v>
      </c>
      <c r="H11" s="53">
        <v>9.4E-2</v>
      </c>
      <c r="I11" s="53">
        <v>0.109</v>
      </c>
      <c r="J11" s="53">
        <v>0.124</v>
      </c>
      <c r="K11" s="285">
        <v>0.109</v>
      </c>
      <c r="L11" s="34"/>
    </row>
    <row r="12" spans="1:12" customFormat="1" ht="30" customHeight="1">
      <c r="A12" s="426" t="s">
        <v>204</v>
      </c>
      <c r="B12" s="429"/>
      <c r="C12" s="429"/>
      <c r="D12" s="429"/>
      <c r="E12" s="429"/>
      <c r="F12" s="429"/>
      <c r="G12" s="429"/>
      <c r="H12" s="429"/>
      <c r="I12" s="429"/>
      <c r="J12" s="429"/>
      <c r="K12" s="430"/>
    </row>
    <row r="13" spans="1:12" s="27" customFormat="1" ht="72" customHeight="1">
      <c r="A13" s="280">
        <v>1</v>
      </c>
      <c r="B13" s="52" t="s">
        <v>237</v>
      </c>
      <c r="C13" s="269" t="s">
        <v>9</v>
      </c>
      <c r="D13" s="269">
        <v>175.8</v>
      </c>
      <c r="E13" s="30">
        <v>101.5</v>
      </c>
      <c r="F13" s="42">
        <f>D13/E13*100</f>
        <v>173.20197044334978</v>
      </c>
      <c r="G13" s="269">
        <v>101.1</v>
      </c>
      <c r="H13" s="30">
        <v>101.2</v>
      </c>
      <c r="I13" s="30">
        <v>101.3</v>
      </c>
      <c r="J13" s="30">
        <v>101.4</v>
      </c>
      <c r="K13" s="281">
        <v>101.5</v>
      </c>
      <c r="L13" s="34"/>
    </row>
    <row r="14" spans="1:12" s="59" customFormat="1" ht="45" customHeight="1">
      <c r="A14" s="280">
        <v>2</v>
      </c>
      <c r="B14" s="299" t="s">
        <v>288</v>
      </c>
      <c r="C14" s="269" t="s">
        <v>9</v>
      </c>
      <c r="D14" s="30">
        <v>0</v>
      </c>
      <c r="E14" s="30">
        <v>0.2</v>
      </c>
      <c r="F14" s="42">
        <f t="shared" ref="F14:F38" si="1">D14/E14*100</f>
        <v>0</v>
      </c>
      <c r="G14" s="30">
        <v>0.2</v>
      </c>
      <c r="H14" s="30">
        <v>0.2</v>
      </c>
      <c r="I14" s="30">
        <v>0.2</v>
      </c>
      <c r="J14" s="30">
        <v>0.2</v>
      </c>
      <c r="K14" s="281">
        <v>0.2</v>
      </c>
      <c r="L14" s="58"/>
    </row>
    <row r="15" spans="1:12" s="27" customFormat="1" ht="48" customHeight="1">
      <c r="A15" s="280">
        <v>3</v>
      </c>
      <c r="B15" s="268" t="s">
        <v>104</v>
      </c>
      <c r="C15" s="269" t="s">
        <v>23</v>
      </c>
      <c r="D15" s="269">
        <v>18.8</v>
      </c>
      <c r="E15" s="30">
        <v>20.399999999999999</v>
      </c>
      <c r="F15" s="42">
        <f t="shared" si="1"/>
        <v>92.156862745098039</v>
      </c>
      <c r="G15" s="30">
        <v>20.399999999999999</v>
      </c>
      <c r="H15" s="30">
        <v>20.399999999999999</v>
      </c>
      <c r="I15" s="30">
        <v>20.399999999999999</v>
      </c>
      <c r="J15" s="30">
        <v>20.399999999999999</v>
      </c>
      <c r="K15" s="281">
        <v>20.399999999999999</v>
      </c>
      <c r="L15" s="34"/>
    </row>
    <row r="16" spans="1:12" s="27" customFormat="1" ht="51" customHeight="1">
      <c r="A16" s="280">
        <v>4</v>
      </c>
      <c r="B16" s="272" t="s">
        <v>106</v>
      </c>
      <c r="C16" s="269" t="s">
        <v>9</v>
      </c>
      <c r="D16" s="269">
        <v>100</v>
      </c>
      <c r="E16" s="30">
        <v>100</v>
      </c>
      <c r="F16" s="42">
        <f t="shared" si="1"/>
        <v>100</v>
      </c>
      <c r="G16" s="269">
        <v>100</v>
      </c>
      <c r="H16" s="30">
        <v>100</v>
      </c>
      <c r="I16" s="30">
        <v>100</v>
      </c>
      <c r="J16" s="30">
        <v>100</v>
      </c>
      <c r="K16" s="281">
        <v>100</v>
      </c>
      <c r="L16" s="34"/>
    </row>
    <row r="17" spans="1:14" s="27" customFormat="1" ht="51" customHeight="1">
      <c r="A17" s="280">
        <v>5</v>
      </c>
      <c r="B17" s="268" t="s">
        <v>238</v>
      </c>
      <c r="C17" s="269" t="s">
        <v>9</v>
      </c>
      <c r="D17" s="42">
        <v>65</v>
      </c>
      <c r="E17" s="89">
        <v>75.5</v>
      </c>
      <c r="F17" s="42">
        <f t="shared" si="1"/>
        <v>86.092715231788077</v>
      </c>
      <c r="G17" s="89">
        <v>75.099999999999994</v>
      </c>
      <c r="H17" s="89">
        <v>75.3</v>
      </c>
      <c r="I17" s="89">
        <v>75.400000000000006</v>
      </c>
      <c r="J17" s="89">
        <v>75.5</v>
      </c>
      <c r="K17" s="286">
        <v>75.5</v>
      </c>
      <c r="L17" s="34"/>
    </row>
    <row r="18" spans="1:14" s="27" customFormat="1" ht="45.75" customHeight="1">
      <c r="A18" s="280">
        <v>6</v>
      </c>
      <c r="B18" s="272" t="s">
        <v>49</v>
      </c>
      <c r="C18" s="269" t="s">
        <v>9</v>
      </c>
      <c r="D18" s="42">
        <v>100</v>
      </c>
      <c r="E18" s="70">
        <v>100</v>
      </c>
      <c r="F18" s="42">
        <f t="shared" si="1"/>
        <v>100</v>
      </c>
      <c r="G18" s="70">
        <v>100</v>
      </c>
      <c r="H18" s="70">
        <v>100</v>
      </c>
      <c r="I18" s="70">
        <v>100</v>
      </c>
      <c r="J18" s="70">
        <v>100</v>
      </c>
      <c r="K18" s="325">
        <v>100</v>
      </c>
      <c r="L18" s="34"/>
    </row>
    <row r="19" spans="1:14" s="95" customFormat="1" ht="61.5" customHeight="1" thickBot="1">
      <c r="A19" s="287">
        <v>7</v>
      </c>
      <c r="B19" s="288" t="s">
        <v>236</v>
      </c>
      <c r="C19" s="269" t="s">
        <v>9</v>
      </c>
      <c r="D19" s="289"/>
      <c r="E19" s="289">
        <v>100</v>
      </c>
      <c r="F19" s="42">
        <f t="shared" si="1"/>
        <v>0</v>
      </c>
      <c r="G19" s="289" t="s">
        <v>13</v>
      </c>
      <c r="H19" s="289">
        <v>100</v>
      </c>
      <c r="I19" s="289" t="s">
        <v>13</v>
      </c>
      <c r="J19" s="289" t="s">
        <v>13</v>
      </c>
      <c r="K19" s="289" t="s">
        <v>13</v>
      </c>
    </row>
    <row r="20" spans="1:14" customFormat="1" ht="21" customHeight="1">
      <c r="A20" s="426" t="s">
        <v>208</v>
      </c>
      <c r="B20" s="427"/>
      <c r="C20" s="427"/>
      <c r="D20" s="427"/>
      <c r="E20" s="427"/>
      <c r="F20" s="427"/>
      <c r="G20" s="427"/>
      <c r="H20" s="427"/>
      <c r="I20" s="427"/>
      <c r="J20" s="427"/>
      <c r="K20" s="428"/>
    </row>
    <row r="21" spans="1:14" s="27" customFormat="1" ht="33" customHeight="1">
      <c r="A21" s="416">
        <v>1</v>
      </c>
      <c r="B21" s="399" t="s">
        <v>239</v>
      </c>
      <c r="C21" s="269" t="s">
        <v>33</v>
      </c>
      <c r="D21" s="269">
        <v>1963</v>
      </c>
      <c r="E21" s="60">
        <v>869</v>
      </c>
      <c r="F21" s="42">
        <f t="shared" si="1"/>
        <v>225.89182968929805</v>
      </c>
      <c r="G21" s="60">
        <v>869</v>
      </c>
      <c r="H21" s="60">
        <v>869</v>
      </c>
      <c r="I21" s="60">
        <v>869</v>
      </c>
      <c r="J21" s="60">
        <v>869</v>
      </c>
      <c r="K21" s="290">
        <v>869</v>
      </c>
      <c r="L21" s="34"/>
    </row>
    <row r="22" spans="1:14" s="27" customFormat="1" ht="39" customHeight="1">
      <c r="A22" s="417"/>
      <c r="B22" s="371"/>
      <c r="C22" s="269" t="s">
        <v>34</v>
      </c>
      <c r="D22" s="269">
        <v>450</v>
      </c>
      <c r="E22" s="60">
        <v>760.375</v>
      </c>
      <c r="F22" s="42">
        <f t="shared" si="1"/>
        <v>59.181325004109823</v>
      </c>
      <c r="G22" s="60">
        <v>588.31299999999999</v>
      </c>
      <c r="H22" s="60">
        <v>751</v>
      </c>
      <c r="I22" s="60">
        <v>760.375</v>
      </c>
      <c r="J22" s="60">
        <v>760.375</v>
      </c>
      <c r="K22" s="290">
        <v>760.375</v>
      </c>
      <c r="L22" s="34"/>
    </row>
    <row r="23" spans="1:14" s="27" customFormat="1" ht="54.95" customHeight="1">
      <c r="A23" s="280">
        <v>2</v>
      </c>
      <c r="B23" s="306" t="s">
        <v>232</v>
      </c>
      <c r="C23" s="271" t="s">
        <v>9</v>
      </c>
      <c r="D23" s="42">
        <v>92</v>
      </c>
      <c r="E23" s="30">
        <v>88</v>
      </c>
      <c r="F23" s="42">
        <f t="shared" si="1"/>
        <v>104.54545454545455</v>
      </c>
      <c r="G23" s="42">
        <v>88</v>
      </c>
      <c r="H23" s="30">
        <v>88</v>
      </c>
      <c r="I23" s="30">
        <v>88</v>
      </c>
      <c r="J23" s="30">
        <v>88</v>
      </c>
      <c r="K23" s="281">
        <v>88</v>
      </c>
      <c r="L23" s="34"/>
    </row>
    <row r="24" spans="1:14" s="27" customFormat="1" ht="54" customHeight="1">
      <c r="A24" s="280">
        <v>3</v>
      </c>
      <c r="B24" s="299" t="s">
        <v>289</v>
      </c>
      <c r="C24" s="269" t="s">
        <v>9</v>
      </c>
      <c r="D24" s="42">
        <v>46</v>
      </c>
      <c r="E24" s="30">
        <v>50.3</v>
      </c>
      <c r="F24" s="42">
        <f t="shared" si="1"/>
        <v>91.451292246520879</v>
      </c>
      <c r="G24" s="30">
        <v>47.5</v>
      </c>
      <c r="H24" s="30">
        <v>48</v>
      </c>
      <c r="I24" s="30">
        <v>49</v>
      </c>
      <c r="J24" s="30">
        <v>49.5</v>
      </c>
      <c r="K24" s="281">
        <v>50.3</v>
      </c>
      <c r="L24" s="34"/>
    </row>
    <row r="25" spans="1:14" s="27" customFormat="1" ht="31.5">
      <c r="A25" s="280">
        <v>4</v>
      </c>
      <c r="B25" s="268" t="s">
        <v>234</v>
      </c>
      <c r="C25" s="269" t="s">
        <v>9</v>
      </c>
      <c r="D25" s="269">
        <v>47.6</v>
      </c>
      <c r="E25" s="30">
        <v>38</v>
      </c>
      <c r="F25" s="42">
        <f t="shared" si="1"/>
        <v>125.26315789473685</v>
      </c>
      <c r="G25" s="30">
        <v>31.6</v>
      </c>
      <c r="H25" s="30">
        <v>33.1</v>
      </c>
      <c r="I25" s="30">
        <v>35</v>
      </c>
      <c r="J25" s="30">
        <v>37</v>
      </c>
      <c r="K25" s="281">
        <v>38</v>
      </c>
      <c r="L25" s="34"/>
    </row>
    <row r="26" spans="1:14" s="27" customFormat="1" ht="36.75" customHeight="1">
      <c r="A26" s="280">
        <v>5</v>
      </c>
      <c r="B26" s="299" t="s">
        <v>233</v>
      </c>
      <c r="C26" s="269" t="s">
        <v>9</v>
      </c>
      <c r="D26" s="42">
        <v>100</v>
      </c>
      <c r="E26" s="30">
        <v>100</v>
      </c>
      <c r="F26" s="42">
        <f t="shared" si="1"/>
        <v>100</v>
      </c>
      <c r="G26" s="30">
        <v>100</v>
      </c>
      <c r="H26" s="30">
        <v>100</v>
      </c>
      <c r="I26" s="30">
        <v>100</v>
      </c>
      <c r="J26" s="30">
        <v>100</v>
      </c>
      <c r="K26" s="281">
        <v>100</v>
      </c>
      <c r="L26" s="34"/>
    </row>
    <row r="27" spans="1:14" s="292" customFormat="1" ht="38.25" customHeight="1">
      <c r="A27" s="280">
        <v>6</v>
      </c>
      <c r="B27" s="291" t="s">
        <v>291</v>
      </c>
      <c r="C27" s="269" t="s">
        <v>9</v>
      </c>
      <c r="D27" s="42">
        <v>85</v>
      </c>
      <c r="E27" s="42">
        <v>100</v>
      </c>
      <c r="F27" s="42">
        <f t="shared" si="1"/>
        <v>85</v>
      </c>
      <c r="G27" s="411" t="s">
        <v>207</v>
      </c>
      <c r="H27" s="412"/>
      <c r="I27" s="412"/>
      <c r="J27" s="412"/>
      <c r="K27" s="413"/>
      <c r="M27" s="293"/>
      <c r="N27" s="293"/>
    </row>
    <row r="28" spans="1:14" s="27" customFormat="1" ht="44.25" customHeight="1">
      <c r="A28" s="280">
        <v>7</v>
      </c>
      <c r="B28" s="299" t="s">
        <v>290</v>
      </c>
      <c r="C28" s="269" t="s">
        <v>9</v>
      </c>
      <c r="D28" s="42">
        <v>32</v>
      </c>
      <c r="E28" s="30">
        <v>43</v>
      </c>
      <c r="F28" s="42">
        <f t="shared" si="1"/>
        <v>74.418604651162795</v>
      </c>
      <c r="G28" s="30">
        <v>43</v>
      </c>
      <c r="H28" s="30">
        <v>43</v>
      </c>
      <c r="I28" s="30">
        <v>43</v>
      </c>
      <c r="J28" s="30">
        <v>43</v>
      </c>
      <c r="K28" s="281">
        <v>43</v>
      </c>
      <c r="L28" s="34"/>
    </row>
    <row r="29" spans="1:14" s="59" customFormat="1" ht="44.25" customHeight="1">
      <c r="A29" s="280">
        <v>8</v>
      </c>
      <c r="B29" s="50" t="s">
        <v>227</v>
      </c>
      <c r="C29" s="269" t="s">
        <v>9</v>
      </c>
      <c r="D29" s="42">
        <v>0</v>
      </c>
      <c r="E29" s="30">
        <v>18.2</v>
      </c>
      <c r="F29" s="42">
        <f t="shared" si="1"/>
        <v>0</v>
      </c>
      <c r="G29" s="294">
        <v>0</v>
      </c>
      <c r="H29" s="294">
        <v>18.2</v>
      </c>
      <c r="I29" s="294">
        <v>18.2</v>
      </c>
      <c r="J29" s="294">
        <v>18.2</v>
      </c>
      <c r="K29" s="281">
        <v>18.2</v>
      </c>
    </row>
    <row r="30" spans="1:14" s="27" customFormat="1" ht="39.75" customHeight="1">
      <c r="A30" s="280">
        <v>9</v>
      </c>
      <c r="B30" s="306" t="s">
        <v>292</v>
      </c>
      <c r="C30" s="269" t="s">
        <v>9</v>
      </c>
      <c r="D30" s="42">
        <v>70</v>
      </c>
      <c r="E30" s="30">
        <v>100</v>
      </c>
      <c r="F30" s="42">
        <f t="shared" si="1"/>
        <v>70</v>
      </c>
      <c r="G30" s="42">
        <v>80</v>
      </c>
      <c r="H30" s="30">
        <v>85</v>
      </c>
      <c r="I30" s="30">
        <v>90</v>
      </c>
      <c r="J30" s="30">
        <v>100</v>
      </c>
      <c r="K30" s="281">
        <v>100</v>
      </c>
      <c r="L30" s="34"/>
    </row>
    <row r="31" spans="1:14" s="27" customFormat="1" ht="71.099999999999994" customHeight="1">
      <c r="A31" s="280">
        <v>10</v>
      </c>
      <c r="B31" s="270" t="s">
        <v>235</v>
      </c>
      <c r="C31" s="269" t="s">
        <v>9</v>
      </c>
      <c r="D31" s="269">
        <v>95</v>
      </c>
      <c r="E31" s="42">
        <v>95</v>
      </c>
      <c r="F31" s="42">
        <f t="shared" si="1"/>
        <v>100</v>
      </c>
      <c r="G31" s="42">
        <v>95</v>
      </c>
      <c r="H31" s="42">
        <v>95</v>
      </c>
      <c r="I31" s="42">
        <v>95</v>
      </c>
      <c r="J31" s="42">
        <v>95</v>
      </c>
      <c r="K31" s="282">
        <v>95</v>
      </c>
      <c r="L31" s="34"/>
    </row>
    <row r="32" spans="1:14" s="27" customFormat="1" ht="80.25" customHeight="1">
      <c r="A32" s="280">
        <v>11</v>
      </c>
      <c r="B32" s="299" t="s">
        <v>293</v>
      </c>
      <c r="C32" s="269" t="s">
        <v>281</v>
      </c>
      <c r="D32" s="42">
        <v>144</v>
      </c>
      <c r="E32" s="42">
        <v>146.80000000000001</v>
      </c>
      <c r="F32" s="42">
        <f t="shared" si="1"/>
        <v>98.092643051771105</v>
      </c>
      <c r="G32" s="42">
        <v>144.80000000000001</v>
      </c>
      <c r="H32" s="42">
        <v>145</v>
      </c>
      <c r="I32" s="42">
        <v>146</v>
      </c>
      <c r="J32" s="42">
        <v>146.5</v>
      </c>
      <c r="K32" s="282">
        <v>146.80000000000001</v>
      </c>
      <c r="L32" s="34"/>
    </row>
    <row r="33" spans="1:13" s="27" customFormat="1" ht="47.25">
      <c r="A33" s="280">
        <v>12</v>
      </c>
      <c r="B33" s="273" t="s">
        <v>228</v>
      </c>
      <c r="C33" s="269" t="s">
        <v>9</v>
      </c>
      <c r="D33" s="42">
        <v>85</v>
      </c>
      <c r="E33" s="42">
        <v>99</v>
      </c>
      <c r="F33" s="42">
        <f t="shared" si="1"/>
        <v>85.858585858585855</v>
      </c>
      <c r="G33" s="42">
        <v>95</v>
      </c>
      <c r="H33" s="42">
        <v>99</v>
      </c>
      <c r="I33" s="42">
        <v>99</v>
      </c>
      <c r="J33" s="42">
        <v>99</v>
      </c>
      <c r="K33" s="282">
        <v>99</v>
      </c>
      <c r="L33" s="34"/>
    </row>
    <row r="34" spans="1:13" s="27" customFormat="1" ht="45" customHeight="1">
      <c r="A34" s="280">
        <v>13</v>
      </c>
      <c r="B34" s="37" t="s">
        <v>229</v>
      </c>
      <c r="C34" s="269" t="s">
        <v>9</v>
      </c>
      <c r="D34" s="269">
        <v>84.2</v>
      </c>
      <c r="E34" s="42">
        <v>89.247311827956992</v>
      </c>
      <c r="F34" s="42">
        <f t="shared" si="1"/>
        <v>94.34457831325301</v>
      </c>
      <c r="G34" s="42">
        <v>89.247311827956992</v>
      </c>
      <c r="H34" s="42">
        <v>89.247311827956992</v>
      </c>
      <c r="I34" s="42">
        <v>89.247311827956992</v>
      </c>
      <c r="J34" s="42">
        <v>89.247311827956992</v>
      </c>
      <c r="K34" s="282">
        <v>89.247311827956992</v>
      </c>
      <c r="L34" s="34"/>
    </row>
    <row r="35" spans="1:13" s="27" customFormat="1" ht="72.75" customHeight="1">
      <c r="A35" s="280">
        <v>14</v>
      </c>
      <c r="B35" s="88" t="s">
        <v>230</v>
      </c>
      <c r="C35" s="269" t="s">
        <v>9</v>
      </c>
      <c r="D35" s="269">
        <v>89.2</v>
      </c>
      <c r="E35" s="42">
        <v>99.8</v>
      </c>
      <c r="F35" s="42">
        <f t="shared" si="1"/>
        <v>89.37875751503006</v>
      </c>
      <c r="G35" s="42">
        <v>89.247311827956992</v>
      </c>
      <c r="H35" s="42">
        <v>91.397849462365585</v>
      </c>
      <c r="I35" s="42">
        <v>91.397849462365585</v>
      </c>
      <c r="J35" s="42">
        <v>96.774193548387103</v>
      </c>
      <c r="K35" s="282">
        <v>99.8</v>
      </c>
      <c r="L35" s="86"/>
      <c r="M35" s="87"/>
    </row>
    <row r="36" spans="1:13" s="27" customFormat="1" ht="69.95" customHeight="1">
      <c r="A36" s="280">
        <v>15</v>
      </c>
      <c r="B36" s="88" t="s">
        <v>203</v>
      </c>
      <c r="C36" s="269" t="s">
        <v>9</v>
      </c>
      <c r="D36" s="42">
        <v>50</v>
      </c>
      <c r="E36" s="42">
        <v>78.599999999999994</v>
      </c>
      <c r="F36" s="42">
        <f t="shared" si="1"/>
        <v>63.613231552162851</v>
      </c>
      <c r="G36" s="42">
        <v>75.2</v>
      </c>
      <c r="H36" s="42">
        <v>78.599999999999994</v>
      </c>
      <c r="I36" s="42" t="s">
        <v>13</v>
      </c>
      <c r="J36" s="42" t="s">
        <v>13</v>
      </c>
      <c r="K36" s="282" t="s">
        <v>13</v>
      </c>
      <c r="L36" s="34"/>
    </row>
    <row r="37" spans="1:13" s="27" customFormat="1" ht="66.75" customHeight="1">
      <c r="A37" s="280">
        <v>16</v>
      </c>
      <c r="B37" s="50" t="s">
        <v>231</v>
      </c>
      <c r="C37" s="269" t="s">
        <v>9</v>
      </c>
      <c r="D37" s="269">
        <v>91.3</v>
      </c>
      <c r="E37" s="42">
        <v>100</v>
      </c>
      <c r="F37" s="42">
        <f t="shared" si="1"/>
        <v>91.3</v>
      </c>
      <c r="G37" s="42">
        <v>100</v>
      </c>
      <c r="H37" s="42">
        <v>100</v>
      </c>
      <c r="I37" s="42">
        <v>100</v>
      </c>
      <c r="J37" s="42">
        <v>100</v>
      </c>
      <c r="K37" s="282">
        <v>100</v>
      </c>
      <c r="L37" s="34"/>
    </row>
    <row r="38" spans="1:13" s="27" customFormat="1" ht="57" customHeight="1" thickBot="1">
      <c r="A38" s="287">
        <v>17</v>
      </c>
      <c r="B38" s="295" t="s">
        <v>109</v>
      </c>
      <c r="C38" s="296" t="s">
        <v>9</v>
      </c>
      <c r="D38" s="297">
        <v>100</v>
      </c>
      <c r="E38" s="297">
        <v>100</v>
      </c>
      <c r="F38" s="42">
        <f t="shared" si="1"/>
        <v>100</v>
      </c>
      <c r="G38" s="297">
        <v>100</v>
      </c>
      <c r="H38" s="297">
        <v>100</v>
      </c>
      <c r="I38" s="297">
        <v>100</v>
      </c>
      <c r="J38" s="297">
        <v>100</v>
      </c>
      <c r="K38" s="298">
        <v>100</v>
      </c>
      <c r="L38" s="34"/>
    </row>
  </sheetData>
  <mergeCells count="12">
    <mergeCell ref="G27:K27"/>
    <mergeCell ref="D3:F3"/>
    <mergeCell ref="A21:A22"/>
    <mergeCell ref="B21:B22"/>
    <mergeCell ref="A1:K1"/>
    <mergeCell ref="A3:A4"/>
    <mergeCell ref="B3:B4"/>
    <mergeCell ref="C3:C4"/>
    <mergeCell ref="G3:K3"/>
    <mergeCell ref="A20:K20"/>
    <mergeCell ref="A12:K12"/>
    <mergeCell ref="A6:K6"/>
  </mergeCells>
  <pageMargins left="0" right="0" top="0.35433070866141736" bottom="0.35433070866141736" header="0.31496062992125984" footer="0.31496062992125984"/>
  <pageSetup paperSize="9" scale="74" firstPageNumber="3" fitToHeight="30" orientation="landscape" useFirstPageNumber="1" r:id="rId1"/>
  <headerFooter>
    <oddHeader>&amp;C&amp;P</oddHeader>
  </headerFooter>
</worksheet>
</file>

<file path=xl/worksheets/sheet3.xml><?xml version="1.0" encoding="utf-8"?>
<worksheet xmlns="http://schemas.openxmlformats.org/spreadsheetml/2006/main" xmlns:r="http://schemas.openxmlformats.org/officeDocument/2006/relationships">
  <dimension ref="A1:N38"/>
  <sheetViews>
    <sheetView view="pageBreakPreview" zoomScale="70" zoomScaleNormal="80" zoomScaleSheetLayoutView="70" zoomScalePageLayoutView="89" workbookViewId="0">
      <pane ySplit="5" topLeftCell="A6" activePane="bottomLeft" state="frozen"/>
      <selection activeCell="B1" sqref="B1"/>
      <selection pane="bottomLeft" activeCell="F10" sqref="F10"/>
    </sheetView>
  </sheetViews>
  <sheetFormatPr defaultColWidth="9.140625" defaultRowHeight="15.75"/>
  <cols>
    <col min="1" max="1" width="7" style="8" customWidth="1"/>
    <col min="2" max="2" width="80.28515625" style="9" customWidth="1"/>
    <col min="3" max="3" width="12.5703125" style="9" customWidth="1"/>
    <col min="4" max="5" width="15.28515625" style="5" customWidth="1"/>
    <col min="6" max="6" width="14.7109375" style="5" customWidth="1"/>
    <col min="7" max="9" width="10" style="5" customWidth="1"/>
    <col min="10" max="10" width="10.140625" style="5" customWidth="1"/>
    <col min="11" max="11" width="10" style="5" customWidth="1"/>
    <col min="12" max="12" width="9.140625" style="6"/>
    <col min="13" max="16384" width="9.140625" style="3"/>
  </cols>
  <sheetData>
    <row r="1" spans="1:12" s="5" customFormat="1" ht="45.95" customHeight="1">
      <c r="A1" s="418" t="s">
        <v>196</v>
      </c>
      <c r="B1" s="418"/>
      <c r="C1" s="418"/>
      <c r="D1" s="418"/>
      <c r="E1" s="418"/>
      <c r="F1" s="418"/>
      <c r="G1" s="418"/>
      <c r="H1" s="418"/>
      <c r="I1" s="418"/>
      <c r="J1" s="418"/>
      <c r="K1" s="418"/>
      <c r="L1" s="6"/>
    </row>
    <row r="2" spans="1:12" ht="24.75" customHeight="1" thickBot="1"/>
    <row r="3" spans="1:12" s="4" customFormat="1" ht="23.25" customHeight="1" thickBot="1">
      <c r="A3" s="419" t="s">
        <v>0</v>
      </c>
      <c r="B3" s="421" t="s">
        <v>1</v>
      </c>
      <c r="C3" s="423" t="s">
        <v>224</v>
      </c>
      <c r="D3" s="414" t="s">
        <v>197</v>
      </c>
      <c r="E3" s="414"/>
      <c r="F3" s="415"/>
      <c r="G3" s="425" t="s">
        <v>4</v>
      </c>
      <c r="H3" s="414"/>
      <c r="I3" s="414"/>
      <c r="J3" s="414"/>
      <c r="K3" s="415"/>
      <c r="L3" s="6"/>
    </row>
    <row r="4" spans="1:12" s="4" customFormat="1" ht="56.25" customHeight="1" thickBot="1">
      <c r="A4" s="420"/>
      <c r="B4" s="422"/>
      <c r="C4" s="424"/>
      <c r="D4" s="13" t="s">
        <v>225</v>
      </c>
      <c r="E4" s="13" t="s">
        <v>226</v>
      </c>
      <c r="F4" s="13" t="s">
        <v>198</v>
      </c>
      <c r="G4" s="10" t="s">
        <v>25</v>
      </c>
      <c r="H4" s="11" t="s">
        <v>26</v>
      </c>
      <c r="I4" s="12" t="s">
        <v>27</v>
      </c>
      <c r="J4" s="11" t="s">
        <v>28</v>
      </c>
      <c r="K4" s="12" t="s">
        <v>29</v>
      </c>
      <c r="L4" s="6"/>
    </row>
    <row r="5" spans="1:12" s="20" customFormat="1" ht="16.5" thickBot="1">
      <c r="A5" s="18">
        <v>1</v>
      </c>
      <c r="B5" s="18">
        <v>2</v>
      </c>
      <c r="C5" s="18">
        <v>3</v>
      </c>
      <c r="D5" s="19">
        <v>4</v>
      </c>
      <c r="E5" s="19">
        <v>5</v>
      </c>
      <c r="F5" s="19">
        <v>6</v>
      </c>
      <c r="G5" s="18">
        <v>7</v>
      </c>
      <c r="H5" s="18">
        <v>8</v>
      </c>
      <c r="I5" s="18">
        <v>9</v>
      </c>
      <c r="J5" s="18">
        <v>10</v>
      </c>
      <c r="K5" s="18">
        <v>11</v>
      </c>
      <c r="L5" s="7"/>
    </row>
    <row r="6" spans="1:12" customFormat="1" ht="30" customHeight="1">
      <c r="A6" s="426" t="s">
        <v>282</v>
      </c>
      <c r="B6" s="429"/>
      <c r="C6" s="429"/>
      <c r="D6" s="429"/>
      <c r="E6" s="429"/>
      <c r="F6" s="429"/>
      <c r="G6" s="429"/>
      <c r="H6" s="429"/>
      <c r="I6" s="429"/>
      <c r="J6" s="429"/>
      <c r="K6" s="430"/>
    </row>
    <row r="7" spans="1:12" s="210" customFormat="1" ht="33.950000000000003" customHeight="1">
      <c r="A7" s="203">
        <v>1</v>
      </c>
      <c r="B7" s="204" t="s">
        <v>283</v>
      </c>
      <c r="C7" s="205" t="s">
        <v>74</v>
      </c>
      <c r="D7" s="206">
        <v>20</v>
      </c>
      <c r="E7" s="207">
        <v>86.1</v>
      </c>
      <c r="F7" s="206">
        <f>D7/E7*100</f>
        <v>23.228803716608596</v>
      </c>
      <c r="G7" s="207">
        <v>40.200000000000003</v>
      </c>
      <c r="H7" s="207">
        <v>49.4</v>
      </c>
      <c r="I7" s="207">
        <v>60.9</v>
      </c>
      <c r="J7" s="207">
        <v>74.7</v>
      </c>
      <c r="K7" s="208">
        <v>86.1</v>
      </c>
      <c r="L7" s="209"/>
    </row>
    <row r="8" spans="1:12" ht="31.5">
      <c r="A8" s="15">
        <v>2</v>
      </c>
      <c r="B8" s="278" t="s">
        <v>284</v>
      </c>
      <c r="C8" s="14" t="s">
        <v>74</v>
      </c>
      <c r="D8" s="269" t="s">
        <v>13</v>
      </c>
      <c r="E8" s="1">
        <v>17.202999999999999</v>
      </c>
      <c r="F8" s="2" t="s">
        <v>13</v>
      </c>
      <c r="G8" s="1">
        <v>4.3680000000000003</v>
      </c>
      <c r="H8" s="1">
        <v>5.8264752</v>
      </c>
      <c r="I8" s="1">
        <v>7.7596996713600008</v>
      </c>
      <c r="J8" s="1">
        <v>10.578022591997954</v>
      </c>
      <c r="K8" s="16">
        <v>17.202999999999999</v>
      </c>
    </row>
    <row r="9" spans="1:12" ht="49.5" customHeight="1">
      <c r="A9" s="15">
        <v>3</v>
      </c>
      <c r="B9" s="50" t="s">
        <v>285</v>
      </c>
      <c r="C9" s="14" t="s">
        <v>9</v>
      </c>
      <c r="D9" s="269" t="s">
        <v>13</v>
      </c>
      <c r="E9" s="2">
        <v>25.7</v>
      </c>
      <c r="F9" s="2" t="s">
        <v>13</v>
      </c>
      <c r="G9" s="2">
        <v>15.625</v>
      </c>
      <c r="H9" s="2">
        <v>20.588235294117645</v>
      </c>
      <c r="I9" s="2">
        <v>24.324324324324326</v>
      </c>
      <c r="J9" s="2">
        <v>25.641025641025639</v>
      </c>
      <c r="K9" s="17">
        <v>25.7</v>
      </c>
    </row>
    <row r="10" spans="1:12" s="210" customFormat="1" ht="42.75" customHeight="1">
      <c r="A10" s="308">
        <v>4</v>
      </c>
      <c r="B10" s="211" t="s">
        <v>286</v>
      </c>
      <c r="C10" s="205" t="s">
        <v>30</v>
      </c>
      <c r="D10" s="205">
        <v>3.0259999999999998</v>
      </c>
      <c r="E10" s="212">
        <v>5.8559999999999999</v>
      </c>
      <c r="F10" s="206">
        <f t="shared" ref="F10:F11" si="0">D10/E10*100</f>
        <v>51.673497267759558</v>
      </c>
      <c r="G10" s="212">
        <v>5.0949999999999998</v>
      </c>
      <c r="H10" s="212">
        <v>5.3579999999999997</v>
      </c>
      <c r="I10" s="212">
        <v>5.6070000000000002</v>
      </c>
      <c r="J10" s="212">
        <v>5.8559999999999999</v>
      </c>
      <c r="K10" s="213">
        <v>5.8559999999999999</v>
      </c>
      <c r="L10" s="209"/>
    </row>
    <row r="11" spans="1:12" s="210" customFormat="1" ht="44.1" customHeight="1" thickBot="1">
      <c r="A11" s="308">
        <v>5</v>
      </c>
      <c r="B11" s="211" t="s">
        <v>287</v>
      </c>
      <c r="C11" s="205" t="s">
        <v>30</v>
      </c>
      <c r="D11" s="205">
        <v>0.04</v>
      </c>
      <c r="E11" s="214">
        <v>0.109</v>
      </c>
      <c r="F11" s="206">
        <f t="shared" si="0"/>
        <v>36.697247706422019</v>
      </c>
      <c r="G11" s="214">
        <v>8.6999999999999994E-2</v>
      </c>
      <c r="H11" s="214">
        <v>9.4E-2</v>
      </c>
      <c r="I11" s="214">
        <v>0.109</v>
      </c>
      <c r="J11" s="214">
        <v>0.124</v>
      </c>
      <c r="K11" s="215">
        <v>0.109</v>
      </c>
      <c r="L11" s="209"/>
    </row>
    <row r="12" spans="1:12" customFormat="1" ht="30" customHeight="1">
      <c r="A12" s="426" t="s">
        <v>204</v>
      </c>
      <c r="B12" s="429"/>
      <c r="C12" s="429"/>
      <c r="D12" s="429"/>
      <c r="E12" s="429"/>
      <c r="F12" s="429"/>
      <c r="G12" s="429"/>
      <c r="H12" s="429"/>
      <c r="I12" s="429"/>
      <c r="J12" s="429"/>
      <c r="K12" s="430"/>
    </row>
    <row r="13" spans="1:12" s="223" customFormat="1" ht="72" customHeight="1">
      <c r="A13" s="216">
        <v>1</v>
      </c>
      <c r="B13" s="217" t="s">
        <v>237</v>
      </c>
      <c r="C13" s="218" t="s">
        <v>9</v>
      </c>
      <c r="D13" s="218">
        <v>175.8</v>
      </c>
      <c r="E13" s="219">
        <v>101.5</v>
      </c>
      <c r="F13" s="220">
        <f>D13/E13*100</f>
        <v>173.20197044334978</v>
      </c>
      <c r="G13" s="218">
        <v>101.1</v>
      </c>
      <c r="H13" s="219">
        <v>101.2</v>
      </c>
      <c r="I13" s="219">
        <v>101.3</v>
      </c>
      <c r="J13" s="219">
        <v>101.4</v>
      </c>
      <c r="K13" s="221">
        <v>101.5</v>
      </c>
      <c r="L13" s="222"/>
    </row>
    <row r="14" spans="1:12" s="231" customFormat="1" ht="45" customHeight="1">
      <c r="A14" s="224">
        <v>2</v>
      </c>
      <c r="B14" s="225" t="s">
        <v>288</v>
      </c>
      <c r="C14" s="226" t="s">
        <v>9</v>
      </c>
      <c r="D14" s="227">
        <v>0</v>
      </c>
      <c r="E14" s="227">
        <v>0.2</v>
      </c>
      <c r="F14" s="228">
        <f t="shared" ref="F14:F38" si="1">D14/E14*100</f>
        <v>0</v>
      </c>
      <c r="G14" s="227">
        <v>0.2</v>
      </c>
      <c r="H14" s="227">
        <v>0.2</v>
      </c>
      <c r="I14" s="227">
        <v>0.2</v>
      </c>
      <c r="J14" s="227">
        <v>0.2</v>
      </c>
      <c r="K14" s="229">
        <v>0.2</v>
      </c>
      <c r="L14" s="230"/>
    </row>
    <row r="15" spans="1:12" s="223" customFormat="1" ht="48" customHeight="1">
      <c r="A15" s="216">
        <v>3</v>
      </c>
      <c r="B15" s="232" t="s">
        <v>104</v>
      </c>
      <c r="C15" s="218" t="s">
        <v>23</v>
      </c>
      <c r="D15" s="218">
        <v>18.8</v>
      </c>
      <c r="E15" s="219">
        <v>20.399999999999999</v>
      </c>
      <c r="F15" s="220">
        <f t="shared" si="1"/>
        <v>92.156862745098039</v>
      </c>
      <c r="G15" s="219">
        <v>20.399999999999999</v>
      </c>
      <c r="H15" s="219">
        <v>20.399999999999999</v>
      </c>
      <c r="I15" s="219">
        <v>20.399999999999999</v>
      </c>
      <c r="J15" s="219">
        <v>20.399999999999999</v>
      </c>
      <c r="K15" s="221">
        <v>20.399999999999999</v>
      </c>
      <c r="L15" s="222"/>
    </row>
    <row r="16" spans="1:12" s="223" customFormat="1" ht="51" customHeight="1">
      <c r="A16" s="216">
        <v>4</v>
      </c>
      <c r="B16" s="233" t="s">
        <v>106</v>
      </c>
      <c r="C16" s="218" t="s">
        <v>9</v>
      </c>
      <c r="D16" s="218">
        <v>100</v>
      </c>
      <c r="E16" s="219">
        <v>100</v>
      </c>
      <c r="F16" s="220">
        <f t="shared" si="1"/>
        <v>100</v>
      </c>
      <c r="G16" s="218">
        <v>100</v>
      </c>
      <c r="H16" s="219">
        <v>100</v>
      </c>
      <c r="I16" s="219">
        <v>100</v>
      </c>
      <c r="J16" s="219">
        <v>100</v>
      </c>
      <c r="K16" s="221">
        <v>100</v>
      </c>
      <c r="L16" s="222"/>
    </row>
    <row r="17" spans="1:14" s="223" customFormat="1" ht="51" customHeight="1">
      <c r="A17" s="216">
        <v>5</v>
      </c>
      <c r="B17" s="232" t="s">
        <v>238</v>
      </c>
      <c r="C17" s="218" t="s">
        <v>9</v>
      </c>
      <c r="D17" s="220">
        <v>65</v>
      </c>
      <c r="E17" s="263">
        <v>75.5</v>
      </c>
      <c r="F17" s="220">
        <f t="shared" si="1"/>
        <v>86.092715231788077</v>
      </c>
      <c r="G17" s="263">
        <v>75.099999999999994</v>
      </c>
      <c r="H17" s="263">
        <v>75.3</v>
      </c>
      <c r="I17" s="263">
        <v>75.400000000000006</v>
      </c>
      <c r="J17" s="263">
        <v>75.5</v>
      </c>
      <c r="K17" s="264">
        <v>75.5</v>
      </c>
      <c r="L17" s="222"/>
    </row>
    <row r="18" spans="1:14" s="223" customFormat="1" ht="45.75" customHeight="1">
      <c r="A18" s="216">
        <v>6</v>
      </c>
      <c r="B18" s="233" t="s">
        <v>49</v>
      </c>
      <c r="C18" s="218" t="s">
        <v>9</v>
      </c>
      <c r="D18" s="220">
        <v>84</v>
      </c>
      <c r="E18" s="246">
        <v>67.5</v>
      </c>
      <c r="F18" s="220">
        <f t="shared" si="1"/>
        <v>124.44444444444444</v>
      </c>
      <c r="G18" s="246">
        <v>67.5</v>
      </c>
      <c r="H18" s="246">
        <v>67.5</v>
      </c>
      <c r="I18" s="246">
        <v>67.5</v>
      </c>
      <c r="J18" s="246">
        <v>67.5</v>
      </c>
      <c r="K18" s="265">
        <v>67.5</v>
      </c>
      <c r="L18" s="222"/>
    </row>
    <row r="19" spans="1:14" s="237" customFormat="1" ht="61.5" customHeight="1" thickBot="1">
      <c r="A19" s="234">
        <v>7</v>
      </c>
      <c r="B19" s="235" t="s">
        <v>236</v>
      </c>
      <c r="C19" s="218" t="s">
        <v>9</v>
      </c>
      <c r="D19" s="236"/>
      <c r="E19" s="236">
        <v>100</v>
      </c>
      <c r="F19" s="220">
        <f t="shared" si="1"/>
        <v>0</v>
      </c>
      <c r="G19" s="236" t="s">
        <v>13</v>
      </c>
      <c r="H19" s="236">
        <v>100</v>
      </c>
      <c r="I19" s="236" t="s">
        <v>13</v>
      </c>
      <c r="J19" s="236" t="s">
        <v>13</v>
      </c>
      <c r="K19" s="236" t="s">
        <v>13</v>
      </c>
    </row>
    <row r="20" spans="1:14" customFormat="1" ht="21" customHeight="1">
      <c r="A20" s="426" t="s">
        <v>208</v>
      </c>
      <c r="B20" s="427"/>
      <c r="C20" s="427"/>
      <c r="D20" s="427"/>
      <c r="E20" s="427"/>
      <c r="F20" s="427"/>
      <c r="G20" s="427"/>
      <c r="H20" s="427"/>
      <c r="I20" s="427"/>
      <c r="J20" s="427"/>
      <c r="K20" s="428"/>
    </row>
    <row r="21" spans="1:14" s="210" customFormat="1" ht="33" customHeight="1">
      <c r="A21" s="434">
        <v>1</v>
      </c>
      <c r="B21" s="436" t="s">
        <v>239</v>
      </c>
      <c r="C21" s="205" t="s">
        <v>33</v>
      </c>
      <c r="D21" s="205">
        <v>1963</v>
      </c>
      <c r="E21" s="240">
        <v>869</v>
      </c>
      <c r="F21" s="206">
        <f t="shared" si="1"/>
        <v>225.89182968929805</v>
      </c>
      <c r="G21" s="240">
        <v>869</v>
      </c>
      <c r="H21" s="240">
        <v>869</v>
      </c>
      <c r="I21" s="240">
        <v>869</v>
      </c>
      <c r="J21" s="240">
        <v>869</v>
      </c>
      <c r="K21" s="241">
        <v>869</v>
      </c>
      <c r="L21" s="209"/>
    </row>
    <row r="22" spans="1:14" s="210" customFormat="1" ht="39" customHeight="1">
      <c r="A22" s="435"/>
      <c r="B22" s="437"/>
      <c r="C22" s="205" t="s">
        <v>34</v>
      </c>
      <c r="D22" s="205">
        <v>450</v>
      </c>
      <c r="E22" s="240">
        <v>760.375</v>
      </c>
      <c r="F22" s="206">
        <f t="shared" si="1"/>
        <v>59.181325004109823</v>
      </c>
      <c r="G22" s="240">
        <v>588.31299999999999</v>
      </c>
      <c r="H22" s="240">
        <v>751</v>
      </c>
      <c r="I22" s="240">
        <v>760.375</v>
      </c>
      <c r="J22" s="240">
        <v>760.375</v>
      </c>
      <c r="K22" s="241">
        <v>760.375</v>
      </c>
      <c r="L22" s="209"/>
    </row>
    <row r="23" spans="1:14" s="223" customFormat="1" ht="54.95" customHeight="1">
      <c r="A23" s="216">
        <v>2</v>
      </c>
      <c r="B23" s="245" t="s">
        <v>232</v>
      </c>
      <c r="C23" s="246" t="s">
        <v>9</v>
      </c>
      <c r="D23" s="220">
        <v>92</v>
      </c>
      <c r="E23" s="219">
        <v>88</v>
      </c>
      <c r="F23" s="220">
        <f t="shared" si="1"/>
        <v>104.54545454545455</v>
      </c>
      <c r="G23" s="220">
        <v>88</v>
      </c>
      <c r="H23" s="219">
        <v>88</v>
      </c>
      <c r="I23" s="219">
        <v>88</v>
      </c>
      <c r="J23" s="219">
        <v>88</v>
      </c>
      <c r="K23" s="221">
        <v>88</v>
      </c>
      <c r="L23" s="222"/>
    </row>
    <row r="24" spans="1:14" s="223" customFormat="1" ht="54" customHeight="1">
      <c r="A24" s="216">
        <v>3</v>
      </c>
      <c r="B24" s="232" t="s">
        <v>289</v>
      </c>
      <c r="C24" s="218" t="s">
        <v>9</v>
      </c>
      <c r="D24" s="220">
        <v>46</v>
      </c>
      <c r="E24" s="219">
        <v>50.3</v>
      </c>
      <c r="F24" s="220">
        <f t="shared" si="1"/>
        <v>91.451292246520879</v>
      </c>
      <c r="G24" s="219">
        <v>47.5</v>
      </c>
      <c r="H24" s="219">
        <v>48</v>
      </c>
      <c r="I24" s="219">
        <v>49</v>
      </c>
      <c r="J24" s="219">
        <v>49.5</v>
      </c>
      <c r="K24" s="221">
        <v>50.3</v>
      </c>
      <c r="L24" s="222"/>
    </row>
    <row r="25" spans="1:14" s="223" customFormat="1" ht="31.5">
      <c r="A25" s="216">
        <v>4</v>
      </c>
      <c r="B25" s="232" t="s">
        <v>234</v>
      </c>
      <c r="C25" s="218" t="s">
        <v>9</v>
      </c>
      <c r="D25" s="218">
        <v>47.6</v>
      </c>
      <c r="E25" s="219">
        <v>38</v>
      </c>
      <c r="F25" s="220">
        <f t="shared" si="1"/>
        <v>125.26315789473685</v>
      </c>
      <c r="G25" s="219">
        <v>31.6</v>
      </c>
      <c r="H25" s="219">
        <v>33.1</v>
      </c>
      <c r="I25" s="219">
        <v>35</v>
      </c>
      <c r="J25" s="219">
        <v>37</v>
      </c>
      <c r="K25" s="221">
        <v>38</v>
      </c>
      <c r="L25" s="222"/>
    </row>
    <row r="26" spans="1:14" s="223" customFormat="1" ht="36.75" customHeight="1">
      <c r="A26" s="216">
        <v>5</v>
      </c>
      <c r="B26" s="232" t="s">
        <v>233</v>
      </c>
      <c r="C26" s="218" t="s">
        <v>9</v>
      </c>
      <c r="D26" s="220">
        <v>100</v>
      </c>
      <c r="E26" s="219">
        <v>100</v>
      </c>
      <c r="F26" s="220">
        <f t="shared" si="1"/>
        <v>100</v>
      </c>
      <c r="G26" s="219">
        <v>100</v>
      </c>
      <c r="H26" s="219">
        <v>100</v>
      </c>
      <c r="I26" s="219">
        <v>100</v>
      </c>
      <c r="J26" s="219">
        <v>100</v>
      </c>
      <c r="K26" s="221">
        <v>100</v>
      </c>
      <c r="L26" s="222"/>
    </row>
    <row r="27" spans="1:14" s="248" customFormat="1" ht="38.25" customHeight="1">
      <c r="A27" s="216">
        <v>6</v>
      </c>
      <c r="B27" s="247" t="s">
        <v>291</v>
      </c>
      <c r="C27" s="218" t="s">
        <v>9</v>
      </c>
      <c r="D27" s="220">
        <v>85</v>
      </c>
      <c r="E27" s="220">
        <v>100</v>
      </c>
      <c r="F27" s="220">
        <f t="shared" si="1"/>
        <v>85</v>
      </c>
      <c r="G27" s="431" t="s">
        <v>207</v>
      </c>
      <c r="H27" s="432"/>
      <c r="I27" s="432"/>
      <c r="J27" s="432"/>
      <c r="K27" s="433"/>
      <c r="M27" s="249"/>
      <c r="N27" s="249"/>
    </row>
    <row r="28" spans="1:14" s="239" customFormat="1" ht="44.25" customHeight="1">
      <c r="A28" s="224">
        <v>7</v>
      </c>
      <c r="B28" s="225" t="s">
        <v>290</v>
      </c>
      <c r="C28" s="226" t="s">
        <v>9</v>
      </c>
      <c r="D28" s="228">
        <v>32</v>
      </c>
      <c r="E28" s="227">
        <v>43</v>
      </c>
      <c r="F28" s="228">
        <f t="shared" si="1"/>
        <v>74.418604651162795</v>
      </c>
      <c r="G28" s="227">
        <v>43</v>
      </c>
      <c r="H28" s="227">
        <v>43</v>
      </c>
      <c r="I28" s="227">
        <v>43</v>
      </c>
      <c r="J28" s="227">
        <v>43</v>
      </c>
      <c r="K28" s="229">
        <v>43</v>
      </c>
      <c r="L28" s="238"/>
    </row>
    <row r="29" spans="1:14" s="267" customFormat="1" ht="44.25" customHeight="1">
      <c r="A29" s="242">
        <v>8</v>
      </c>
      <c r="B29" s="211" t="s">
        <v>227</v>
      </c>
      <c r="C29" s="205" t="s">
        <v>9</v>
      </c>
      <c r="D29" s="206">
        <v>0</v>
      </c>
      <c r="E29" s="243">
        <v>18.2</v>
      </c>
      <c r="F29" s="206">
        <f t="shared" si="1"/>
        <v>0</v>
      </c>
      <c r="G29" s="266">
        <v>0</v>
      </c>
      <c r="H29" s="266">
        <v>18.2</v>
      </c>
      <c r="I29" s="266">
        <v>18.2</v>
      </c>
      <c r="J29" s="266">
        <v>18.2</v>
      </c>
      <c r="K29" s="244">
        <v>18.2</v>
      </c>
    </row>
    <row r="30" spans="1:14" s="239" customFormat="1" ht="39.75" customHeight="1">
      <c r="A30" s="224">
        <v>9</v>
      </c>
      <c r="B30" s="250" t="s">
        <v>292</v>
      </c>
      <c r="C30" s="226" t="s">
        <v>9</v>
      </c>
      <c r="D30" s="228">
        <v>70</v>
      </c>
      <c r="E30" s="227">
        <v>100</v>
      </c>
      <c r="F30" s="228">
        <f t="shared" si="1"/>
        <v>70</v>
      </c>
      <c r="G30" s="228">
        <v>80</v>
      </c>
      <c r="H30" s="227">
        <v>85</v>
      </c>
      <c r="I30" s="227">
        <v>90</v>
      </c>
      <c r="J30" s="227">
        <v>100</v>
      </c>
      <c r="K30" s="229">
        <v>100</v>
      </c>
      <c r="L30" s="238"/>
    </row>
    <row r="31" spans="1:14" s="223" customFormat="1" ht="71.099999999999994" customHeight="1">
      <c r="A31" s="216">
        <v>10</v>
      </c>
      <c r="B31" s="276" t="s">
        <v>235</v>
      </c>
      <c r="C31" s="218" t="s">
        <v>9</v>
      </c>
      <c r="D31" s="218">
        <v>95</v>
      </c>
      <c r="E31" s="220">
        <v>95</v>
      </c>
      <c r="F31" s="220">
        <f t="shared" si="1"/>
        <v>100</v>
      </c>
      <c r="G31" s="220">
        <v>95</v>
      </c>
      <c r="H31" s="220">
        <v>95</v>
      </c>
      <c r="I31" s="220">
        <v>95</v>
      </c>
      <c r="J31" s="220">
        <v>95</v>
      </c>
      <c r="K31" s="251">
        <v>95</v>
      </c>
      <c r="L31" s="222"/>
    </row>
    <row r="32" spans="1:14" s="223" customFormat="1" ht="80.25" customHeight="1">
      <c r="A32" s="216">
        <v>11</v>
      </c>
      <c r="B32" s="232" t="s">
        <v>293</v>
      </c>
      <c r="C32" s="218" t="s">
        <v>281</v>
      </c>
      <c r="D32" s="220">
        <v>144</v>
      </c>
      <c r="E32" s="220">
        <v>146.80000000000001</v>
      </c>
      <c r="F32" s="220">
        <f t="shared" si="1"/>
        <v>98.092643051771105</v>
      </c>
      <c r="G32" s="220">
        <v>144.80000000000001</v>
      </c>
      <c r="H32" s="220">
        <v>145</v>
      </c>
      <c r="I32" s="220">
        <v>146</v>
      </c>
      <c r="J32" s="220">
        <v>146.5</v>
      </c>
      <c r="K32" s="251">
        <v>146.80000000000001</v>
      </c>
      <c r="L32" s="222"/>
    </row>
    <row r="33" spans="1:13" s="223" customFormat="1" ht="47.25">
      <c r="A33" s="216">
        <v>12</v>
      </c>
      <c r="B33" s="245" t="s">
        <v>228</v>
      </c>
      <c r="C33" s="218" t="s">
        <v>9</v>
      </c>
      <c r="D33" s="220">
        <v>85</v>
      </c>
      <c r="E33" s="220">
        <v>99</v>
      </c>
      <c r="F33" s="220">
        <f t="shared" si="1"/>
        <v>85.858585858585855</v>
      </c>
      <c r="G33" s="220">
        <v>95</v>
      </c>
      <c r="H33" s="220">
        <v>99</v>
      </c>
      <c r="I33" s="220">
        <v>99</v>
      </c>
      <c r="J33" s="220">
        <v>99</v>
      </c>
      <c r="K33" s="251">
        <v>99</v>
      </c>
      <c r="L33" s="222"/>
    </row>
    <row r="34" spans="1:13" s="223" customFormat="1" ht="45" customHeight="1">
      <c r="A34" s="216">
        <v>13</v>
      </c>
      <c r="B34" s="252" t="s">
        <v>229</v>
      </c>
      <c r="C34" s="218" t="s">
        <v>9</v>
      </c>
      <c r="D34" s="218">
        <v>84.2</v>
      </c>
      <c r="E34" s="220">
        <v>89.247311827956992</v>
      </c>
      <c r="F34" s="220">
        <f t="shared" si="1"/>
        <v>94.34457831325301</v>
      </c>
      <c r="G34" s="220">
        <v>89.247311827956992</v>
      </c>
      <c r="H34" s="220">
        <v>89.247311827956992</v>
      </c>
      <c r="I34" s="220">
        <v>89.247311827956992</v>
      </c>
      <c r="J34" s="220">
        <v>89.247311827956992</v>
      </c>
      <c r="K34" s="251">
        <v>89.247311827956992</v>
      </c>
      <c r="L34" s="222"/>
    </row>
    <row r="35" spans="1:13" s="223" customFormat="1" ht="72.75" customHeight="1">
      <c r="A35" s="216">
        <v>14</v>
      </c>
      <c r="B35" s="253" t="s">
        <v>230</v>
      </c>
      <c r="C35" s="218" t="s">
        <v>9</v>
      </c>
      <c r="D35" s="218">
        <v>89.2</v>
      </c>
      <c r="E35" s="220">
        <v>99.8</v>
      </c>
      <c r="F35" s="220">
        <f t="shared" si="1"/>
        <v>89.37875751503006</v>
      </c>
      <c r="G35" s="220">
        <v>89.247311827956992</v>
      </c>
      <c r="H35" s="220">
        <v>91.397849462365585</v>
      </c>
      <c r="I35" s="220">
        <v>91.397849462365585</v>
      </c>
      <c r="J35" s="220">
        <v>96.774193548387103</v>
      </c>
      <c r="K35" s="251">
        <v>99.8</v>
      </c>
      <c r="L35" s="254"/>
      <c r="M35" s="255"/>
    </row>
    <row r="36" spans="1:13" s="239" customFormat="1" ht="69.95" customHeight="1">
      <c r="A36" s="224">
        <v>15</v>
      </c>
      <c r="B36" s="261" t="s">
        <v>203</v>
      </c>
      <c r="C36" s="226" t="s">
        <v>9</v>
      </c>
      <c r="D36" s="228">
        <v>50</v>
      </c>
      <c r="E36" s="228">
        <v>78.599999999999994</v>
      </c>
      <c r="F36" s="228">
        <f t="shared" si="1"/>
        <v>63.613231552162851</v>
      </c>
      <c r="G36" s="228">
        <v>75.2</v>
      </c>
      <c r="H36" s="228">
        <v>78.599999999999994</v>
      </c>
      <c r="I36" s="228" t="s">
        <v>13</v>
      </c>
      <c r="J36" s="228" t="s">
        <v>13</v>
      </c>
      <c r="K36" s="262" t="s">
        <v>13</v>
      </c>
      <c r="L36" s="238"/>
    </row>
    <row r="37" spans="1:13" s="223" customFormat="1" ht="66.75" customHeight="1">
      <c r="A37" s="216">
        <v>16</v>
      </c>
      <c r="B37" s="256" t="s">
        <v>231</v>
      </c>
      <c r="C37" s="218" t="s">
        <v>9</v>
      </c>
      <c r="D37" s="218">
        <v>91.3</v>
      </c>
      <c r="E37" s="220">
        <v>100</v>
      </c>
      <c r="F37" s="220">
        <f t="shared" si="1"/>
        <v>91.3</v>
      </c>
      <c r="G37" s="220">
        <v>100</v>
      </c>
      <c r="H37" s="220">
        <v>100</v>
      </c>
      <c r="I37" s="220">
        <v>100</v>
      </c>
      <c r="J37" s="220">
        <v>100</v>
      </c>
      <c r="K37" s="251">
        <v>100</v>
      </c>
      <c r="L37" s="222"/>
    </row>
    <row r="38" spans="1:13" s="223" customFormat="1" ht="57" customHeight="1" thickBot="1">
      <c r="A38" s="234">
        <v>17</v>
      </c>
      <c r="B38" s="257" t="s">
        <v>109</v>
      </c>
      <c r="C38" s="258" t="s">
        <v>9</v>
      </c>
      <c r="D38" s="259">
        <v>100</v>
      </c>
      <c r="E38" s="259">
        <v>100</v>
      </c>
      <c r="F38" s="220">
        <f t="shared" si="1"/>
        <v>100</v>
      </c>
      <c r="G38" s="259">
        <v>100</v>
      </c>
      <c r="H38" s="259">
        <v>100</v>
      </c>
      <c r="I38" s="259">
        <v>100</v>
      </c>
      <c r="J38" s="259">
        <v>100</v>
      </c>
      <c r="K38" s="260">
        <v>100</v>
      </c>
      <c r="L38" s="222"/>
    </row>
  </sheetData>
  <mergeCells count="12">
    <mergeCell ref="G27:K27"/>
    <mergeCell ref="A1:K1"/>
    <mergeCell ref="A3:A4"/>
    <mergeCell ref="B3:B4"/>
    <mergeCell ref="C3:C4"/>
    <mergeCell ref="D3:F3"/>
    <mergeCell ref="G3:K3"/>
    <mergeCell ref="A6:K6"/>
    <mergeCell ref="A12:K12"/>
    <mergeCell ref="A20:K20"/>
    <mergeCell ref="A21:A22"/>
    <mergeCell ref="B21:B22"/>
  </mergeCells>
  <pageMargins left="0" right="0" top="0.35433070866141736" bottom="0.35433070866141736" header="0.31496062992125984" footer="0.31496062992125984"/>
  <pageSetup paperSize="9" scale="45" firstPageNumber="3" fitToHeight="30"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Инвестициялық жоспар</vt:lpstr>
      <vt:lpstr>Басымдықты проблемалық аймақтар</vt:lpstr>
      <vt:lpstr>Бағдаршам</vt:lpstr>
      <vt:lpstr>'Инвестициялық жоспар'!Заголовки_для_печати</vt:lpstr>
      <vt:lpstr>Бағдаршам!Область_печати</vt:lpstr>
      <vt:lpstr>'Инвестициялық жоспар'!Область_печати</vt:lpstr>
    </vt:vector>
  </TitlesOfParts>
  <Company>SPecialiST RePack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UteulinaAS</dc:creator>
  <cp:lastModifiedBy>Ekonom</cp:lastModifiedBy>
  <cp:lastPrinted>2026-07-09T13:06:33Z</cp:lastPrinted>
  <dcterms:created xsi:type="dcterms:W3CDTF">2024-08-22T06:11:14Z</dcterms:created>
  <dcterms:modified xsi:type="dcterms:W3CDTF">2026-08-26T10:29:00Z</dcterms:modified>
</cp:coreProperties>
</file>