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0.23\Users\User\Desktop\Рабочий стол Олеся\гражд бюджет\2026\"/>
    </mc:Choice>
  </mc:AlternateContent>
  <xr:revisionPtr revIDLastSave="0" documentId="13_ncr:1_{2C330D38-7231-457D-B6B6-32B9888A7933}" xr6:coauthVersionLast="47" xr6:coauthVersionMax="47" xr10:uidLastSave="{00000000-0000-0000-0000-000000000000}"/>
  <bookViews>
    <workbookView xWindow="-120" yWindow="-120" windowWidth="29040" windowHeight="15720" xr2:uid="{7CC20510-0C17-40AA-BF7B-A5A6D80E5FA9}"/>
  </bookViews>
  <sheets>
    <sheet name="мем" sheetId="2" r:id="rId1"/>
    <sheet name="рус" sheetId="1" r:id="rId2"/>
  </sheets>
  <externalReferences>
    <externalReference r:id="rId3"/>
  </externalReferences>
  <definedNames>
    <definedName name="_xlnm.Print_Titles" localSheetId="0">мем!$10:$12</definedName>
    <definedName name="_xlnm.Print_Titles" localSheetId="1">рус!$8:$10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8" i="2" l="1"/>
  <c r="I38" i="2"/>
  <c r="I42" i="2" s="1"/>
  <c r="I49" i="2" s="1"/>
  <c r="H38" i="2"/>
  <c r="H42" i="2" s="1"/>
  <c r="H49" i="2" s="1"/>
  <c r="J33" i="2"/>
  <c r="J42" i="2" s="1"/>
  <c r="J49" i="2" s="1"/>
  <c r="I33" i="2"/>
  <c r="H33" i="2"/>
  <c r="J36" i="1"/>
  <c r="I36" i="1"/>
  <c r="I40" i="1" s="1"/>
  <c r="I47" i="1" s="1"/>
  <c r="H36" i="1"/>
  <c r="H40" i="1" s="1"/>
  <c r="H47" i="1" s="1"/>
  <c r="J31" i="1"/>
  <c r="J40" i="1" s="1"/>
  <c r="J47" i="1" s="1"/>
  <c r="I31" i="1"/>
  <c r="H31" i="1"/>
  <c r="J52" i="2" l="1"/>
  <c r="J44" i="2"/>
  <c r="H44" i="2"/>
  <c r="H52" i="2"/>
  <c r="I52" i="2"/>
  <c r="I44" i="2"/>
  <c r="H42" i="1"/>
  <c r="H50" i="1"/>
  <c r="J50" i="1"/>
  <c r="J42" i="1"/>
  <c r="I42" i="1"/>
  <c r="I50" i="1"/>
  <c r="R48" i="2" l="1"/>
  <c r="Q48" i="2"/>
  <c r="P48" i="2"/>
  <c r="R47" i="2"/>
  <c r="Q47" i="2"/>
  <c r="P47" i="2"/>
  <c r="R41" i="2"/>
  <c r="Q41" i="2"/>
  <c r="P41" i="2"/>
  <c r="R40" i="2"/>
  <c r="Q40" i="2"/>
  <c r="P40" i="2"/>
  <c r="R37" i="2"/>
  <c r="Q37" i="2"/>
  <c r="P37" i="2"/>
  <c r="R36" i="2"/>
  <c r="Q36" i="2"/>
  <c r="P36" i="2"/>
  <c r="R32" i="2"/>
  <c r="Q32" i="2"/>
  <c r="P32" i="2"/>
  <c r="R28" i="2"/>
  <c r="Q28" i="2"/>
  <c r="P28" i="2"/>
  <c r="R27" i="2"/>
  <c r="Q27" i="2"/>
  <c r="P27" i="2"/>
  <c r="R26" i="2"/>
  <c r="Q26" i="2"/>
  <c r="P26" i="2"/>
  <c r="R25" i="2"/>
  <c r="Q25" i="2"/>
  <c r="P25" i="2"/>
  <c r="R23" i="2"/>
  <c r="Q23" i="2"/>
  <c r="P23" i="2"/>
  <c r="R22" i="2"/>
  <c r="Q22" i="2"/>
  <c r="P22" i="2"/>
  <c r="Q21" i="2"/>
  <c r="P21" i="2"/>
  <c r="R20" i="2"/>
  <c r="Q20" i="2"/>
  <c r="P20" i="2"/>
  <c r="R19" i="2"/>
  <c r="Q19" i="2"/>
  <c r="P19" i="2"/>
  <c r="Q18" i="2"/>
  <c r="P18" i="2"/>
  <c r="R17" i="2"/>
  <c r="Q17" i="2"/>
  <c r="P17" i="2"/>
  <c r="R16" i="2"/>
  <c r="Q16" i="2"/>
  <c r="P16" i="2"/>
  <c r="R15" i="2"/>
  <c r="Q15" i="2"/>
  <c r="P15" i="2"/>
  <c r="R14" i="2"/>
  <c r="Q14" i="2"/>
  <c r="P14" i="2"/>
  <c r="P12" i="1"/>
  <c r="P13" i="1"/>
  <c r="P14" i="1"/>
  <c r="P15" i="1"/>
  <c r="P16" i="1"/>
  <c r="P17" i="1"/>
  <c r="P18" i="1"/>
  <c r="P19" i="1"/>
  <c r="P20" i="1"/>
  <c r="P21" i="1"/>
  <c r="P23" i="1"/>
  <c r="P24" i="1"/>
  <c r="P25" i="1"/>
  <c r="P26" i="1"/>
  <c r="P30" i="1"/>
  <c r="P34" i="1"/>
  <c r="P35" i="1"/>
  <c r="P38" i="1"/>
  <c r="P39" i="1"/>
  <c r="P45" i="1"/>
  <c r="P46" i="1"/>
  <c r="R12" i="1"/>
  <c r="Q12" i="1"/>
  <c r="Q35" i="1" l="1"/>
  <c r="Q24" i="1"/>
  <c r="R24" i="1"/>
  <c r="Q25" i="1"/>
  <c r="R25" i="1"/>
  <c r="Q26" i="1"/>
  <c r="R26" i="1"/>
  <c r="R30" i="1"/>
  <c r="Q34" i="1"/>
  <c r="R34" i="1"/>
  <c r="R35" i="1"/>
  <c r="Q38" i="1"/>
  <c r="R38" i="1"/>
  <c r="R39" i="1"/>
  <c r="Q45" i="1"/>
  <c r="R45" i="1"/>
  <c r="R46" i="1"/>
  <c r="Q39" i="1" l="1"/>
  <c r="Q30" i="1"/>
  <c r="R17" i="1"/>
  <c r="Q17" i="1"/>
  <c r="Q46" i="1" l="1"/>
  <c r="Q13" i="1"/>
  <c r="R13" i="1"/>
  <c r="Q14" i="1"/>
  <c r="R14" i="1"/>
  <c r="Q15" i="1"/>
  <c r="R15" i="1"/>
  <c r="Q16" i="1"/>
  <c r="Q18" i="1"/>
  <c r="R18" i="1"/>
  <c r="Q19" i="1"/>
  <c r="Q20" i="1"/>
  <c r="R20" i="1"/>
  <c r="Q21" i="1"/>
  <c r="R21" i="1"/>
  <c r="Q23" i="1"/>
  <c r="R23" i="1"/>
</calcChain>
</file>

<file path=xl/sharedStrings.xml><?xml version="1.0" encoding="utf-8"?>
<sst xmlns="http://schemas.openxmlformats.org/spreadsheetml/2006/main" count="340" uniqueCount="128">
  <si>
    <t>Единица измерения</t>
  </si>
  <si>
    <t>тыс.тенге</t>
  </si>
  <si>
    <t>Коды бюджетной классификации</t>
  </si>
  <si>
    <t>Наименование</t>
  </si>
  <si>
    <t>I. ДОХОДЫ</t>
  </si>
  <si>
    <t xml:space="preserve">1  </t>
  </si>
  <si>
    <t/>
  </si>
  <si>
    <t>Налоговые поступления</t>
  </si>
  <si>
    <t xml:space="preserve">2  </t>
  </si>
  <si>
    <t>Неналоговые поступления</t>
  </si>
  <si>
    <t xml:space="preserve">3  </t>
  </si>
  <si>
    <t>Поступления от продажи основного капитала</t>
  </si>
  <si>
    <t xml:space="preserve">4  </t>
  </si>
  <si>
    <t>Поступления трансфертов</t>
  </si>
  <si>
    <t>II. ЗАТРАТЫ</t>
  </si>
  <si>
    <t xml:space="preserve">01 </t>
  </si>
  <si>
    <t>Государственные услуги общего характера</t>
  </si>
  <si>
    <t xml:space="preserve">02 </t>
  </si>
  <si>
    <t>Оборона</t>
  </si>
  <si>
    <t xml:space="preserve">03 </t>
  </si>
  <si>
    <t>Общественный порядок, безопасность, правовая, судебная, уголовно-исполнительная деятельность</t>
  </si>
  <si>
    <t xml:space="preserve">06 </t>
  </si>
  <si>
    <t>Социальная помощь и социальное обеспечение</t>
  </si>
  <si>
    <t xml:space="preserve">07 </t>
  </si>
  <si>
    <t>Жилищно-коммунальное хозяйство</t>
  </si>
  <si>
    <t xml:space="preserve">08 </t>
  </si>
  <si>
    <t>Культура, спорт, туризм и информационное пространство</t>
  </si>
  <si>
    <t xml:space="preserve">10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</si>
  <si>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</si>
  <si>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11 </t>
  </si>
  <si>
    <t>Промышленность, архитектурная, градостроительная и строительная деятельность</t>
  </si>
  <si>
    <t xml:space="preserve">12 </t>
  </si>
  <si>
    <t>Транспорт и коммуникации</t>
  </si>
  <si>
    <t xml:space="preserve">13 </t>
  </si>
  <si>
    <t>Прочие</t>
  </si>
  <si>
    <t xml:space="preserve">14 </t>
  </si>
  <si>
    <t>Обслуживание долга</t>
  </si>
  <si>
    <t xml:space="preserve">15 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</si>
  <si>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</si>
  <si>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</si>
  <si>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</si>
  <si>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</si>
  <si>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 xml:space="preserve">5  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</si>
  <si>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</si>
  <si>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</si>
  <si>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</si>
  <si>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 xml:space="preserve">6  </t>
  </si>
  <si>
    <t>V. ДЕФИЦИТ (ПРОФИЦИТ) БЮДЖЕТА</t>
  </si>
  <si>
    <t xml:space="preserve">7  </t>
  </si>
  <si>
    <t>Погашение займов</t>
  </si>
  <si>
    <t xml:space="preserve">16 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</si>
  <si>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</si>
  <si>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</si>
  <si>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</si>
  <si>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план на год</t>
  </si>
  <si>
    <t>план на текущий период</t>
  </si>
  <si>
    <t xml:space="preserve">Исполнение поступлений бюджета и/или оплаченные обязательства </t>
  </si>
  <si>
    <t>% исполнения к годовому плану</t>
  </si>
  <si>
    <t>% исполнения к плану на текущий период</t>
  </si>
  <si>
    <t>5</t>
  </si>
  <si>
    <t>% исполнения к исполнению 2023 года</t>
  </si>
  <si>
    <t>Бюджеттік сыныптама кодтары</t>
  </si>
  <si>
    <t>Атауы</t>
  </si>
  <si>
    <t>жыл жоспары</t>
  </si>
  <si>
    <t>ағымдағы кезеңге арналған жоспар</t>
  </si>
  <si>
    <t>Бюджет түсімдерінің орындалуы және / немесе төленген міндеттемелер</t>
  </si>
  <si>
    <t xml:space="preserve"> жылдық жоспарға % орындау</t>
  </si>
  <si>
    <t xml:space="preserve"> ағымдағы кезеңге арналған жоспарға орындалуы % </t>
  </si>
  <si>
    <t>I. КІРІСТЕР</t>
  </si>
  <si>
    <t>Салық түсімдері</t>
  </si>
  <si>
    <t>Салықтық емес түсімдер</t>
  </si>
  <si>
    <t>Негізгі капиталды сатудан түсетін түсімдер</t>
  </si>
  <si>
    <t>Трансферттер түсімдері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</si>
  <si>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</si>
  <si>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</si>
  <si>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</si>
  <si>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</si>
  <si>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</si>
  <si>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</si>
  <si>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</si>
  <si>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</si>
  <si>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</si>
  <si>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</si>
  <si>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</si>
  <si>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</si>
  <si>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</si>
  <si>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</si>
  <si>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</si>
  <si>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</si>
  <si>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</si>
  <si>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</si>
  <si>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</si>
  <si>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 xml:space="preserve">V. Бюджет тапшылығы (профициті) </t>
  </si>
  <si>
    <t>Қарыздардың түсуі</t>
  </si>
  <si>
    <t>Қарыздарды өтеу</t>
  </si>
  <si>
    <t>Бюджет қаражатының пайдаланылатын қалдықтары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</si>
  <si>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</si>
  <si>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</si>
  <si>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</si>
  <si>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 xml:space="preserve">Заместитель акима _________________ С. Охременко
</t>
  </si>
  <si>
    <t>Заместитель руководителя
отдела финансов                  ____________________ Г.Акимбаева</t>
  </si>
  <si>
    <t>% исполнения к исполнению 2024 года</t>
  </si>
  <si>
    <t>09</t>
  </si>
  <si>
    <t>Топливно-энергетический комплекс и недропользование</t>
  </si>
  <si>
    <t>Қаржы бөлімінің басшысы __________________  И. Пятышева</t>
  </si>
  <si>
    <t>Руководитель отдела финансов ______________ И. Пятышева</t>
  </si>
  <si>
    <t>2026 год</t>
  </si>
  <si>
    <t>2026 жыл</t>
  </si>
  <si>
    <t>% исполнения к исполнению 2025 года</t>
  </si>
  <si>
    <t xml:space="preserve"> 2023 жылдың орындалуы % </t>
  </si>
  <si>
    <t xml:space="preserve"> 2024 жылдың орындалу % </t>
  </si>
  <si>
    <t xml:space="preserve"> 2025 жылдың орындалуы % 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</si>
  <si>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</si>
  <si>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</si>
  <si>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</si>
  <si>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</si>
  <si>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ПОГАШЕНИЕ ЗАЙМОВ</t>
  </si>
  <si>
    <t>ИСПОЛЬЗУЕМЫЕ ОСТАТКИ БЮДЖЕТНЫХ СРЕДСТВ</t>
  </si>
  <si>
    <t xml:space="preserve">VII.  БЮДЖЕТ ТАПШЫЛЫҒЫН ҚАРЖЫЛАНДЫРУ (ПРОФИЦИТІН ПАЙДАЛАНУ) </t>
  </si>
  <si>
    <t>VI. МҰНАЙДАН ЕМЕС БЮДЖЕТ ТАПСЫРЫСЫ (профицит)</t>
  </si>
  <si>
    <t>2025 жылғы  қаңтар-маусым үшін бюджет түсімдерінің орындалуы және/немесе төленген міндеттемелер</t>
  </si>
  <si>
    <t>2026 жылғы тамыз айындағы Алтай ауданының аудандық бюджетінің азаматтық бюджеті</t>
  </si>
  <si>
    <t>Гражданский бюджет районного бюджета района Алтай за август  2026 года</t>
  </si>
  <si>
    <t>Исполнение поступлений бюджета и/или оплаченные обязательства за январь-август  2023 год</t>
  </si>
  <si>
    <t>Исполнение поступлений бюджета и/или оплаченные обязательства за  январь-август 2024 год</t>
  </si>
  <si>
    <t>Исполнение поступлений бюджета и/или оплаченные обязательства за  январь-август 2025 год</t>
  </si>
  <si>
    <t>2023 жылғы қаңтар-тамыз үшін бюджет түсімдерінің орындалуы және/немесе төленген міндеттемелер</t>
  </si>
  <si>
    <t>2024 жылғы  қаңтар-тамыз үшін бюджет түсімдерінің орындалуы және/немесе төленген міндеттемелер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</si>
</sst>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b/>
      <sz val="9"/>
      <color indexed="63"/>
      <name val="Times New Roman"/>
      <family val="1"/>
      <charset val="204"/>
    </font>
    <font>
      <b/>
      <sz val="8"/>
      <color indexed="63"/>
      <name val="Times New Roman"/>
      <family val="1"/>
      <charset val="204"/>
    </font>
    <font>
      <i/>
      <sz val="8"/>
      <color indexed="6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</borders>
  <cellStyleXfs count="17">
    <xf numFmtId="0" fontId="0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/>
    <xf numFmtId="49" fontId="0" fillId="0" borderId="0" xfId="0" applyNumberFormat="1"/>
    <xf numFmtId="0" fontId="17" fillId="0" borderId="0" xfId="0" applyFont="1"/>
    <xf numFmtId="49" fontId="20" fillId="0" borderId="1" xfId="0" applyNumberFormat="1" applyFont="1" applyBorder="1"/>
    <xf numFmtId="49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/>
    <xf numFmtId="49" fontId="18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 wrapText="1"/>
    </xf>
    <xf numFmtId="49" fontId="18" fillId="0" borderId="5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top" wrapText="1"/>
    </xf>
    <xf numFmtId="164" fontId="18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64" fontId="20" fillId="0" borderId="1" xfId="0" applyNumberFormat="1" applyFont="1" applyBorder="1" applyAlignment="1">
      <alignment vertical="top"/>
    </xf>
    <xf numFmtId="164" fontId="18" fillId="0" borderId="5" xfId="0" applyNumberFormat="1" applyFont="1" applyBorder="1" applyAlignment="1">
      <alignment vertical="top"/>
    </xf>
    <xf numFmtId="49" fontId="18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164" fontId="18" fillId="0" borderId="0" xfId="0" applyNumberFormat="1" applyFont="1" applyAlignment="1">
      <alignment vertical="top"/>
    </xf>
    <xf numFmtId="0" fontId="19" fillId="0" borderId="4" xfId="0" applyFont="1" applyBorder="1" applyAlignment="1">
      <alignment horizontal="center"/>
    </xf>
    <xf numFmtId="49" fontId="20" fillId="0" borderId="8" xfId="0" applyNumberFormat="1" applyFont="1" applyBorder="1"/>
    <xf numFmtId="49" fontId="18" fillId="0" borderId="8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vertical="center"/>
    </xf>
    <xf numFmtId="49" fontId="20" fillId="0" borderId="8" xfId="0" applyNumberFormat="1" applyFont="1" applyBorder="1" applyAlignment="1">
      <alignment vertical="center" wrapText="1"/>
    </xf>
    <xf numFmtId="49" fontId="18" fillId="0" borderId="8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horizontal="left" vertical="top" wrapText="1"/>
    </xf>
    <xf numFmtId="164" fontId="18" fillId="0" borderId="4" xfId="0" applyNumberFormat="1" applyFont="1" applyBorder="1" applyAlignment="1">
      <alignment vertical="top"/>
    </xf>
    <xf numFmtId="164" fontId="20" fillId="0" borderId="4" xfId="0" applyNumberFormat="1" applyFont="1" applyBorder="1" applyAlignment="1">
      <alignment vertical="top"/>
    </xf>
    <xf numFmtId="164" fontId="18" fillId="0" borderId="6" xfId="0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/>
    </xf>
    <xf numFmtId="164" fontId="23" fillId="0" borderId="1" xfId="2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 wrapText="1"/>
    </xf>
    <xf numFmtId="164" fontId="24" fillId="0" borderId="4" xfId="2" applyNumberFormat="1" applyFont="1" applyBorder="1" applyAlignment="1">
      <alignment vertical="top"/>
    </xf>
    <xf numFmtId="164" fontId="23" fillId="0" borderId="4" xfId="2" applyNumberFormat="1" applyFont="1" applyBorder="1" applyAlignment="1">
      <alignment vertical="top"/>
    </xf>
    <xf numFmtId="164" fontId="24" fillId="0" borderId="4" xfId="2" applyNumberFormat="1" applyFont="1" applyBorder="1" applyAlignment="1">
      <alignment vertical="top" wrapText="1"/>
    </xf>
    <xf numFmtId="0" fontId="0" fillId="0" borderId="0" xfId="0"/>
    <xf numFmtId="164" fontId="24" fillId="0" borderId="1" xfId="0" applyNumberFormat="1" applyFont="1" applyBorder="1" applyAlignment="1">
      <alignment vertical="top"/>
    </xf>
    <xf numFmtId="164" fontId="23" fillId="0" borderId="1" xfId="0" applyNumberFormat="1" applyFont="1" applyBorder="1" applyAlignment="1">
      <alignment vertical="top"/>
    </xf>
    <xf numFmtId="164" fontId="24" fillId="0" borderId="1" xfId="0" applyNumberFormat="1" applyFont="1" applyBorder="1" applyAlignment="1">
      <alignment vertical="top" wrapText="1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/>
    </xf>
    <xf numFmtId="49" fontId="25" fillId="2" borderId="10" xfId="0" applyNumberFormat="1" applyFont="1" applyFill="1" applyBorder="1" applyAlignment="1">
      <alignment horizontal="left" vertical="top" wrapText="1"/>
    </xf>
    <xf numFmtId="49" fontId="26" fillId="2" borderId="10" xfId="0" applyNumberFormat="1" applyFont="1" applyFill="1" applyBorder="1" applyAlignment="1">
      <alignment horizontal="left" vertical="top" wrapText="1"/>
    </xf>
    <xf numFmtId="0" fontId="27" fillId="2" borderId="10" xfId="0" applyFont="1" applyFill="1" applyBorder="1" applyAlignment="1">
      <alignment horizontal="left" vertical="top" wrapText="1"/>
    </xf>
    <xf numFmtId="49" fontId="27" fillId="2" borderId="10" xfId="0" applyNumberFormat="1" applyFont="1" applyFill="1" applyBorder="1" applyAlignment="1">
      <alignment horizontal="left" vertical="top" wrapText="1"/>
    </xf>
    <xf numFmtId="164" fontId="23" fillId="0" borderId="0" xfId="0" applyNumberFormat="1" applyFont="1" applyBorder="1" applyAlignment="1">
      <alignment vertical="top"/>
    </xf>
    <xf numFmtId="49" fontId="19" fillId="0" borderId="8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</cellXfs>
  <cellStyles count="17">
    <cellStyle name="Обычный" xfId="0" builtinId="0"/>
    <cellStyle name="Обычный 10" xfId="9" xr:uid="{DF4655DD-C991-4FE1-9135-36A867293085}"/>
    <cellStyle name="Обычный 11" xfId="10" xr:uid="{EC73731A-2A03-4E69-9B98-4370EFB49CE1}"/>
    <cellStyle name="Обычный 12" xfId="11" xr:uid="{1DF5C268-82AF-40EE-9D71-7A51FF9C00CA}"/>
    <cellStyle name="Обычный 13" xfId="12" xr:uid="{CBE1D7AF-7F4C-45AC-96F1-24B91BFAFC1C}"/>
    <cellStyle name="Обычный 14" xfId="13" xr:uid="{6E296B4C-31B1-4B51-96E3-4920343F892F}"/>
    <cellStyle name="Обычный 15" xfId="14" xr:uid="{5994D0F8-C6B7-4C4F-98AA-DE64C95F5F94}"/>
    <cellStyle name="Обычный 16" xfId="15" xr:uid="{85DA6ABC-0DC2-481D-9573-CDBD3D1ECAF5}"/>
    <cellStyle name="Обычный 17" xfId="16" xr:uid="{4549A805-9D81-4038-934E-2ED305627489}"/>
    <cellStyle name="Обычный 2" xfId="2" xr:uid="{5749D5A4-7961-40E6-9476-30DE88F77BDD}"/>
    <cellStyle name="Обычный 3" xfId="3" xr:uid="{75BC8F97-42E5-4959-A561-4CE37BD8C6F6}"/>
    <cellStyle name="Обычный 4" xfId="4" xr:uid="{E3C65DEA-D979-4D95-B589-D62F58B86B7F}"/>
    <cellStyle name="Обычный 5" xfId="1" xr:uid="{125CB471-EF66-4313-8DF2-694F4941AFCF}"/>
    <cellStyle name="Обычный 6" xfId="5" xr:uid="{155A812B-C578-451D-9BBF-EB02192CE335}"/>
    <cellStyle name="Обычный 7" xfId="6" xr:uid="{82BCC2FC-50DB-4920-8ABD-A0B2F50B912B}"/>
    <cellStyle name="Обычный 8" xfId="7" xr:uid="{C57EEB12-E2EB-410C-8FED-BDD86D959379}"/>
    <cellStyle name="Обычный 9" xfId="8" xr:uid="{05D437B8-7587-4257-89CA-AE1CFF992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40.7\Desktop\&#1086;&#1090;&#1095;\&#1086;&#1090;&#1095;&#1077;&#1090;&#1099;%2023\&#1072;&#1074;&#1075;&#1091;&#1089;&#1090;\01.09.23\01.09.23%203%20&#1091;&#1088;\&#1072;&#1075;&#1088;%2001.09.23%20%20&#1040;&#1083;&#1090;&#1072;&#1081;%203%20&#1091;&#1088;.xlsx" TargetMode="External"/><Relationship Id="rId1" Type="http://schemas.openxmlformats.org/officeDocument/2006/relationships/externalLinkPath" Target="file:///\\192.168.40.7\Desktop\&#1086;&#1090;&#1095;\&#1086;&#1090;&#1095;&#1077;&#1090;&#1099;%2023\&#1072;&#1074;&#1075;&#1091;&#1089;&#1090;\01.09.23\01.09.23%203%20&#1091;&#1088;\&#1072;&#1075;&#1088;%2001.09.23%20%20&#1040;&#1083;&#1090;&#1072;&#1081;%203%20&#1091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63">
          <cell r="T63">
            <v>60434.407579999999</v>
          </cell>
        </row>
        <row r="67">
          <cell r="T67">
            <v>15822.58207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0C7A-4275-492E-A663-C9B0EAD0F195}">
  <dimension ref="A1:R63"/>
  <sheetViews>
    <sheetView tabSelected="1" topLeftCell="A7" workbookViewId="0">
      <selection activeCell="V19" sqref="V19"/>
    </sheetView>
  </sheetViews>
  <sheetFormatPr defaultRowHeight="15.75" x14ac:dyDescent="0.25"/>
  <cols>
    <col min="1" max="1" width="4.25" style="5" customWidth="1"/>
    <col min="2" max="6" width="4" style="5" hidden="1" customWidth="1"/>
    <col min="7" max="7" width="24.625" style="5" customWidth="1"/>
    <col min="8" max="8" width="10.375" customWidth="1"/>
    <col min="9" max="9" width="11.25" customWidth="1"/>
    <col min="10" max="10" width="12" customWidth="1"/>
    <col min="11" max="11" width="12.75" customWidth="1"/>
    <col min="12" max="12" width="12.625" customWidth="1"/>
    <col min="13" max="13" width="12" customWidth="1"/>
    <col min="15" max="15" width="9.125" customWidth="1"/>
    <col min="16" max="17" width="9.5" bestFit="1" customWidth="1"/>
    <col min="18" max="18" width="9.125" bestFit="1" customWidth="1"/>
  </cols>
  <sheetData>
    <row r="1" spans="1:18" hidden="1" x14ac:dyDescent="0.25"/>
    <row r="2" spans="1:18" hidden="1" x14ac:dyDescent="0.25"/>
    <row r="3" spans="1:18" hidden="1" x14ac:dyDescent="0.25"/>
    <row r="4" spans="1:18" x14ac:dyDescent="0.25">
      <c r="A4" s="65" t="s">
        <v>121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</row>
    <row r="5" spans="1:18" x14ac:dyDescent="0.2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18" x14ac:dyDescent="0.25">
      <c r="A6" s="65"/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</row>
    <row r="7" spans="1:18" x14ac:dyDescent="0.25">
      <c r="A7" s="65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</row>
    <row r="8" spans="1:18" x14ac:dyDescent="0.25">
      <c r="A8" s="66"/>
      <c r="B8" s="66"/>
      <c r="C8" s="66"/>
      <c r="D8" s="66"/>
      <c r="E8" s="66"/>
      <c r="F8" s="66"/>
      <c r="G8" s="66"/>
    </row>
    <row r="9" spans="1:18" ht="0.75" customHeight="1" thickBot="1" x14ac:dyDescent="0.3"/>
    <row r="10" spans="1:18" s="2" customFormat="1" ht="30" customHeight="1" x14ac:dyDescent="0.25">
      <c r="A10" s="67" t="s">
        <v>61</v>
      </c>
      <c r="B10" s="68"/>
      <c r="C10" s="68"/>
      <c r="D10" s="68"/>
      <c r="E10" s="68"/>
      <c r="F10" s="68"/>
      <c r="G10" s="68" t="s">
        <v>62</v>
      </c>
      <c r="H10" s="68" t="s">
        <v>126</v>
      </c>
      <c r="I10" s="68" t="s">
        <v>127</v>
      </c>
      <c r="J10" s="68" t="s">
        <v>120</v>
      </c>
      <c r="K10" s="70" t="s">
        <v>107</v>
      </c>
      <c r="L10" s="70"/>
      <c r="M10" s="70"/>
      <c r="N10" s="70"/>
      <c r="O10" s="70"/>
      <c r="P10" s="70" t="s">
        <v>109</v>
      </c>
      <c r="Q10" s="70" t="s">
        <v>110</v>
      </c>
      <c r="R10" s="60" t="s">
        <v>111</v>
      </c>
    </row>
    <row r="11" spans="1:18" s="2" customFormat="1" ht="30" customHeight="1" x14ac:dyDescent="0.25">
      <c r="A11" s="69"/>
      <c r="B11" s="63"/>
      <c r="C11" s="63"/>
      <c r="D11" s="63"/>
      <c r="E11" s="63"/>
      <c r="F11" s="63"/>
      <c r="G11" s="63"/>
      <c r="H11" s="63"/>
      <c r="I11" s="63"/>
      <c r="J11" s="63"/>
      <c r="K11" s="62" t="s">
        <v>63</v>
      </c>
      <c r="L11" s="62" t="s">
        <v>64</v>
      </c>
      <c r="M11" s="63" t="s">
        <v>65</v>
      </c>
      <c r="N11" s="62" t="s">
        <v>66</v>
      </c>
      <c r="O11" s="62" t="s">
        <v>67</v>
      </c>
      <c r="P11" s="62"/>
      <c r="Q11" s="62"/>
      <c r="R11" s="61"/>
    </row>
    <row r="12" spans="1:18" s="1" customFormat="1" ht="49.5" customHeight="1" x14ac:dyDescent="0.25">
      <c r="A12" s="69"/>
      <c r="B12" s="63"/>
      <c r="C12" s="63"/>
      <c r="D12" s="63"/>
      <c r="E12" s="63"/>
      <c r="F12" s="63"/>
      <c r="G12" s="63"/>
      <c r="H12" s="63"/>
      <c r="I12" s="63"/>
      <c r="J12" s="63"/>
      <c r="K12" s="62"/>
      <c r="L12" s="62"/>
      <c r="M12" s="63"/>
      <c r="N12" s="62"/>
      <c r="O12" s="62"/>
      <c r="P12" s="62"/>
      <c r="Q12" s="62"/>
      <c r="R12" s="61"/>
    </row>
    <row r="13" spans="1:18" x14ac:dyDescent="0.25">
      <c r="A13" s="56">
        <v>1</v>
      </c>
      <c r="B13" s="57"/>
      <c r="C13" s="57"/>
      <c r="D13" s="57"/>
      <c r="E13" s="57"/>
      <c r="F13" s="57"/>
      <c r="G13" s="49">
        <v>2</v>
      </c>
      <c r="H13" s="3">
        <v>3</v>
      </c>
      <c r="I13" s="3">
        <v>4</v>
      </c>
      <c r="J13" s="3">
        <v>5</v>
      </c>
      <c r="K13" s="3">
        <v>6</v>
      </c>
      <c r="L13" s="3">
        <v>7</v>
      </c>
      <c r="M13" s="3">
        <v>8</v>
      </c>
      <c r="N13" s="3">
        <v>9</v>
      </c>
      <c r="O13" s="3">
        <v>10</v>
      </c>
      <c r="P13" s="3">
        <v>11</v>
      </c>
      <c r="Q13" s="3">
        <v>12</v>
      </c>
      <c r="R13" s="24">
        <v>13</v>
      </c>
    </row>
    <row r="14" spans="1:18" s="6" customFormat="1" x14ac:dyDescent="0.25">
      <c r="A14" s="25"/>
      <c r="B14" s="7"/>
      <c r="C14" s="7"/>
      <c r="D14" s="7"/>
      <c r="E14" s="7"/>
      <c r="F14" s="7"/>
      <c r="G14" s="7" t="s">
        <v>68</v>
      </c>
      <c r="H14" s="43">
        <v>5420455.5477900002</v>
      </c>
      <c r="I14" s="43">
        <v>9284620.0655499995</v>
      </c>
      <c r="J14" s="43">
        <v>12142045.407330001</v>
      </c>
      <c r="K14" s="43">
        <v>19075553.600000001</v>
      </c>
      <c r="L14" s="43">
        <v>12437890.9</v>
      </c>
      <c r="M14" s="43">
        <v>13209130.78486</v>
      </c>
      <c r="N14" s="43">
        <v>106.20072881375728</v>
      </c>
      <c r="O14" s="43">
        <v>69.246382369002376</v>
      </c>
      <c r="P14" s="43">
        <f>M14*100/H14</f>
        <v>243.69041805435631</v>
      </c>
      <c r="Q14" s="43">
        <f>M14*100/I14</f>
        <v>142.26894252648691</v>
      </c>
      <c r="R14" s="43">
        <f>M14*100/J14</f>
        <v>108.78834942328426</v>
      </c>
    </row>
    <row r="15" spans="1:18" x14ac:dyDescent="0.25">
      <c r="A15" s="26" t="s">
        <v>5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69</v>
      </c>
      <c r="H15" s="44">
        <v>3926410.0913499999</v>
      </c>
      <c r="I15" s="44">
        <v>6565502.7996199997</v>
      </c>
      <c r="J15" s="44">
        <v>11179965.35117</v>
      </c>
      <c r="K15" s="44">
        <v>15117712</v>
      </c>
      <c r="L15" s="44">
        <v>9875723.5</v>
      </c>
      <c r="M15" s="44">
        <v>10963332.55872</v>
      </c>
      <c r="N15" s="44">
        <v>111.01295574668531</v>
      </c>
      <c r="O15" s="44">
        <v>72.519787112758863</v>
      </c>
      <c r="P15" s="44">
        <f t="shared" ref="P15:P37" si="0">M15*100/H15</f>
        <v>279.22026236822671</v>
      </c>
      <c r="Q15" s="44">
        <f t="shared" ref="Q15:Q32" si="1">M15*100/I15</f>
        <v>166.98389892324073</v>
      </c>
      <c r="R15" s="44">
        <f t="shared" ref="R15:R37" si="2">M15*100/J15</f>
        <v>98.062312488049628</v>
      </c>
    </row>
    <row r="16" spans="1:18" x14ac:dyDescent="0.25">
      <c r="A16" s="26" t="s">
        <v>8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70</v>
      </c>
      <c r="H16" s="44">
        <v>16158.88566</v>
      </c>
      <c r="I16" s="44">
        <v>60558.649810000003</v>
      </c>
      <c r="J16" s="44">
        <v>25127.035159999999</v>
      </c>
      <c r="K16" s="44">
        <v>43712</v>
      </c>
      <c r="L16" s="44">
        <v>19324.400000000001</v>
      </c>
      <c r="M16" s="44">
        <v>19408.596990000002</v>
      </c>
      <c r="N16" s="44">
        <v>100.43570299724701</v>
      </c>
      <c r="O16" s="44">
        <v>44.401072909040998</v>
      </c>
      <c r="P16" s="44">
        <f t="shared" si="0"/>
        <v>120.11098660128772</v>
      </c>
      <c r="Q16" s="44">
        <f t="shared" si="1"/>
        <v>32.049256466076422</v>
      </c>
      <c r="R16" s="44">
        <f t="shared" si="2"/>
        <v>77.241890523147589</v>
      </c>
    </row>
    <row r="17" spans="1:18" x14ac:dyDescent="0.25">
      <c r="A17" s="26" t="s">
        <v>10</v>
      </c>
      <c r="B17" s="8" t="s">
        <v>6</v>
      </c>
      <c r="C17" s="8" t="s">
        <v>6</v>
      </c>
      <c r="D17" s="8" t="s">
        <v>6</v>
      </c>
      <c r="E17" s="9"/>
      <c r="F17" s="9"/>
      <c r="G17" s="9" t="s">
        <v>71</v>
      </c>
      <c r="H17" s="44">
        <v>23636.320779999998</v>
      </c>
      <c r="I17" s="44">
        <v>6923.1201199999996</v>
      </c>
      <c r="J17" s="44">
        <v>58686.417029999997</v>
      </c>
      <c r="K17" s="44">
        <v>73378</v>
      </c>
      <c r="L17" s="44">
        <v>68378</v>
      </c>
      <c r="M17" s="44">
        <v>20264.934400000002</v>
      </c>
      <c r="N17" s="44">
        <v>29.636629325221563</v>
      </c>
      <c r="O17" s="44">
        <v>27.617180081223257</v>
      </c>
      <c r="P17" s="44">
        <f t="shared" si="0"/>
        <v>85.736416376390039</v>
      </c>
      <c r="Q17" s="44">
        <f t="shared" si="1"/>
        <v>292.71389270651571</v>
      </c>
      <c r="R17" s="44">
        <f t="shared" si="2"/>
        <v>34.530876863109121</v>
      </c>
    </row>
    <row r="18" spans="1:18" x14ac:dyDescent="0.25">
      <c r="A18" s="26" t="s">
        <v>12</v>
      </c>
      <c r="B18" s="8" t="s">
        <v>6</v>
      </c>
      <c r="C18" s="8" t="s">
        <v>6</v>
      </c>
      <c r="D18" s="8" t="s">
        <v>6</v>
      </c>
      <c r="E18" s="9"/>
      <c r="F18" s="9"/>
      <c r="G18" s="9" t="s">
        <v>72</v>
      </c>
      <c r="H18" s="44">
        <v>1454250.25</v>
      </c>
      <c r="I18" s="44">
        <v>2651635.4959999998</v>
      </c>
      <c r="J18" s="44">
        <v>878266.60397000005</v>
      </c>
      <c r="K18" s="44">
        <v>3840751.5999999996</v>
      </c>
      <c r="L18" s="44">
        <v>2474465</v>
      </c>
      <c r="M18" s="44">
        <v>2206124.6947500003</v>
      </c>
      <c r="N18" s="44">
        <v>89.1556233266585</v>
      </c>
      <c r="O18" s="44">
        <v>57.439921257860064</v>
      </c>
      <c r="P18" s="44">
        <f t="shared" si="0"/>
        <v>151.70186113084733</v>
      </c>
      <c r="Q18" s="44">
        <f t="shared" si="1"/>
        <v>83.198640917197935</v>
      </c>
      <c r="R18" s="44">
        <v>0</v>
      </c>
    </row>
    <row r="19" spans="1:18" s="6" customFormat="1" x14ac:dyDescent="0.25">
      <c r="A19" s="25"/>
      <c r="B19" s="7"/>
      <c r="C19" s="7"/>
      <c r="D19" s="7"/>
      <c r="E19" s="7"/>
      <c r="F19" s="7"/>
      <c r="G19" s="7" t="s">
        <v>73</v>
      </c>
      <c r="H19" s="43">
        <v>4809700.0013300003</v>
      </c>
      <c r="I19" s="43">
        <v>9257831.5288900007</v>
      </c>
      <c r="J19" s="43">
        <v>11586512.376080001</v>
      </c>
      <c r="K19" s="43">
        <v>19999614.599999998</v>
      </c>
      <c r="L19" s="43">
        <v>13090976.300000003</v>
      </c>
      <c r="M19" s="43">
        <v>12623789.345770003</v>
      </c>
      <c r="N19" s="43">
        <v>96.431229088467603</v>
      </c>
      <c r="O19" s="43">
        <v>63.120163054392087</v>
      </c>
      <c r="P19" s="43">
        <f>M19*100/H19</f>
        <v>262.465212846523</v>
      </c>
      <c r="Q19" s="43">
        <f>M19*100/I19</f>
        <v>136.35795063213445</v>
      </c>
      <c r="R19" s="43">
        <f>M19*100/J19</f>
        <v>108.9524520927577</v>
      </c>
    </row>
    <row r="20" spans="1:18" x14ac:dyDescent="0.25">
      <c r="A20" s="26" t="s">
        <v>15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74</v>
      </c>
      <c r="H20" s="44">
        <v>1093167.29816</v>
      </c>
      <c r="I20" s="44">
        <v>1326658.00722</v>
      </c>
      <c r="J20" s="44">
        <v>1139197.4892</v>
      </c>
      <c r="K20" s="44">
        <v>1563283.9</v>
      </c>
      <c r="L20" s="44">
        <v>1184667.4000000001</v>
      </c>
      <c r="M20" s="44">
        <v>1184265.4968400004</v>
      </c>
      <c r="N20" s="44">
        <v>99.966074599503642</v>
      </c>
      <c r="O20" s="44">
        <v>75.754985824391866</v>
      </c>
      <c r="P20" s="44">
        <f t="shared" si="0"/>
        <v>108.33341784311837</v>
      </c>
      <c r="Q20" s="44">
        <f t="shared" si="1"/>
        <v>89.266826144713676</v>
      </c>
      <c r="R20" s="44">
        <f t="shared" si="2"/>
        <v>103.95611894050516</v>
      </c>
    </row>
    <row r="21" spans="1:18" x14ac:dyDescent="0.25">
      <c r="A21" s="26" t="s">
        <v>17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75</v>
      </c>
      <c r="H21" s="44">
        <v>110490.89296</v>
      </c>
      <c r="I21" s="44">
        <v>454292.56792</v>
      </c>
      <c r="J21" s="44">
        <v>428355.29908000003</v>
      </c>
      <c r="K21" s="44">
        <v>253291</v>
      </c>
      <c r="L21" s="44">
        <v>159609</v>
      </c>
      <c r="M21" s="44">
        <v>155785.42158999998</v>
      </c>
      <c r="N21" s="44">
        <v>97.604409268900866</v>
      </c>
      <c r="O21" s="44">
        <v>61.504523093990706</v>
      </c>
      <c r="P21" s="44">
        <f t="shared" si="0"/>
        <v>140.99390222721573</v>
      </c>
      <c r="Q21" s="44">
        <f t="shared" si="1"/>
        <v>34.291871052011899</v>
      </c>
      <c r="R21" s="44">
        <v>0</v>
      </c>
    </row>
    <row r="22" spans="1:18" x14ac:dyDescent="0.25">
      <c r="A22" s="26" t="s">
        <v>19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76</v>
      </c>
      <c r="H22" s="44">
        <v>24490.79507</v>
      </c>
      <c r="I22" s="44">
        <v>38225.254970000002</v>
      </c>
      <c r="J22" s="44">
        <v>16922.999189999999</v>
      </c>
      <c r="K22" s="44">
        <v>65000</v>
      </c>
      <c r="L22" s="44">
        <v>55449.1</v>
      </c>
      <c r="M22" s="44">
        <v>55449.00778</v>
      </c>
      <c r="N22" s="44">
        <v>99.999833685307792</v>
      </c>
      <c r="O22" s="44">
        <v>85.306165815384617</v>
      </c>
      <c r="P22" s="44">
        <f t="shared" si="0"/>
        <v>226.40754463672869</v>
      </c>
      <c r="Q22" s="44">
        <f t="shared" si="1"/>
        <v>145.05856880096044</v>
      </c>
      <c r="R22" s="44">
        <f t="shared" si="2"/>
        <v>327.65473281335068</v>
      </c>
    </row>
    <row r="23" spans="1:18" x14ac:dyDescent="0.25">
      <c r="A23" s="26" t="s">
        <v>21</v>
      </c>
      <c r="B23" s="8" t="s">
        <v>6</v>
      </c>
      <c r="C23" s="8" t="s">
        <v>6</v>
      </c>
      <c r="D23" s="8" t="s">
        <v>6</v>
      </c>
      <c r="E23" s="8" t="s">
        <v>6</v>
      </c>
      <c r="F23" s="8" t="s">
        <v>6</v>
      </c>
      <c r="G23" s="9" t="s">
        <v>77</v>
      </c>
      <c r="H23" s="44">
        <v>875128.93712000002</v>
      </c>
      <c r="I23" s="44">
        <v>816266.24954999995</v>
      </c>
      <c r="J23" s="44">
        <v>822571.73335999995</v>
      </c>
      <c r="K23" s="44">
        <v>1400272.6</v>
      </c>
      <c r="L23" s="44">
        <v>840643</v>
      </c>
      <c r="M23" s="44">
        <v>830498.73015000031</v>
      </c>
      <c r="N23" s="44">
        <v>98.793272548513499</v>
      </c>
      <c r="O23" s="44">
        <v>59.309789404577387</v>
      </c>
      <c r="P23" s="44">
        <f t="shared" si="0"/>
        <v>94.900156413879401</v>
      </c>
      <c r="Q23" s="44">
        <f t="shared" si="1"/>
        <v>101.74360762898706</v>
      </c>
      <c r="R23" s="44">
        <f t="shared" si="2"/>
        <v>100.96368456008335</v>
      </c>
    </row>
    <row r="24" spans="1:18" x14ac:dyDescent="0.25">
      <c r="A24" s="27" t="s">
        <v>23</v>
      </c>
      <c r="B24" s="10" t="s">
        <v>6</v>
      </c>
      <c r="C24" s="10" t="s">
        <v>6</v>
      </c>
      <c r="D24" s="10" t="s">
        <v>6</v>
      </c>
      <c r="E24" s="10" t="s">
        <v>6</v>
      </c>
      <c r="F24" s="10" t="s">
        <v>6</v>
      </c>
      <c r="G24" s="21" t="s">
        <v>78</v>
      </c>
      <c r="H24" s="44">
        <v>687883.13726999995</v>
      </c>
      <c r="I24" s="44">
        <v>1818390.2166200001</v>
      </c>
      <c r="J24" s="44">
        <v>629423.51265000005</v>
      </c>
      <c r="K24" s="44">
        <v>3592681.6</v>
      </c>
      <c r="L24" s="44">
        <v>2357318.1</v>
      </c>
      <c r="M24" s="44">
        <v>1952611.4237799998</v>
      </c>
      <c r="N24" s="44">
        <v>82.831902227365902</v>
      </c>
      <c r="O24" s="44">
        <v>54.349693103335397</v>
      </c>
      <c r="P24" s="44">
        <v>0</v>
      </c>
      <c r="Q24" s="44">
        <v>0</v>
      </c>
      <c r="R24" s="44">
        <v>0</v>
      </c>
    </row>
    <row r="25" spans="1:18" ht="22.5" x14ac:dyDescent="0.25">
      <c r="A25" s="27" t="s">
        <v>25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79</v>
      </c>
      <c r="H25" s="44">
        <v>452459.39724000002</v>
      </c>
      <c r="I25" s="44">
        <v>594122.94397999998</v>
      </c>
      <c r="J25" s="44">
        <v>750410.53060000006</v>
      </c>
      <c r="K25" s="44">
        <v>1225961.2</v>
      </c>
      <c r="L25" s="44">
        <v>850686.69999999984</v>
      </c>
      <c r="M25" s="44">
        <v>849518.28969999996</v>
      </c>
      <c r="N25" s="44">
        <v>99.862650926598491</v>
      </c>
      <c r="O25" s="44">
        <v>69.294060015928721</v>
      </c>
      <c r="P25" s="44">
        <f t="shared" si="0"/>
        <v>187.75569584410383</v>
      </c>
      <c r="Q25" s="44">
        <f t="shared" si="1"/>
        <v>142.98695216332149</v>
      </c>
      <c r="R25" s="44">
        <f t="shared" si="2"/>
        <v>113.20713863393642</v>
      </c>
    </row>
    <row r="26" spans="1:18" s="42" customFormat="1" x14ac:dyDescent="0.25">
      <c r="A26" s="27" t="s">
        <v>102</v>
      </c>
      <c r="B26" s="10"/>
      <c r="C26" s="10"/>
      <c r="D26" s="10"/>
      <c r="E26" s="10"/>
      <c r="F26" s="10"/>
      <c r="G26" s="21"/>
      <c r="H26" s="44"/>
      <c r="I26" s="44"/>
      <c r="J26" s="44">
        <v>0</v>
      </c>
      <c r="K26" s="44">
        <v>1081628</v>
      </c>
      <c r="L26" s="44">
        <v>701457.7</v>
      </c>
      <c r="M26" s="44">
        <v>694056.67099999997</v>
      </c>
      <c r="N26" s="44">
        <v>98.944907298045209</v>
      </c>
      <c r="O26" s="44">
        <v>64.167779587806535</v>
      </c>
      <c r="P26" s="44" t="e">
        <f t="shared" si="0"/>
        <v>#DIV/0!</v>
      </c>
      <c r="Q26" s="44" t="e">
        <f t="shared" si="1"/>
        <v>#DIV/0!</v>
      </c>
      <c r="R26" s="44" t="e">
        <f t="shared" si="2"/>
        <v>#DIV/0!</v>
      </c>
    </row>
    <row r="27" spans="1:18" ht="45" x14ac:dyDescent="0.25">
      <c r="A27" s="27" t="s">
        <v>27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80</v>
      </c>
      <c r="H27" s="44">
        <v>60434.407579999999</v>
      </c>
      <c r="I27" s="44">
        <v>58665.385820000003</v>
      </c>
      <c r="J27" s="44">
        <v>63538.681080000002</v>
      </c>
      <c r="K27" s="44">
        <v>96497</v>
      </c>
      <c r="L27" s="44">
        <v>62376.4</v>
      </c>
      <c r="M27" s="44">
        <v>62375.286870000004</v>
      </c>
      <c r="N27" s="44">
        <v>99.998215462899438</v>
      </c>
      <c r="O27" s="44">
        <v>64.63961249572526</v>
      </c>
      <c r="P27" s="44">
        <f t="shared" si="0"/>
        <v>103.21154681202221</v>
      </c>
      <c r="Q27" s="44">
        <f>M27*100/I27</f>
        <v>106.32383303739431</v>
      </c>
      <c r="R27" s="44">
        <f>M27*100/J27</f>
        <v>98.168998490013976</v>
      </c>
    </row>
    <row r="28" spans="1:18" ht="22.5" x14ac:dyDescent="0.25">
      <c r="A28" s="27" t="s">
        <v>29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81</v>
      </c>
      <c r="H28" s="44">
        <v>30404.403859999999</v>
      </c>
      <c r="I28" s="44">
        <v>35322.19614</v>
      </c>
      <c r="J28" s="44">
        <v>48173.167399999998</v>
      </c>
      <c r="K28" s="44">
        <v>62890</v>
      </c>
      <c r="L28" s="44">
        <v>43920.3</v>
      </c>
      <c r="M28" s="44">
        <v>31380.528060000001</v>
      </c>
      <c r="N28" s="44">
        <v>71.448801715835273</v>
      </c>
      <c r="O28" s="44">
        <v>49.897484592145013</v>
      </c>
      <c r="P28" s="44">
        <f t="shared" si="0"/>
        <v>103.21046978751716</v>
      </c>
      <c r="Q28" s="44">
        <f t="shared" si="1"/>
        <v>88.84081820853622</v>
      </c>
      <c r="R28" s="44">
        <f t="shared" si="2"/>
        <v>65.141093587298556</v>
      </c>
    </row>
    <row r="29" spans="1:18" x14ac:dyDescent="0.25">
      <c r="A29" s="27" t="s">
        <v>31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82</v>
      </c>
      <c r="H29" s="44">
        <v>22965.385999999999</v>
      </c>
      <c r="I29" s="44">
        <v>368646</v>
      </c>
      <c r="J29" s="44">
        <v>22655.51252</v>
      </c>
      <c r="K29" s="44">
        <v>57000</v>
      </c>
      <c r="L29" s="44">
        <v>49699.8</v>
      </c>
      <c r="M29" s="44">
        <v>22699.777999999998</v>
      </c>
      <c r="N29" s="44">
        <v>45.673781383426082</v>
      </c>
      <c r="O29" s="44">
        <v>39.824171929824558</v>
      </c>
      <c r="P29" s="44">
        <v>0</v>
      </c>
      <c r="Q29" s="44">
        <v>0</v>
      </c>
      <c r="R29" s="44">
        <v>0</v>
      </c>
    </row>
    <row r="30" spans="1:18" x14ac:dyDescent="0.25">
      <c r="A30" s="27" t="s">
        <v>33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83</v>
      </c>
      <c r="H30" s="44">
        <v>0</v>
      </c>
      <c r="I30" s="44">
        <v>658446.74667000002</v>
      </c>
      <c r="J30" s="44">
        <v>0</v>
      </c>
      <c r="K30" s="44">
        <v>30010</v>
      </c>
      <c r="L30" s="44">
        <v>0</v>
      </c>
      <c r="M30" s="44">
        <v>0</v>
      </c>
      <c r="N30" s="44">
        <v>0</v>
      </c>
      <c r="O30" s="44">
        <v>0</v>
      </c>
      <c r="P30" s="44">
        <v>0</v>
      </c>
      <c r="Q30" s="44">
        <v>0</v>
      </c>
      <c r="R30" s="44">
        <v>0</v>
      </c>
    </row>
    <row r="31" spans="1:18" x14ac:dyDescent="0.25">
      <c r="A31" s="27" t="s">
        <v>35</v>
      </c>
      <c r="B31" s="10" t="s">
        <v>6</v>
      </c>
      <c r="C31" s="10" t="s">
        <v>6</v>
      </c>
      <c r="D31" s="10" t="s">
        <v>6</v>
      </c>
      <c r="E31" s="10" t="s">
        <v>6</v>
      </c>
      <c r="F31" s="10" t="s">
        <v>6</v>
      </c>
      <c r="G31" s="21" t="s">
        <v>84</v>
      </c>
      <c r="H31" s="44">
        <v>15822.58207</v>
      </c>
      <c r="I31" s="44">
        <v>15827</v>
      </c>
      <c r="J31" s="44">
        <v>15870</v>
      </c>
      <c r="K31" s="44">
        <v>22498</v>
      </c>
      <c r="L31" s="44">
        <v>22314</v>
      </c>
      <c r="M31" s="44">
        <v>22314</v>
      </c>
      <c r="N31" s="44">
        <v>100</v>
      </c>
      <c r="O31" s="44">
        <v>99.182149524402178</v>
      </c>
      <c r="P31" s="44">
        <v>0</v>
      </c>
      <c r="Q31" s="44">
        <v>0</v>
      </c>
      <c r="R31" s="44">
        <v>0</v>
      </c>
    </row>
    <row r="32" spans="1:18" x14ac:dyDescent="0.25">
      <c r="A32" s="27" t="s">
        <v>37</v>
      </c>
      <c r="B32" s="10" t="s">
        <v>6</v>
      </c>
      <c r="C32" s="10" t="s">
        <v>6</v>
      </c>
      <c r="D32" s="10" t="s">
        <v>6</v>
      </c>
      <c r="E32" s="10" t="s">
        <v>6</v>
      </c>
      <c r="F32" s="10" t="s">
        <v>6</v>
      </c>
      <c r="G32" s="21" t="s">
        <v>85</v>
      </c>
      <c r="H32" s="44">
        <v>1436452.764</v>
      </c>
      <c r="I32" s="44">
        <v>3072968.96</v>
      </c>
      <c r="J32" s="44">
        <v>7649393.4510000004</v>
      </c>
      <c r="K32" s="44">
        <v>10548601.300000001</v>
      </c>
      <c r="L32" s="44">
        <v>6762834.7999999998</v>
      </c>
      <c r="M32" s="44">
        <v>6762834.7119999994</v>
      </c>
      <c r="N32" s="44">
        <v>99.999998698770526</v>
      </c>
      <c r="O32" s="44">
        <v>64.111198439171261</v>
      </c>
      <c r="P32" s="44">
        <f t="shared" si="0"/>
        <v>470.80105113710511</v>
      </c>
      <c r="Q32" s="44">
        <f t="shared" si="1"/>
        <v>220.07494380939011</v>
      </c>
      <c r="R32" s="44">
        <f t="shared" si="2"/>
        <v>88.41007794043982</v>
      </c>
    </row>
    <row r="33" spans="1:18" x14ac:dyDescent="0.25">
      <c r="A33" s="28"/>
      <c r="B33" s="11"/>
      <c r="C33" s="11"/>
      <c r="D33" s="11"/>
      <c r="E33" s="11"/>
      <c r="F33" s="11"/>
      <c r="G33" s="22" t="s">
        <v>86</v>
      </c>
      <c r="H33" s="43">
        <f>H34 - H36</f>
        <v>-14181.49417</v>
      </c>
      <c r="I33" s="43">
        <f>I34 - I36</f>
        <v>-16131.269109999999</v>
      </c>
      <c r="J33" s="43">
        <f>J34 - J36</f>
        <v>-16533.768749999999</v>
      </c>
      <c r="K33" s="43">
        <v>489</v>
      </c>
      <c r="L33" s="43">
        <v>-12431.7</v>
      </c>
      <c r="M33" s="43">
        <v>-17181.227149999999</v>
      </c>
      <c r="N33" s="43">
        <v>138.20496915144346</v>
      </c>
      <c r="O33" s="43">
        <v>-3513.5433844580775</v>
      </c>
      <c r="P33" s="43"/>
      <c r="Q33" s="43"/>
      <c r="R33" s="43"/>
    </row>
    <row r="34" spans="1:18" x14ac:dyDescent="0.25">
      <c r="A34" s="28"/>
      <c r="B34" s="11"/>
      <c r="C34" s="11"/>
      <c r="D34" s="11"/>
      <c r="E34" s="11"/>
      <c r="F34" s="11"/>
      <c r="G34" s="22" t="s">
        <v>87</v>
      </c>
      <c r="H34" s="43">
        <v>0</v>
      </c>
      <c r="I34" s="43">
        <v>0</v>
      </c>
      <c r="J34" s="43">
        <v>0</v>
      </c>
      <c r="K34" s="43">
        <v>25950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</row>
    <row r="35" spans="1:18" x14ac:dyDescent="0.25">
      <c r="A35" s="27" t="s">
        <v>27</v>
      </c>
      <c r="B35" s="10" t="s">
        <v>6</v>
      </c>
      <c r="C35" s="10" t="s">
        <v>6</v>
      </c>
      <c r="D35" s="10" t="s">
        <v>6</v>
      </c>
      <c r="E35" s="10" t="s">
        <v>6</v>
      </c>
      <c r="F35" s="10" t="s">
        <v>6</v>
      </c>
      <c r="G35" s="21" t="s">
        <v>85</v>
      </c>
      <c r="H35" s="44">
        <v>0</v>
      </c>
      <c r="I35" s="44">
        <v>0</v>
      </c>
      <c r="J35" s="44">
        <v>0</v>
      </c>
      <c r="K35" s="44">
        <v>25950</v>
      </c>
      <c r="L35" s="44">
        <v>0</v>
      </c>
      <c r="M35" s="44">
        <v>0</v>
      </c>
      <c r="N35" s="44">
        <v>0</v>
      </c>
      <c r="O35" s="44">
        <v>0</v>
      </c>
      <c r="P35" s="44">
        <v>0</v>
      </c>
      <c r="Q35" s="44">
        <v>0</v>
      </c>
      <c r="R35" s="44">
        <v>0</v>
      </c>
    </row>
    <row r="36" spans="1:18" x14ac:dyDescent="0.25">
      <c r="A36" s="28"/>
      <c r="B36" s="11"/>
      <c r="C36" s="11"/>
      <c r="D36" s="11"/>
      <c r="E36" s="11"/>
      <c r="F36" s="11"/>
      <c r="G36" s="22" t="s">
        <v>88</v>
      </c>
      <c r="H36" s="43">
        <v>14181.49417</v>
      </c>
      <c r="I36" s="43">
        <v>16131.269109999999</v>
      </c>
      <c r="J36" s="43">
        <v>16533.768749999999</v>
      </c>
      <c r="K36" s="43">
        <v>25461</v>
      </c>
      <c r="L36" s="43">
        <v>12431.7</v>
      </c>
      <c r="M36" s="43">
        <v>17181.227149999999</v>
      </c>
      <c r="N36" s="43">
        <v>138.20496915144346</v>
      </c>
      <c r="O36" s="43">
        <v>67.480566945524529</v>
      </c>
      <c r="P36" s="43">
        <f>M36*100/H36</f>
        <v>121.15244659018887</v>
      </c>
      <c r="Q36" s="43">
        <f>M36*100/I36</f>
        <v>106.50883717108852</v>
      </c>
      <c r="R36" s="43">
        <f>M36*100/J36</f>
        <v>103.91597590234834</v>
      </c>
    </row>
    <row r="37" spans="1:18" x14ac:dyDescent="0.25">
      <c r="A37" s="27" t="s">
        <v>42</v>
      </c>
      <c r="B37" s="10" t="s">
        <v>6</v>
      </c>
      <c r="C37" s="10" t="s">
        <v>6</v>
      </c>
      <c r="D37" s="10" t="s">
        <v>6</v>
      </c>
      <c r="E37" s="12"/>
      <c r="F37" s="12"/>
      <c r="G37" s="21" t="s">
        <v>88</v>
      </c>
      <c r="H37" s="44">
        <v>14181.49417</v>
      </c>
      <c r="I37" s="44">
        <v>16131.269109999999</v>
      </c>
      <c r="J37" s="44">
        <v>16533.768749999999</v>
      </c>
      <c r="K37" s="44">
        <v>25461</v>
      </c>
      <c r="L37" s="44">
        <v>12431.7</v>
      </c>
      <c r="M37" s="44">
        <v>17181.227149999999</v>
      </c>
      <c r="N37" s="44">
        <v>138.20496915144346</v>
      </c>
      <c r="O37" s="44">
        <v>67.480566945524529</v>
      </c>
      <c r="P37" s="44">
        <f t="shared" si="0"/>
        <v>121.15244659018887</v>
      </c>
      <c r="Q37" s="44">
        <f>M37*100/I37</f>
        <v>106.50883717108852</v>
      </c>
      <c r="R37" s="44">
        <f t="shared" si="2"/>
        <v>103.91597590234834</v>
      </c>
    </row>
    <row r="38" spans="1:18" ht="22.5" x14ac:dyDescent="0.25">
      <c r="A38" s="28"/>
      <c r="B38" s="11"/>
      <c r="C38" s="11"/>
      <c r="D38" s="11"/>
      <c r="E38" s="11"/>
      <c r="F38" s="11"/>
      <c r="G38" s="22" t="s">
        <v>89</v>
      </c>
      <c r="H38" s="43">
        <f>H39 - H40</f>
        <v>-9085.8610000000008</v>
      </c>
      <c r="I38" s="43">
        <f>I39 - I40</f>
        <v>-4601.1970000000001</v>
      </c>
      <c r="J38" s="43">
        <f>J39 - J40</f>
        <v>-4898.9664400000001</v>
      </c>
      <c r="K38" s="43">
        <v>0</v>
      </c>
      <c r="L38" s="43">
        <v>0</v>
      </c>
      <c r="M38" s="43">
        <v>-3622.04052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</row>
    <row r="39" spans="1:18" x14ac:dyDescent="0.25">
      <c r="A39" s="28"/>
      <c r="B39" s="11"/>
      <c r="C39" s="11"/>
      <c r="D39" s="11"/>
      <c r="E39" s="11"/>
      <c r="F39" s="11"/>
      <c r="G39" s="22" t="s">
        <v>90</v>
      </c>
      <c r="H39" s="43"/>
      <c r="I39" s="43"/>
      <c r="J39" s="43"/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/>
      <c r="Q39" s="43"/>
      <c r="R39" s="43"/>
    </row>
    <row r="40" spans="1:18" ht="22.5" x14ac:dyDescent="0.25">
      <c r="A40" s="28"/>
      <c r="B40" s="11"/>
      <c r="C40" s="11"/>
      <c r="D40" s="11"/>
      <c r="E40" s="11"/>
      <c r="F40" s="11"/>
      <c r="G40" s="22" t="s">
        <v>91</v>
      </c>
      <c r="H40" s="43">
        <v>9085.8610000000008</v>
      </c>
      <c r="I40" s="43">
        <v>4601.1970000000001</v>
      </c>
      <c r="J40" s="43">
        <v>4898.9664400000001</v>
      </c>
      <c r="K40" s="43">
        <v>0</v>
      </c>
      <c r="L40" s="43">
        <v>0</v>
      </c>
      <c r="M40" s="43">
        <v>3622.04052</v>
      </c>
      <c r="N40" s="43">
        <v>0</v>
      </c>
      <c r="O40" s="43">
        <v>0</v>
      </c>
      <c r="P40" s="43">
        <f>M40*100/H40</f>
        <v>39.86458212380753</v>
      </c>
      <c r="Q40" s="43">
        <f>M40*100/I40</f>
        <v>78.719527114357419</v>
      </c>
      <c r="R40" s="43">
        <f>M40*100/J40</f>
        <v>73.934789396107803</v>
      </c>
    </row>
    <row r="41" spans="1:18" ht="22.5" x14ac:dyDescent="0.25">
      <c r="A41" s="27" t="s">
        <v>46</v>
      </c>
      <c r="B41" s="10" t="s">
        <v>6</v>
      </c>
      <c r="C41" s="10" t="s">
        <v>6</v>
      </c>
      <c r="D41" s="10" t="s">
        <v>6</v>
      </c>
      <c r="E41" s="12"/>
      <c r="F41" s="12"/>
      <c r="G41" s="21" t="s">
        <v>91</v>
      </c>
      <c r="H41" s="44">
        <v>9085.8610000000008</v>
      </c>
      <c r="I41" s="44">
        <v>4601.1970000000001</v>
      </c>
      <c r="J41" s="44">
        <v>4898.9664400000001</v>
      </c>
      <c r="K41" s="44">
        <v>0</v>
      </c>
      <c r="L41" s="44">
        <v>0</v>
      </c>
      <c r="M41" s="44">
        <v>3622.04052</v>
      </c>
      <c r="N41" s="44">
        <v>0</v>
      </c>
      <c r="O41" s="44">
        <v>0</v>
      </c>
      <c r="P41" s="44">
        <f>M41*100/H41</f>
        <v>39.86458212380753</v>
      </c>
      <c r="Q41" s="44">
        <f>M41*100/I41</f>
        <v>78.719527114357419</v>
      </c>
      <c r="R41" s="44">
        <f>M41*100/J41</f>
        <v>73.934789396107803</v>
      </c>
    </row>
    <row r="42" spans="1:18" x14ac:dyDescent="0.25">
      <c r="A42" s="29"/>
      <c r="B42" s="13"/>
      <c r="C42" s="13"/>
      <c r="D42" s="13"/>
      <c r="E42" s="13"/>
      <c r="F42" s="13"/>
      <c r="G42" s="22" t="s">
        <v>92</v>
      </c>
      <c r="H42" s="45">
        <f>H14 - H19 - H33 - H38</f>
        <v>634022.90162999986</v>
      </c>
      <c r="I42" s="45">
        <f>I14 - I19 - I33 - I38</f>
        <v>47521.00276999882</v>
      </c>
      <c r="J42" s="45">
        <f>J14 - J19 - J33 - J38</f>
        <v>576965.76644000004</v>
      </c>
      <c r="K42" s="45">
        <v>-924549.99999999627</v>
      </c>
      <c r="L42" s="45">
        <v>-640653.70000000042</v>
      </c>
      <c r="M42" s="45">
        <v>606144.70675999497</v>
      </c>
      <c r="N42" s="45"/>
      <c r="O42" s="45"/>
      <c r="P42" s="45"/>
      <c r="Q42" s="45"/>
      <c r="R42" s="45"/>
    </row>
    <row r="43" spans="1:18" s="42" customFormat="1" ht="22.5" x14ac:dyDescent="0.25">
      <c r="A43" s="29"/>
      <c r="B43" s="13"/>
      <c r="C43" s="13"/>
      <c r="D43" s="13"/>
      <c r="E43" s="13"/>
      <c r="F43" s="13"/>
      <c r="G43" s="22" t="s">
        <v>119</v>
      </c>
      <c r="H43" s="45"/>
      <c r="I43" s="45"/>
      <c r="J43" s="45"/>
      <c r="K43" s="45">
        <v>0</v>
      </c>
      <c r="L43" s="45">
        <v>0</v>
      </c>
      <c r="M43" s="45">
        <v>0</v>
      </c>
      <c r="N43" s="45"/>
      <c r="O43" s="45"/>
      <c r="P43" s="45"/>
      <c r="Q43" s="45"/>
      <c r="R43" s="45"/>
    </row>
    <row r="44" spans="1:18" ht="33.75" x14ac:dyDescent="0.25">
      <c r="A44" s="29"/>
      <c r="B44" s="13"/>
      <c r="C44" s="13"/>
      <c r="D44" s="13"/>
      <c r="E44" s="13"/>
      <c r="F44" s="13"/>
      <c r="G44" s="22" t="s">
        <v>118</v>
      </c>
      <c r="H44" s="45">
        <f>H45 + H49 - H47</f>
        <v>-634022.90162999986</v>
      </c>
      <c r="I44" s="45">
        <f>I45 + I49 - I47</f>
        <v>-47521.00276999882</v>
      </c>
      <c r="J44" s="45">
        <f>J45 + J49 - J47</f>
        <v>-576965.76644000004</v>
      </c>
      <c r="K44" s="45">
        <v>924549.99999999627</v>
      </c>
      <c r="L44" s="45">
        <v>640653.70000000042</v>
      </c>
      <c r="M44" s="45">
        <v>-606144.70675999497</v>
      </c>
      <c r="N44" s="45"/>
      <c r="O44" s="45"/>
      <c r="P44" s="45"/>
      <c r="Q44" s="45"/>
      <c r="R44" s="45"/>
    </row>
    <row r="45" spans="1:18" x14ac:dyDescent="0.25">
      <c r="A45" s="28"/>
      <c r="B45" s="11"/>
      <c r="C45" s="11"/>
      <c r="D45" s="11"/>
      <c r="E45" s="11"/>
      <c r="F45" s="11"/>
      <c r="G45" s="22" t="s">
        <v>93</v>
      </c>
      <c r="H45" s="43">
        <v>0</v>
      </c>
      <c r="I45" s="43">
        <v>0</v>
      </c>
      <c r="J45" s="43">
        <v>0</v>
      </c>
      <c r="K45" s="43">
        <v>455710</v>
      </c>
      <c r="L45" s="43">
        <v>194879</v>
      </c>
      <c r="M45" s="43">
        <v>194879</v>
      </c>
      <c r="N45" s="43">
        <v>100</v>
      </c>
      <c r="O45" s="43">
        <v>42.763819095477388</v>
      </c>
      <c r="P45" s="43">
        <v>0</v>
      </c>
      <c r="Q45" s="43">
        <v>0</v>
      </c>
      <c r="R45" s="43">
        <v>0</v>
      </c>
    </row>
    <row r="46" spans="1:18" x14ac:dyDescent="0.25">
      <c r="A46" s="27" t="s">
        <v>48</v>
      </c>
      <c r="B46" s="10" t="s">
        <v>6</v>
      </c>
      <c r="C46" s="10" t="s">
        <v>6</v>
      </c>
      <c r="D46" s="10" t="s">
        <v>6</v>
      </c>
      <c r="E46" s="12"/>
      <c r="F46" s="12"/>
      <c r="G46" s="21" t="s">
        <v>93</v>
      </c>
      <c r="H46" s="44">
        <v>0</v>
      </c>
      <c r="I46" s="44">
        <v>0</v>
      </c>
      <c r="J46" s="44">
        <v>0</v>
      </c>
      <c r="K46" s="44">
        <v>455710</v>
      </c>
      <c r="L46" s="44">
        <v>194879</v>
      </c>
      <c r="M46" s="44">
        <v>194879</v>
      </c>
      <c r="N46" s="44">
        <v>100</v>
      </c>
      <c r="O46" s="44">
        <v>42.763819095477388</v>
      </c>
      <c r="P46" s="44">
        <v>0</v>
      </c>
      <c r="Q46" s="44">
        <v>0</v>
      </c>
      <c r="R46" s="44">
        <v>0</v>
      </c>
    </row>
    <row r="47" spans="1:18" x14ac:dyDescent="0.25">
      <c r="A47" s="28"/>
      <c r="B47" s="11"/>
      <c r="C47" s="11"/>
      <c r="D47" s="11"/>
      <c r="E47" s="11"/>
      <c r="F47" s="11"/>
      <c r="G47" s="22" t="s">
        <v>94</v>
      </c>
      <c r="H47" s="43">
        <v>112509.2</v>
      </c>
      <c r="I47" s="43">
        <v>12104</v>
      </c>
      <c r="J47" s="43">
        <v>15058</v>
      </c>
      <c r="K47" s="43">
        <v>25461</v>
      </c>
      <c r="L47" s="43">
        <v>15058</v>
      </c>
      <c r="M47" s="43">
        <v>15058</v>
      </c>
      <c r="N47" s="43">
        <v>100</v>
      </c>
      <c r="O47" s="43">
        <v>59.141431994030079</v>
      </c>
      <c r="P47" s="43">
        <f>L46*100/H47</f>
        <v>173.21161291698812</v>
      </c>
      <c r="Q47" s="43">
        <f>M46*100/I47</f>
        <v>1610.0380039656311</v>
      </c>
      <c r="R47" s="43">
        <f>M46*100/J47</f>
        <v>1294.1891353433391</v>
      </c>
    </row>
    <row r="48" spans="1:18" x14ac:dyDescent="0.25">
      <c r="A48" s="27" t="s">
        <v>50</v>
      </c>
      <c r="B48" s="10" t="s">
        <v>6</v>
      </c>
      <c r="C48" s="10" t="s">
        <v>6</v>
      </c>
      <c r="D48" s="10" t="s">
        <v>6</v>
      </c>
      <c r="E48" s="10" t="s">
        <v>6</v>
      </c>
      <c r="F48" s="10" t="s">
        <v>6</v>
      </c>
      <c r="G48" s="21" t="s">
        <v>94</v>
      </c>
      <c r="H48" s="44">
        <v>112509.2</v>
      </c>
      <c r="I48" s="44">
        <v>12104</v>
      </c>
      <c r="J48" s="44">
        <v>15058</v>
      </c>
      <c r="K48" s="44">
        <v>25461</v>
      </c>
      <c r="L48" s="44">
        <v>15058</v>
      </c>
      <c r="M48" s="44">
        <v>15058</v>
      </c>
      <c r="N48" s="44">
        <v>100</v>
      </c>
      <c r="O48" s="44">
        <v>59.141431994030079</v>
      </c>
      <c r="P48" s="44">
        <f>L47*100/H48</f>
        <v>13.383794391925283</v>
      </c>
      <c r="Q48" s="44">
        <f>M47*100/I48</f>
        <v>124.4051553205552</v>
      </c>
      <c r="R48" s="44">
        <f>M47*100/J48</f>
        <v>100</v>
      </c>
    </row>
    <row r="49" spans="1:18" ht="22.5" x14ac:dyDescent="0.25">
      <c r="A49" s="28"/>
      <c r="B49" s="11"/>
      <c r="C49" s="11"/>
      <c r="D49" s="11"/>
      <c r="E49" s="11"/>
      <c r="F49" s="11"/>
      <c r="G49" s="22" t="s">
        <v>95</v>
      </c>
      <c r="H49" s="43">
        <f>H47 - H42 - H45</f>
        <v>-521513.70162999985</v>
      </c>
      <c r="I49" s="43">
        <f>I47 - I42 - I45</f>
        <v>-35417.00276999882</v>
      </c>
      <c r="J49" s="43">
        <f>J47 - J42 - J45</f>
        <v>-561907.76644000004</v>
      </c>
      <c r="K49" s="43">
        <v>494300.99999999627</v>
      </c>
      <c r="L49" s="43">
        <v>460832.70000000042</v>
      </c>
      <c r="M49" s="43">
        <v>-785965.70675999497</v>
      </c>
      <c r="N49" s="43"/>
      <c r="O49" s="43"/>
      <c r="P49" s="43"/>
      <c r="Q49" s="43"/>
      <c r="R49" s="43"/>
    </row>
    <row r="50" spans="1:18" ht="22.5" x14ac:dyDescent="0.25">
      <c r="A50" s="28"/>
      <c r="B50" s="11"/>
      <c r="C50" s="11"/>
      <c r="D50" s="11"/>
      <c r="E50" s="11"/>
      <c r="F50" s="11"/>
      <c r="G50" s="22" t="s">
        <v>96</v>
      </c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</row>
    <row r="51" spans="1:18" ht="22.5" x14ac:dyDescent="0.25">
      <c r="A51" s="30"/>
      <c r="B51" s="12"/>
      <c r="C51" s="12"/>
      <c r="D51" s="12"/>
      <c r="E51" s="12"/>
      <c r="F51" s="12"/>
      <c r="G51" s="21" t="s">
        <v>97</v>
      </c>
      <c r="H51" s="44">
        <v>234603.18919999999</v>
      </c>
      <c r="I51" s="44">
        <v>2875502.6076099998</v>
      </c>
      <c r="J51" s="44">
        <v>210682.83942999999</v>
      </c>
      <c r="K51" s="44"/>
      <c r="L51" s="44"/>
      <c r="M51" s="44">
        <v>494301.08026000002</v>
      </c>
      <c r="N51" s="44"/>
      <c r="O51" s="44"/>
      <c r="P51" s="44"/>
      <c r="Q51" s="44"/>
      <c r="R51" s="44"/>
    </row>
    <row r="52" spans="1:18" ht="23.25" thickBot="1" x14ac:dyDescent="0.3">
      <c r="A52" s="31"/>
      <c r="B52" s="14"/>
      <c r="C52" s="14"/>
      <c r="D52" s="14"/>
      <c r="E52" s="14"/>
      <c r="F52" s="14"/>
      <c r="G52" s="32" t="s">
        <v>98</v>
      </c>
      <c r="H52" s="44">
        <f>H51 - H49 + 0</f>
        <v>756116.89082999981</v>
      </c>
      <c r="I52" s="44">
        <f>I51 - I49 + 0</f>
        <v>2910919.6103799986</v>
      </c>
      <c r="J52" s="44">
        <f>J51 - J49 + 0</f>
        <v>772590.60587000009</v>
      </c>
      <c r="K52" s="44"/>
      <c r="L52" s="44"/>
      <c r="M52" s="44">
        <v>1280266.787019995</v>
      </c>
      <c r="N52" s="44"/>
      <c r="O52" s="44"/>
      <c r="P52" s="44"/>
      <c r="Q52" s="44"/>
      <c r="R52" s="44"/>
    </row>
    <row r="53" spans="1:18" x14ac:dyDescent="0.25">
      <c r="A53" s="15"/>
      <c r="B53" s="15"/>
      <c r="C53" s="15"/>
      <c r="D53" s="15"/>
      <c r="E53" s="15"/>
      <c r="F53" s="15"/>
      <c r="G53" s="16"/>
      <c r="H53" s="23"/>
      <c r="I53" s="23"/>
      <c r="J53" s="16"/>
      <c r="K53" s="50"/>
      <c r="L53" s="50"/>
      <c r="M53" s="50"/>
      <c r="N53" s="50"/>
      <c r="O53" s="50"/>
      <c r="P53" s="18"/>
    </row>
    <row r="54" spans="1:18" x14ac:dyDescent="0.25">
      <c r="A54" s="15"/>
      <c r="B54" s="15"/>
      <c r="C54" s="15"/>
      <c r="D54" s="15"/>
      <c r="E54" s="15"/>
      <c r="F54" s="15"/>
      <c r="G54" s="16"/>
      <c r="H54" s="18"/>
      <c r="I54" s="18"/>
      <c r="J54" s="18"/>
      <c r="K54" s="18"/>
      <c r="L54" s="18"/>
      <c r="M54" s="18"/>
      <c r="N54" s="18"/>
      <c r="O54" s="18"/>
      <c r="P54" s="18"/>
    </row>
    <row r="55" spans="1:18" hidden="1" x14ac:dyDescent="0.25">
      <c r="A55" s="58" t="s">
        <v>99</v>
      </c>
      <c r="B55" s="59"/>
      <c r="C55" s="59"/>
      <c r="D55" s="59"/>
      <c r="E55" s="59"/>
      <c r="F55" s="59"/>
      <c r="G55" s="59"/>
      <c r="H55" s="18"/>
      <c r="I55" s="18"/>
      <c r="J55" s="18"/>
      <c r="K55" s="18"/>
      <c r="L55" s="18"/>
      <c r="M55" s="18"/>
      <c r="N55" s="18"/>
      <c r="O55" s="18"/>
      <c r="P55" s="18"/>
    </row>
    <row r="56" spans="1:18" hidden="1" x14ac:dyDescent="0.25">
      <c r="A56" s="59"/>
      <c r="B56" s="59"/>
      <c r="C56" s="59"/>
      <c r="D56" s="59"/>
      <c r="E56" s="59"/>
      <c r="F56" s="59"/>
      <c r="G56" s="59"/>
      <c r="H56" s="18"/>
      <c r="I56" s="18"/>
      <c r="J56" s="18"/>
      <c r="K56" s="18"/>
      <c r="L56" s="18"/>
      <c r="M56" s="18"/>
      <c r="N56" s="18"/>
      <c r="O56" s="18"/>
      <c r="P56" s="18"/>
    </row>
    <row r="57" spans="1:18" hidden="1" x14ac:dyDescent="0.25">
      <c r="A57" s="59"/>
      <c r="B57" s="59"/>
      <c r="C57" s="59"/>
      <c r="D57" s="59"/>
      <c r="E57" s="59"/>
      <c r="F57" s="59"/>
      <c r="G57" s="59"/>
      <c r="H57" s="18"/>
      <c r="I57" s="18"/>
      <c r="J57" s="18"/>
      <c r="K57" s="18"/>
      <c r="L57" s="18"/>
      <c r="M57" s="18"/>
      <c r="N57" s="18"/>
      <c r="O57" s="18"/>
      <c r="P57" s="18"/>
    </row>
    <row r="58" spans="1:18" x14ac:dyDescent="0.25">
      <c r="A58" s="47"/>
      <c r="B58" s="48"/>
      <c r="C58" s="48"/>
      <c r="D58" s="48"/>
      <c r="E58" s="48"/>
      <c r="F58" s="48"/>
      <c r="G58" s="64" t="s">
        <v>104</v>
      </c>
      <c r="H58" s="64"/>
      <c r="I58" s="64"/>
      <c r="J58" s="64"/>
      <c r="K58" s="18"/>
      <c r="L58" s="18"/>
      <c r="M58" s="18"/>
      <c r="N58" s="18"/>
      <c r="O58" s="18"/>
      <c r="P58" s="18"/>
    </row>
    <row r="59" spans="1:18" x14ac:dyDescent="0.25">
      <c r="A59" s="48"/>
      <c r="B59" s="48"/>
      <c r="C59" s="48"/>
      <c r="D59" s="48"/>
      <c r="E59" s="48"/>
      <c r="F59" s="48"/>
      <c r="G59" s="48"/>
      <c r="H59" s="18"/>
      <c r="I59" s="18"/>
      <c r="J59" s="18"/>
      <c r="K59" s="18"/>
      <c r="L59" s="18"/>
      <c r="M59" s="18"/>
      <c r="N59" s="18"/>
      <c r="O59" s="18"/>
      <c r="P59" s="18"/>
    </row>
    <row r="60" spans="1:18" x14ac:dyDescent="0.25">
      <c r="A60" s="48"/>
      <c r="B60" s="48"/>
      <c r="C60" s="48"/>
      <c r="D60" s="48"/>
      <c r="E60" s="48"/>
      <c r="F60" s="48"/>
      <c r="G60" s="48"/>
      <c r="H60" s="18"/>
      <c r="I60" s="18"/>
      <c r="J60" s="18"/>
      <c r="K60" s="18"/>
      <c r="L60" s="18"/>
      <c r="M60" s="18"/>
      <c r="N60" s="18"/>
      <c r="O60" s="18"/>
      <c r="P60" s="18"/>
    </row>
    <row r="61" spans="1:18" hidden="1" x14ac:dyDescent="0.25">
      <c r="A61" s="58" t="s">
        <v>100</v>
      </c>
      <c r="B61" s="59"/>
      <c r="C61" s="59"/>
      <c r="D61" s="59"/>
      <c r="E61" s="59"/>
      <c r="F61" s="59"/>
      <c r="G61" s="59"/>
      <c r="H61" s="18"/>
      <c r="I61" s="18"/>
      <c r="J61" s="18"/>
      <c r="K61" s="18"/>
      <c r="L61" s="18"/>
      <c r="M61" s="18"/>
      <c r="N61" s="18"/>
      <c r="O61" s="18"/>
      <c r="P61" s="18"/>
    </row>
    <row r="62" spans="1:18" hidden="1" x14ac:dyDescent="0.25">
      <c r="A62" s="59"/>
      <c r="B62" s="59"/>
      <c r="C62" s="59"/>
      <c r="D62" s="59"/>
      <c r="E62" s="59"/>
      <c r="F62" s="59"/>
      <c r="G62" s="59"/>
      <c r="H62" s="18"/>
      <c r="I62" s="18"/>
      <c r="J62" s="18"/>
      <c r="K62" s="18"/>
      <c r="L62" s="18"/>
      <c r="M62" s="18"/>
      <c r="N62" s="18"/>
      <c r="O62" s="18"/>
      <c r="P62" s="18"/>
    </row>
    <row r="63" spans="1:18" hidden="1" x14ac:dyDescent="0.25">
      <c r="A63" s="59"/>
      <c r="B63" s="59"/>
      <c r="C63" s="59"/>
      <c r="D63" s="59"/>
      <c r="E63" s="59"/>
      <c r="F63" s="59"/>
      <c r="G63" s="59"/>
      <c r="H63" s="18"/>
      <c r="I63" s="18"/>
      <c r="J63" s="18"/>
      <c r="K63" s="18"/>
      <c r="L63" s="18"/>
      <c r="M63" s="18"/>
      <c r="N63" s="18"/>
      <c r="O63" s="18"/>
      <c r="P63" s="18"/>
    </row>
  </sheetData>
  <mergeCells count="20">
    <mergeCell ref="A4:R7"/>
    <mergeCell ref="A8:G8"/>
    <mergeCell ref="A10:F12"/>
    <mergeCell ref="G10:G12"/>
    <mergeCell ref="H10:H12"/>
    <mergeCell ref="I10:I12"/>
    <mergeCell ref="J10:J12"/>
    <mergeCell ref="K10:O10"/>
    <mergeCell ref="P10:P12"/>
    <mergeCell ref="Q10:Q12"/>
    <mergeCell ref="A13:F13"/>
    <mergeCell ref="A55:G57"/>
    <mergeCell ref="A61:G63"/>
    <mergeCell ref="R10:R12"/>
    <mergeCell ref="K11:K12"/>
    <mergeCell ref="L11:L12"/>
    <mergeCell ref="M11:M12"/>
    <mergeCell ref="N11:N12"/>
    <mergeCell ref="O11:O12"/>
    <mergeCell ref="G58:J5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9288-346F-40FA-9429-C8D82D21260B}">
  <sheetPr>
    <outlinePr summaryBelow="0"/>
    <pageSetUpPr fitToPage="1"/>
  </sheetPr>
  <dimension ref="A2:R53"/>
  <sheetViews>
    <sheetView zoomScale="98" zoomScaleNormal="98" workbookViewId="0">
      <selection activeCell="O12" sqref="O12:O50"/>
    </sheetView>
  </sheetViews>
  <sheetFormatPr defaultRowHeight="15.75" x14ac:dyDescent="0.25"/>
  <cols>
    <col min="1" max="1" width="4" style="5" customWidth="1"/>
    <col min="2" max="6" width="4" style="5" hidden="1" customWidth="1"/>
    <col min="7" max="7" width="24.625" style="5" customWidth="1"/>
    <col min="8" max="8" width="13.375" style="5" customWidth="1"/>
    <col min="9" max="9" width="12.625" style="5" customWidth="1"/>
    <col min="10" max="10" width="12.125" style="5" customWidth="1"/>
    <col min="11" max="11" width="11.875" customWidth="1"/>
    <col min="12" max="12" width="11.125" customWidth="1"/>
    <col min="13" max="13" width="11.375" customWidth="1"/>
    <col min="14" max="14" width="12.375" customWidth="1"/>
    <col min="15" max="15" width="11.375" customWidth="1"/>
    <col min="16" max="16" width="9" customWidth="1"/>
  </cols>
  <sheetData>
    <row r="2" spans="1:18" x14ac:dyDescent="0.25">
      <c r="A2" s="66" t="s">
        <v>122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</row>
    <row r="3" spans="1:18" x14ac:dyDescent="0.25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</row>
    <row r="4" spans="1:18" x14ac:dyDescent="0.25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  <c r="R4" s="66"/>
    </row>
    <row r="7" spans="1:18" ht="16.5" thickBot="1" x14ac:dyDescent="0.3">
      <c r="A7" s="4" t="s">
        <v>0</v>
      </c>
      <c r="G7" s="4" t="s">
        <v>1</v>
      </c>
      <c r="H7" s="4"/>
      <c r="I7" s="4"/>
      <c r="J7" s="4"/>
    </row>
    <row r="8" spans="1:18" s="2" customFormat="1" ht="30" customHeight="1" x14ac:dyDescent="0.25">
      <c r="A8" s="74" t="s">
        <v>2</v>
      </c>
      <c r="B8" s="72"/>
      <c r="C8" s="72"/>
      <c r="D8" s="72"/>
      <c r="E8" s="72"/>
      <c r="F8" s="72"/>
      <c r="G8" s="72" t="s">
        <v>3</v>
      </c>
      <c r="H8" s="68" t="s">
        <v>123</v>
      </c>
      <c r="I8" s="68" t="s">
        <v>124</v>
      </c>
      <c r="J8" s="68" t="s">
        <v>125</v>
      </c>
      <c r="K8" s="70" t="s">
        <v>106</v>
      </c>
      <c r="L8" s="70"/>
      <c r="M8" s="70"/>
      <c r="N8" s="70"/>
      <c r="O8" s="70"/>
      <c r="P8" s="70" t="s">
        <v>60</v>
      </c>
      <c r="Q8" s="70" t="s">
        <v>101</v>
      </c>
      <c r="R8" s="60" t="s">
        <v>108</v>
      </c>
    </row>
    <row r="9" spans="1:18" s="2" customFormat="1" ht="30" customHeight="1" x14ac:dyDescent="0.25">
      <c r="A9" s="75"/>
      <c r="B9" s="73"/>
      <c r="C9" s="73"/>
      <c r="D9" s="73"/>
      <c r="E9" s="73"/>
      <c r="F9" s="73"/>
      <c r="G9" s="73"/>
      <c r="H9" s="63"/>
      <c r="I9" s="63"/>
      <c r="J9" s="63"/>
      <c r="K9" s="62" t="s">
        <v>54</v>
      </c>
      <c r="L9" s="62" t="s">
        <v>55</v>
      </c>
      <c r="M9" s="63" t="s">
        <v>56</v>
      </c>
      <c r="N9" s="62" t="s">
        <v>57</v>
      </c>
      <c r="O9" s="62" t="s">
        <v>58</v>
      </c>
      <c r="P9" s="62"/>
      <c r="Q9" s="62"/>
      <c r="R9" s="61"/>
    </row>
    <row r="10" spans="1:18" s="1" customFormat="1" x14ac:dyDescent="0.25">
      <c r="A10" s="75"/>
      <c r="B10" s="73"/>
      <c r="C10" s="73"/>
      <c r="D10" s="73"/>
      <c r="E10" s="73"/>
      <c r="F10" s="73"/>
      <c r="G10" s="73"/>
      <c r="H10" s="63"/>
      <c r="I10" s="63"/>
      <c r="J10" s="63"/>
      <c r="K10" s="62"/>
      <c r="L10" s="62"/>
      <c r="M10" s="63"/>
      <c r="N10" s="62"/>
      <c r="O10" s="62"/>
      <c r="P10" s="62"/>
      <c r="Q10" s="62"/>
      <c r="R10" s="61"/>
    </row>
    <row r="11" spans="1:18" x14ac:dyDescent="0.25">
      <c r="A11" s="56">
        <v>1</v>
      </c>
      <c r="B11" s="57"/>
      <c r="C11" s="57"/>
      <c r="D11" s="57"/>
      <c r="E11" s="57"/>
      <c r="F11" s="57"/>
      <c r="G11" s="46">
        <v>2</v>
      </c>
      <c r="H11" s="3">
        <v>3</v>
      </c>
      <c r="I11" s="3">
        <v>4</v>
      </c>
      <c r="J11" s="46" t="s">
        <v>59</v>
      </c>
      <c r="K11" s="3">
        <v>6</v>
      </c>
      <c r="L11" s="3">
        <v>7</v>
      </c>
      <c r="M11" s="3">
        <v>8</v>
      </c>
      <c r="N11" s="3">
        <v>9</v>
      </c>
      <c r="O11" s="3">
        <v>10</v>
      </c>
      <c r="P11" s="3">
        <v>11</v>
      </c>
      <c r="Q11" s="3">
        <v>12</v>
      </c>
      <c r="R11" s="24">
        <v>13</v>
      </c>
    </row>
    <row r="12" spans="1:18" s="6" customFormat="1" x14ac:dyDescent="0.25">
      <c r="A12" s="25"/>
      <c r="B12" s="7"/>
      <c r="C12" s="7"/>
      <c r="D12" s="7"/>
      <c r="E12" s="7"/>
      <c r="F12" s="7"/>
      <c r="G12" s="7" t="s">
        <v>4</v>
      </c>
      <c r="H12" s="43">
        <v>5420455.5477900002</v>
      </c>
      <c r="I12" s="43">
        <v>9284620.0655499995</v>
      </c>
      <c r="J12" s="43">
        <v>12142045.407330001</v>
      </c>
      <c r="K12" s="43">
        <v>19075553.600000001</v>
      </c>
      <c r="L12" s="43">
        <v>12437890.9</v>
      </c>
      <c r="M12" s="43">
        <v>13209130.78486</v>
      </c>
      <c r="N12" s="43">
        <v>106.20072881375728</v>
      </c>
      <c r="O12" s="43">
        <v>69.246382369002376</v>
      </c>
      <c r="P12" s="36">
        <f>M12*100/H12</f>
        <v>243.69041805435631</v>
      </c>
      <c r="Q12" s="36">
        <f>M12*100/I12</f>
        <v>142.26894252648691</v>
      </c>
      <c r="R12" s="39">
        <f>M12*100/J12</f>
        <v>108.78834942328426</v>
      </c>
    </row>
    <row r="13" spans="1:18" x14ac:dyDescent="0.25">
      <c r="A13" s="26" t="s">
        <v>5</v>
      </c>
      <c r="B13" s="8" t="s">
        <v>6</v>
      </c>
      <c r="C13" s="8" t="s">
        <v>6</v>
      </c>
      <c r="D13" s="8" t="s">
        <v>6</v>
      </c>
      <c r="E13" s="9"/>
      <c r="F13" s="9"/>
      <c r="G13" s="9" t="s">
        <v>7</v>
      </c>
      <c r="H13" s="44">
        <v>3926410.0913499999</v>
      </c>
      <c r="I13" s="44">
        <v>6565502.7996199997</v>
      </c>
      <c r="J13" s="44">
        <v>11179965.35117</v>
      </c>
      <c r="K13" s="44">
        <v>15117712</v>
      </c>
      <c r="L13" s="44">
        <v>9875723.5</v>
      </c>
      <c r="M13" s="44">
        <v>10963332.55872</v>
      </c>
      <c r="N13" s="44">
        <v>111.01295574668531</v>
      </c>
      <c r="O13" s="44">
        <v>72.519787112758863</v>
      </c>
      <c r="P13" s="37">
        <f t="shared" ref="P13:P23" si="0">M13*100/H13</f>
        <v>279.22026236822671</v>
      </c>
      <c r="Q13" s="37">
        <f t="shared" ref="Q13:Q30" si="1">M13*100/I13</f>
        <v>166.98389892324073</v>
      </c>
      <c r="R13" s="40">
        <f t="shared" ref="R13:R35" si="2">M13*100/J13</f>
        <v>98.062312488049628</v>
      </c>
    </row>
    <row r="14" spans="1:18" x14ac:dyDescent="0.25">
      <c r="A14" s="26" t="s">
        <v>8</v>
      </c>
      <c r="B14" s="8" t="s">
        <v>6</v>
      </c>
      <c r="C14" s="8" t="s">
        <v>6</v>
      </c>
      <c r="D14" s="8" t="s">
        <v>6</v>
      </c>
      <c r="E14" s="9"/>
      <c r="F14" s="9"/>
      <c r="G14" s="9" t="s">
        <v>9</v>
      </c>
      <c r="H14" s="44">
        <v>16158.88566</v>
      </c>
      <c r="I14" s="44">
        <v>60558.649810000003</v>
      </c>
      <c r="J14" s="44">
        <v>25127.035159999999</v>
      </c>
      <c r="K14" s="44">
        <v>43712</v>
      </c>
      <c r="L14" s="44">
        <v>19324.400000000001</v>
      </c>
      <c r="M14" s="44">
        <v>19408.596990000002</v>
      </c>
      <c r="N14" s="44">
        <v>100.43570299724701</v>
      </c>
      <c r="O14" s="44">
        <v>44.401072909040998</v>
      </c>
      <c r="P14" s="37">
        <f t="shared" si="0"/>
        <v>120.11098660128772</v>
      </c>
      <c r="Q14" s="37">
        <f t="shared" si="1"/>
        <v>32.049256466076422</v>
      </c>
      <c r="R14" s="40">
        <f t="shared" si="2"/>
        <v>77.241890523147589</v>
      </c>
    </row>
    <row r="15" spans="1:18" x14ac:dyDescent="0.25">
      <c r="A15" s="26" t="s">
        <v>10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11</v>
      </c>
      <c r="H15" s="44">
        <v>23636.320779999998</v>
      </c>
      <c r="I15" s="44">
        <v>6923.1201199999996</v>
      </c>
      <c r="J15" s="44">
        <v>58686.417029999997</v>
      </c>
      <c r="K15" s="44">
        <v>73378</v>
      </c>
      <c r="L15" s="44">
        <v>68378</v>
      </c>
      <c r="M15" s="44">
        <v>20264.934400000002</v>
      </c>
      <c r="N15" s="44">
        <v>29.636629325221563</v>
      </c>
      <c r="O15" s="44">
        <v>27.617180081223257</v>
      </c>
      <c r="P15" s="37">
        <f t="shared" si="0"/>
        <v>85.736416376390039</v>
      </c>
      <c r="Q15" s="37">
        <f t="shared" si="1"/>
        <v>292.71389270651571</v>
      </c>
      <c r="R15" s="40">
        <f t="shared" si="2"/>
        <v>34.530876863109121</v>
      </c>
    </row>
    <row r="16" spans="1:18" x14ac:dyDescent="0.25">
      <c r="A16" s="26" t="s">
        <v>12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13</v>
      </c>
      <c r="H16" s="44">
        <v>1454250.25</v>
      </c>
      <c r="I16" s="44">
        <v>2651635.4959999998</v>
      </c>
      <c r="J16" s="44">
        <v>878266.60397000005</v>
      </c>
      <c r="K16" s="44">
        <v>3840751.5999999996</v>
      </c>
      <c r="L16" s="44">
        <v>2474465</v>
      </c>
      <c r="M16" s="44">
        <v>2206124.6947500003</v>
      </c>
      <c r="N16" s="44">
        <v>89.1556233266585</v>
      </c>
      <c r="O16" s="44">
        <v>57.439921257860064</v>
      </c>
      <c r="P16" s="37">
        <f t="shared" si="0"/>
        <v>151.70186113084733</v>
      </c>
      <c r="Q16" s="37">
        <f t="shared" si="1"/>
        <v>83.198640917197935</v>
      </c>
      <c r="R16" s="40">
        <v>0</v>
      </c>
    </row>
    <row r="17" spans="1:18" s="6" customFormat="1" x14ac:dyDescent="0.25">
      <c r="A17" s="25"/>
      <c r="B17" s="7"/>
      <c r="C17" s="7"/>
      <c r="D17" s="7"/>
      <c r="E17" s="7"/>
      <c r="F17" s="7"/>
      <c r="G17" s="7" t="s">
        <v>14</v>
      </c>
      <c r="H17" s="43">
        <v>4809700.0013300003</v>
      </c>
      <c r="I17" s="43">
        <v>9257831.5288900007</v>
      </c>
      <c r="J17" s="43">
        <v>11586512.376080001</v>
      </c>
      <c r="K17" s="43">
        <v>19999614.599999998</v>
      </c>
      <c r="L17" s="43">
        <v>13090976.300000003</v>
      </c>
      <c r="M17" s="43">
        <v>12623789.345770003</v>
      </c>
      <c r="N17" s="43">
        <v>96.431229088467603</v>
      </c>
      <c r="O17" s="43">
        <v>63.120163054392087</v>
      </c>
      <c r="P17" s="36">
        <f>M17*100/H17</f>
        <v>262.465212846523</v>
      </c>
      <c r="Q17" s="36">
        <f>M17*100/I17</f>
        <v>136.35795063213445</v>
      </c>
      <c r="R17" s="39">
        <f>M17*100/J17</f>
        <v>108.9524520927577</v>
      </c>
    </row>
    <row r="18" spans="1:18" x14ac:dyDescent="0.25">
      <c r="A18" s="26" t="s">
        <v>15</v>
      </c>
      <c r="B18" s="8" t="s">
        <v>6</v>
      </c>
      <c r="C18" s="8" t="s">
        <v>6</v>
      </c>
      <c r="D18" s="8" t="s">
        <v>6</v>
      </c>
      <c r="E18" s="8" t="s">
        <v>6</v>
      </c>
      <c r="F18" s="8" t="s">
        <v>6</v>
      </c>
      <c r="G18" s="9" t="s">
        <v>16</v>
      </c>
      <c r="H18" s="44">
        <v>1093167.29816</v>
      </c>
      <c r="I18" s="44">
        <v>1326658.00722</v>
      </c>
      <c r="J18" s="44">
        <v>1139197.4892</v>
      </c>
      <c r="K18" s="44">
        <v>1563283.9</v>
      </c>
      <c r="L18" s="44">
        <v>1184667.4000000001</v>
      </c>
      <c r="M18" s="44">
        <v>1184265.4968400004</v>
      </c>
      <c r="N18" s="44">
        <v>99.966074599503642</v>
      </c>
      <c r="O18" s="44">
        <v>75.754985824391866</v>
      </c>
      <c r="P18" s="37">
        <f t="shared" si="0"/>
        <v>108.33341784311837</v>
      </c>
      <c r="Q18" s="37">
        <f t="shared" si="1"/>
        <v>89.266826144713676</v>
      </c>
      <c r="R18" s="40">
        <f t="shared" si="2"/>
        <v>103.95611894050516</v>
      </c>
    </row>
    <row r="19" spans="1:18" x14ac:dyDescent="0.25">
      <c r="A19" s="26" t="s">
        <v>17</v>
      </c>
      <c r="B19" s="8" t="s">
        <v>6</v>
      </c>
      <c r="C19" s="8" t="s">
        <v>6</v>
      </c>
      <c r="D19" s="8" t="s">
        <v>6</v>
      </c>
      <c r="E19" s="8" t="s">
        <v>6</v>
      </c>
      <c r="F19" s="8" t="s">
        <v>6</v>
      </c>
      <c r="G19" s="9" t="s">
        <v>18</v>
      </c>
      <c r="H19" s="44">
        <v>110490.89296</v>
      </c>
      <c r="I19" s="44">
        <v>454292.56792</v>
      </c>
      <c r="J19" s="44">
        <v>428355.29908000003</v>
      </c>
      <c r="K19" s="44">
        <v>253291</v>
      </c>
      <c r="L19" s="44">
        <v>159609</v>
      </c>
      <c r="M19" s="44">
        <v>155785.42158999998</v>
      </c>
      <c r="N19" s="44">
        <v>97.604409268900866</v>
      </c>
      <c r="O19" s="44">
        <v>61.504523093990706</v>
      </c>
      <c r="P19" s="37">
        <f t="shared" si="0"/>
        <v>140.99390222721573</v>
      </c>
      <c r="Q19" s="37">
        <f t="shared" si="1"/>
        <v>34.291871052011899</v>
      </c>
      <c r="R19" s="40">
        <v>0</v>
      </c>
    </row>
    <row r="20" spans="1:18" x14ac:dyDescent="0.25">
      <c r="A20" s="26" t="s">
        <v>19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20</v>
      </c>
      <c r="H20" s="44">
        <v>24490.79507</v>
      </c>
      <c r="I20" s="44">
        <v>38225.254970000002</v>
      </c>
      <c r="J20" s="44">
        <v>16922.999189999999</v>
      </c>
      <c r="K20" s="44">
        <v>65000</v>
      </c>
      <c r="L20" s="44">
        <v>55449.1</v>
      </c>
      <c r="M20" s="44">
        <v>55449.00778</v>
      </c>
      <c r="N20" s="44">
        <v>99.999833685307792</v>
      </c>
      <c r="O20" s="44">
        <v>85.306165815384617</v>
      </c>
      <c r="P20" s="37">
        <f t="shared" si="0"/>
        <v>226.40754463672869</v>
      </c>
      <c r="Q20" s="37">
        <f t="shared" si="1"/>
        <v>145.05856880096044</v>
      </c>
      <c r="R20" s="40">
        <f t="shared" si="2"/>
        <v>327.65473281335068</v>
      </c>
    </row>
    <row r="21" spans="1:18" x14ac:dyDescent="0.25">
      <c r="A21" s="26" t="s">
        <v>21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22</v>
      </c>
      <c r="H21" s="44">
        <v>875128.93712000002</v>
      </c>
      <c r="I21" s="44">
        <v>816266.24954999995</v>
      </c>
      <c r="J21" s="44">
        <v>822571.73335999995</v>
      </c>
      <c r="K21" s="44">
        <v>1400272.6</v>
      </c>
      <c r="L21" s="44">
        <v>840643</v>
      </c>
      <c r="M21" s="44">
        <v>830498.73015000031</v>
      </c>
      <c r="N21" s="44">
        <v>98.793272548513499</v>
      </c>
      <c r="O21" s="44">
        <v>59.309789404577387</v>
      </c>
      <c r="P21" s="37">
        <f t="shared" si="0"/>
        <v>94.900156413879401</v>
      </c>
      <c r="Q21" s="37">
        <f t="shared" si="1"/>
        <v>101.74360762898706</v>
      </c>
      <c r="R21" s="40">
        <f t="shared" si="2"/>
        <v>100.96368456008335</v>
      </c>
    </row>
    <row r="22" spans="1:18" x14ac:dyDescent="0.25">
      <c r="A22" s="26" t="s">
        <v>23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24</v>
      </c>
      <c r="H22" s="44">
        <v>687883.13726999995</v>
      </c>
      <c r="I22" s="44">
        <v>1818390.2166200001</v>
      </c>
      <c r="J22" s="44">
        <v>629423.51265000005</v>
      </c>
      <c r="K22" s="44">
        <v>3592681.6</v>
      </c>
      <c r="L22" s="44">
        <v>2357318.1</v>
      </c>
      <c r="M22" s="44">
        <v>1952611.4237799998</v>
      </c>
      <c r="N22" s="44">
        <v>82.831902227365902</v>
      </c>
      <c r="O22" s="44">
        <v>54.349693103335397</v>
      </c>
      <c r="P22" s="37">
        <v>0</v>
      </c>
      <c r="Q22" s="37">
        <v>0</v>
      </c>
      <c r="R22" s="40">
        <v>0</v>
      </c>
    </row>
    <row r="23" spans="1:18" ht="22.5" x14ac:dyDescent="0.25">
      <c r="A23" s="27" t="s">
        <v>25</v>
      </c>
      <c r="B23" s="10" t="s">
        <v>6</v>
      </c>
      <c r="C23" s="10" t="s">
        <v>6</v>
      </c>
      <c r="D23" s="10" t="s">
        <v>6</v>
      </c>
      <c r="E23" s="10" t="s">
        <v>6</v>
      </c>
      <c r="F23" s="10" t="s">
        <v>6</v>
      </c>
      <c r="G23" s="21" t="s">
        <v>26</v>
      </c>
      <c r="H23" s="44">
        <v>452459.39724000002</v>
      </c>
      <c r="I23" s="44">
        <v>594122.94397999998</v>
      </c>
      <c r="J23" s="44">
        <v>750410.53060000006</v>
      </c>
      <c r="K23" s="44">
        <v>1225961.2</v>
      </c>
      <c r="L23" s="44">
        <v>850686.69999999984</v>
      </c>
      <c r="M23" s="44">
        <v>849518.28969999996</v>
      </c>
      <c r="N23" s="44">
        <v>99.862650926598491</v>
      </c>
      <c r="O23" s="44">
        <v>69.294060015928721</v>
      </c>
      <c r="P23" s="37">
        <f t="shared" si="0"/>
        <v>187.75569584410383</v>
      </c>
      <c r="Q23" s="37">
        <f t="shared" si="1"/>
        <v>142.98695216332149</v>
      </c>
      <c r="R23" s="40">
        <f t="shared" si="2"/>
        <v>113.20713863393642</v>
      </c>
    </row>
    <row r="24" spans="1:18" s="42" customFormat="1" ht="22.5" x14ac:dyDescent="0.25">
      <c r="A24" s="27" t="s">
        <v>102</v>
      </c>
      <c r="B24" s="10"/>
      <c r="C24" s="10"/>
      <c r="D24" s="10"/>
      <c r="E24" s="10"/>
      <c r="F24" s="10"/>
      <c r="G24" s="21" t="s">
        <v>103</v>
      </c>
      <c r="H24" s="44"/>
      <c r="I24" s="44"/>
      <c r="J24" s="44">
        <v>0</v>
      </c>
      <c r="K24" s="44">
        <v>1081628</v>
      </c>
      <c r="L24" s="44">
        <v>701457.7</v>
      </c>
      <c r="M24" s="44">
        <v>694056.67099999997</v>
      </c>
      <c r="N24" s="44">
        <v>98.944907298045209</v>
      </c>
      <c r="O24" s="44">
        <v>64.167779587806535</v>
      </c>
      <c r="P24" s="37" t="e">
        <f t="shared" ref="P24" si="3">M24*100/H24</f>
        <v>#DIV/0!</v>
      </c>
      <c r="Q24" s="37" t="e">
        <f t="shared" ref="Q24" si="4">M24*100/I24</f>
        <v>#DIV/0!</v>
      </c>
      <c r="R24" s="40" t="e">
        <f t="shared" ref="R24" si="5">M24*100/J24</f>
        <v>#DIV/0!</v>
      </c>
    </row>
    <row r="25" spans="1:18" ht="56.25" x14ac:dyDescent="0.25">
      <c r="A25" s="27" t="s">
        <v>27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28</v>
      </c>
      <c r="H25" s="44">
        <v>60434.407579999999</v>
      </c>
      <c r="I25" s="44">
        <v>58665.385820000003</v>
      </c>
      <c r="J25" s="44">
        <v>63538.681080000002</v>
      </c>
      <c r="K25" s="44">
        <v>96497</v>
      </c>
      <c r="L25" s="44">
        <v>62376.4</v>
      </c>
      <c r="M25" s="44">
        <v>62375.286870000004</v>
      </c>
      <c r="N25" s="44">
        <v>99.998215462899438</v>
      </c>
      <c r="O25" s="44">
        <v>64.63961249572526</v>
      </c>
      <c r="P25" s="37">
        <f>M25*100/H25</f>
        <v>103.21154681202221</v>
      </c>
      <c r="Q25" s="37">
        <f>M25*100/I25</f>
        <v>106.32383303739431</v>
      </c>
      <c r="R25" s="40">
        <f>M25*100/J25</f>
        <v>98.168998490013976</v>
      </c>
    </row>
    <row r="26" spans="1:18" ht="33.75" x14ac:dyDescent="0.25">
      <c r="A26" s="27" t="s">
        <v>29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21" t="s">
        <v>30</v>
      </c>
      <c r="H26" s="44">
        <v>30404.403859999999</v>
      </c>
      <c r="I26" s="44">
        <v>35322.19614</v>
      </c>
      <c r="J26" s="44">
        <v>48173.167399999998</v>
      </c>
      <c r="K26" s="44">
        <v>62890</v>
      </c>
      <c r="L26" s="44">
        <v>43920.3</v>
      </c>
      <c r="M26" s="44">
        <v>31380.528060000001</v>
      </c>
      <c r="N26" s="44">
        <v>71.448801715835273</v>
      </c>
      <c r="O26" s="44">
        <v>49.897484592145013</v>
      </c>
      <c r="P26" s="37">
        <f>M26*100/[1]Лист1!T63</f>
        <v>51.924936996296438</v>
      </c>
      <c r="Q26" s="37">
        <f t="shared" si="1"/>
        <v>88.84081820853622</v>
      </c>
      <c r="R26" s="40">
        <f t="shared" si="2"/>
        <v>65.141093587298556</v>
      </c>
    </row>
    <row r="27" spans="1:18" x14ac:dyDescent="0.25">
      <c r="A27" s="27" t="s">
        <v>31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32</v>
      </c>
      <c r="H27" s="44">
        <v>22965.385999999999</v>
      </c>
      <c r="I27" s="44">
        <v>368646</v>
      </c>
      <c r="J27" s="44">
        <v>22655.51252</v>
      </c>
      <c r="K27" s="44">
        <v>57000</v>
      </c>
      <c r="L27" s="44">
        <v>49699.8</v>
      </c>
      <c r="M27" s="44">
        <v>22699.777999999998</v>
      </c>
      <c r="N27" s="44">
        <v>45.673781383426082</v>
      </c>
      <c r="O27" s="44">
        <v>39.824171929824558</v>
      </c>
      <c r="P27" s="37">
        <v>0</v>
      </c>
      <c r="Q27" s="37">
        <v>0</v>
      </c>
      <c r="R27" s="40">
        <v>0</v>
      </c>
    </row>
    <row r="28" spans="1:18" x14ac:dyDescent="0.25">
      <c r="A28" s="27" t="s">
        <v>33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34</v>
      </c>
      <c r="H28" s="44">
        <v>0</v>
      </c>
      <c r="I28" s="44">
        <v>658446.74667000002</v>
      </c>
      <c r="J28" s="44">
        <v>0</v>
      </c>
      <c r="K28" s="44">
        <v>30010</v>
      </c>
      <c r="L28" s="44">
        <v>0</v>
      </c>
      <c r="M28" s="44">
        <v>0</v>
      </c>
      <c r="N28" s="44">
        <v>0</v>
      </c>
      <c r="O28" s="44">
        <v>0</v>
      </c>
      <c r="P28" s="37">
        <v>0</v>
      </c>
      <c r="Q28" s="37">
        <v>0</v>
      </c>
      <c r="R28" s="40">
        <v>0</v>
      </c>
    </row>
    <row r="29" spans="1:18" x14ac:dyDescent="0.25">
      <c r="A29" s="27" t="s">
        <v>35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36</v>
      </c>
      <c r="H29" s="44">
        <v>15822.58207</v>
      </c>
      <c r="I29" s="44">
        <v>15827</v>
      </c>
      <c r="J29" s="44">
        <v>15870</v>
      </c>
      <c r="K29" s="44">
        <v>22498</v>
      </c>
      <c r="L29" s="44">
        <v>22314</v>
      </c>
      <c r="M29" s="44">
        <v>22314</v>
      </c>
      <c r="N29" s="44">
        <v>100</v>
      </c>
      <c r="O29" s="44">
        <v>99.182149524402178</v>
      </c>
      <c r="P29" s="37">
        <v>0</v>
      </c>
      <c r="Q29" s="37">
        <v>0</v>
      </c>
      <c r="R29" s="40">
        <v>0</v>
      </c>
    </row>
    <row r="30" spans="1:18" x14ac:dyDescent="0.25">
      <c r="A30" s="27" t="s">
        <v>37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38</v>
      </c>
      <c r="H30" s="44">
        <v>1436452.764</v>
      </c>
      <c r="I30" s="44">
        <v>3072968.96</v>
      </c>
      <c r="J30" s="44">
        <v>7649393.4510000004</v>
      </c>
      <c r="K30" s="44">
        <v>10548601.300000001</v>
      </c>
      <c r="L30" s="44">
        <v>6762834.7999999998</v>
      </c>
      <c r="M30" s="44">
        <v>6762834.7119999994</v>
      </c>
      <c r="N30" s="44">
        <v>99.999998698770526</v>
      </c>
      <c r="O30" s="44">
        <v>64.111198439171261</v>
      </c>
      <c r="P30" s="37">
        <f>M30*100/[1]Лист1!T67</f>
        <v>42741.663036291015</v>
      </c>
      <c r="Q30" s="37">
        <f t="shared" si="1"/>
        <v>220.07494380939011</v>
      </c>
      <c r="R30" s="40">
        <f t="shared" si="2"/>
        <v>88.41007794043982</v>
      </c>
    </row>
    <row r="31" spans="1:18" ht="22.5" x14ac:dyDescent="0.25">
      <c r="A31" s="28"/>
      <c r="B31" s="11"/>
      <c r="C31" s="11"/>
      <c r="D31" s="11"/>
      <c r="E31" s="11"/>
      <c r="F31" s="11"/>
      <c r="G31" s="22" t="s">
        <v>39</v>
      </c>
      <c r="H31" s="43">
        <f>H32 - H34</f>
        <v>-14181.49417</v>
      </c>
      <c r="I31" s="43">
        <f>I32 - I34</f>
        <v>-16131.269109999999</v>
      </c>
      <c r="J31" s="43">
        <f>J32 - J34</f>
        <v>-16533.768749999999</v>
      </c>
      <c r="K31" s="43">
        <v>489</v>
      </c>
      <c r="L31" s="43">
        <v>-12431.7</v>
      </c>
      <c r="M31" s="43">
        <v>-17181.227149999999</v>
      </c>
      <c r="N31" s="43">
        <v>138.20496915144346</v>
      </c>
      <c r="O31" s="43">
        <v>-3513.5433844580775</v>
      </c>
      <c r="P31" s="36"/>
      <c r="Q31" s="36"/>
      <c r="R31" s="39"/>
    </row>
    <row r="32" spans="1:18" x14ac:dyDescent="0.25">
      <c r="A32" s="28"/>
      <c r="B32" s="11"/>
      <c r="C32" s="11"/>
      <c r="D32" s="11"/>
      <c r="E32" s="11"/>
      <c r="F32" s="11"/>
      <c r="G32" s="22" t="s">
        <v>40</v>
      </c>
      <c r="H32" s="43">
        <v>0</v>
      </c>
      <c r="I32" s="43">
        <v>0</v>
      </c>
      <c r="J32" s="43">
        <v>0</v>
      </c>
      <c r="K32" s="43">
        <v>25950</v>
      </c>
      <c r="L32" s="43">
        <v>0</v>
      </c>
      <c r="M32" s="43">
        <v>0</v>
      </c>
      <c r="N32" s="43">
        <v>0</v>
      </c>
      <c r="O32" s="43">
        <v>0</v>
      </c>
      <c r="P32" s="36">
        <v>0</v>
      </c>
      <c r="Q32" s="36">
        <v>0</v>
      </c>
      <c r="R32" s="39">
        <v>0</v>
      </c>
    </row>
    <row r="33" spans="1:18" ht="56.25" x14ac:dyDescent="0.25">
      <c r="A33" s="27" t="s">
        <v>27</v>
      </c>
      <c r="B33" s="10" t="s">
        <v>6</v>
      </c>
      <c r="C33" s="10" t="s">
        <v>6</v>
      </c>
      <c r="D33" s="10" t="s">
        <v>6</v>
      </c>
      <c r="E33" s="10" t="s">
        <v>6</v>
      </c>
      <c r="F33" s="10" t="s">
        <v>6</v>
      </c>
      <c r="G33" s="21" t="s">
        <v>28</v>
      </c>
      <c r="H33" s="44">
        <v>0</v>
      </c>
      <c r="I33" s="44">
        <v>0</v>
      </c>
      <c r="J33" s="44">
        <v>0</v>
      </c>
      <c r="K33" s="44">
        <v>25950</v>
      </c>
      <c r="L33" s="44">
        <v>0</v>
      </c>
      <c r="M33" s="44">
        <v>0</v>
      </c>
      <c r="N33" s="44">
        <v>0</v>
      </c>
      <c r="O33" s="44">
        <v>0</v>
      </c>
      <c r="P33" s="36">
        <v>0</v>
      </c>
      <c r="Q33" s="36">
        <v>0</v>
      </c>
      <c r="R33" s="39">
        <v>0</v>
      </c>
    </row>
    <row r="34" spans="1:18" x14ac:dyDescent="0.25">
      <c r="A34" s="28"/>
      <c r="B34" s="11"/>
      <c r="C34" s="11"/>
      <c r="D34" s="11"/>
      <c r="E34" s="11"/>
      <c r="F34" s="11"/>
      <c r="G34" s="22" t="s">
        <v>41</v>
      </c>
      <c r="H34" s="43">
        <v>14181.49417</v>
      </c>
      <c r="I34" s="43">
        <v>16131.269109999999</v>
      </c>
      <c r="J34" s="43">
        <v>16533.768749999999</v>
      </c>
      <c r="K34" s="43">
        <v>25461</v>
      </c>
      <c r="L34" s="43">
        <v>12431.7</v>
      </c>
      <c r="M34" s="43">
        <v>17181.227149999999</v>
      </c>
      <c r="N34" s="43">
        <v>138.20496915144346</v>
      </c>
      <c r="O34" s="43">
        <v>67.480566945524529</v>
      </c>
      <c r="P34" s="36">
        <f>M34*100/H34</f>
        <v>121.15244659018887</v>
      </c>
      <c r="Q34" s="36">
        <f>M34*100/I34</f>
        <v>106.50883717108852</v>
      </c>
      <c r="R34" s="39">
        <f>M34*100/J34</f>
        <v>103.91597590234834</v>
      </c>
    </row>
    <row r="35" spans="1:18" x14ac:dyDescent="0.25">
      <c r="A35" s="27" t="s">
        <v>42</v>
      </c>
      <c r="B35" s="10" t="s">
        <v>6</v>
      </c>
      <c r="C35" s="10" t="s">
        <v>6</v>
      </c>
      <c r="D35" s="10" t="s">
        <v>6</v>
      </c>
      <c r="E35" s="12"/>
      <c r="F35" s="12"/>
      <c r="G35" s="21" t="s">
        <v>41</v>
      </c>
      <c r="H35" s="44">
        <v>14181.49417</v>
      </c>
      <c r="I35" s="44">
        <v>16131.269109999999</v>
      </c>
      <c r="J35" s="44">
        <v>16533.768749999999</v>
      </c>
      <c r="K35" s="44">
        <v>25461</v>
      </c>
      <c r="L35" s="44">
        <v>12431.7</v>
      </c>
      <c r="M35" s="44">
        <v>17181.227149999999</v>
      </c>
      <c r="N35" s="44">
        <v>138.20496915144346</v>
      </c>
      <c r="O35" s="44">
        <v>67.480566945524529</v>
      </c>
      <c r="P35" s="36">
        <f>M35*100/H35</f>
        <v>121.15244659018887</v>
      </c>
      <c r="Q35" s="36">
        <f>M35*100/I35</f>
        <v>106.50883717108852</v>
      </c>
      <c r="R35" s="39">
        <f t="shared" si="2"/>
        <v>103.91597590234834</v>
      </c>
    </row>
    <row r="36" spans="1:18" ht="22.5" x14ac:dyDescent="0.25">
      <c r="A36" s="28"/>
      <c r="B36" s="11"/>
      <c r="C36" s="11"/>
      <c r="D36" s="11"/>
      <c r="E36" s="11"/>
      <c r="F36" s="11"/>
      <c r="G36" s="22" t="s">
        <v>43</v>
      </c>
      <c r="H36" s="43">
        <f>H37 - H38</f>
        <v>-9085.8610000000008</v>
      </c>
      <c r="I36" s="43">
        <f>I37 - I38</f>
        <v>-4601.1970000000001</v>
      </c>
      <c r="J36" s="43">
        <f>J37 - J38</f>
        <v>-4898.9664400000001</v>
      </c>
      <c r="K36" s="43">
        <v>0</v>
      </c>
      <c r="L36" s="43">
        <v>0</v>
      </c>
      <c r="M36" s="43">
        <v>-3622.04052</v>
      </c>
      <c r="N36" s="43">
        <v>0</v>
      </c>
      <c r="O36" s="43">
        <v>0</v>
      </c>
      <c r="P36" s="36">
        <v>0</v>
      </c>
      <c r="Q36" s="36">
        <v>0</v>
      </c>
      <c r="R36" s="39">
        <v>0</v>
      </c>
    </row>
    <row r="37" spans="1:18" x14ac:dyDescent="0.25">
      <c r="A37" s="28"/>
      <c r="B37" s="11"/>
      <c r="C37" s="11"/>
      <c r="D37" s="11"/>
      <c r="E37" s="11"/>
      <c r="F37" s="11"/>
      <c r="G37" s="22" t="s">
        <v>44</v>
      </c>
      <c r="H37" s="43"/>
      <c r="I37" s="43"/>
      <c r="J37" s="43"/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36"/>
      <c r="Q37" s="36"/>
      <c r="R37" s="39"/>
    </row>
    <row r="38" spans="1:18" ht="22.5" x14ac:dyDescent="0.25">
      <c r="A38" s="28"/>
      <c r="B38" s="11"/>
      <c r="C38" s="11"/>
      <c r="D38" s="11"/>
      <c r="E38" s="11"/>
      <c r="F38" s="11"/>
      <c r="G38" s="22" t="s">
        <v>45</v>
      </c>
      <c r="H38" s="43">
        <v>9085.8610000000008</v>
      </c>
      <c r="I38" s="43">
        <v>4601.1970000000001</v>
      </c>
      <c r="J38" s="43">
        <v>4898.9664400000001</v>
      </c>
      <c r="K38" s="43">
        <v>0</v>
      </c>
      <c r="L38" s="43">
        <v>0</v>
      </c>
      <c r="M38" s="43">
        <v>3622.04052</v>
      </c>
      <c r="N38" s="43">
        <v>0</v>
      </c>
      <c r="O38" s="43">
        <v>0</v>
      </c>
      <c r="P38" s="36">
        <f>M38*100/H38</f>
        <v>39.86458212380753</v>
      </c>
      <c r="Q38" s="36">
        <f>M38*100/I38</f>
        <v>78.719527114357419</v>
      </c>
      <c r="R38" s="39">
        <f>M38*100/J38</f>
        <v>73.934789396107803</v>
      </c>
    </row>
    <row r="39" spans="1:18" ht="22.5" x14ac:dyDescent="0.25">
      <c r="A39" s="27" t="s">
        <v>46</v>
      </c>
      <c r="B39" s="10" t="s">
        <v>6</v>
      </c>
      <c r="C39" s="10" t="s">
        <v>6</v>
      </c>
      <c r="D39" s="10" t="s">
        <v>6</v>
      </c>
      <c r="E39" s="12"/>
      <c r="F39" s="12"/>
      <c r="G39" s="21" t="s">
        <v>45</v>
      </c>
      <c r="H39" s="44">
        <v>9085.8610000000008</v>
      </c>
      <c r="I39" s="44">
        <v>4601.1970000000001</v>
      </c>
      <c r="J39" s="44">
        <v>4898.9664400000001</v>
      </c>
      <c r="K39" s="44">
        <v>0</v>
      </c>
      <c r="L39" s="44">
        <v>0</v>
      </c>
      <c r="M39" s="44">
        <v>3622.04052</v>
      </c>
      <c r="N39" s="44">
        <v>0</v>
      </c>
      <c r="O39" s="44">
        <v>0</v>
      </c>
      <c r="P39" s="37">
        <f>M39*100/H39</f>
        <v>39.86458212380753</v>
      </c>
      <c r="Q39" s="37">
        <f>M39*100/I39</f>
        <v>78.719527114357419</v>
      </c>
      <c r="R39" s="40">
        <f>M39*100/J39</f>
        <v>73.934789396107803</v>
      </c>
    </row>
    <row r="40" spans="1:18" x14ac:dyDescent="0.25">
      <c r="A40" s="29"/>
      <c r="B40" s="13"/>
      <c r="C40" s="13"/>
      <c r="D40" s="13"/>
      <c r="E40" s="13"/>
      <c r="F40" s="13"/>
      <c r="G40" s="22" t="s">
        <v>47</v>
      </c>
      <c r="H40" s="45">
        <f>H12 - H17 - H31 - H36</f>
        <v>634022.90162999986</v>
      </c>
      <c r="I40" s="45">
        <f>I12 - I17 - I31 - I36</f>
        <v>47521.00276999882</v>
      </c>
      <c r="J40" s="45">
        <f>J12 - J17 - J31 - J36</f>
        <v>576965.76644000004</v>
      </c>
      <c r="K40" s="45">
        <v>-924549.99999999627</v>
      </c>
      <c r="L40" s="45">
        <v>-640653.70000000042</v>
      </c>
      <c r="M40" s="45">
        <v>606144.70675999497</v>
      </c>
      <c r="N40" s="45"/>
      <c r="O40" s="45"/>
      <c r="P40" s="38"/>
      <c r="Q40" s="38"/>
      <c r="R40" s="41"/>
    </row>
    <row r="41" spans="1:18" s="42" customFormat="1" ht="24" x14ac:dyDescent="0.25">
      <c r="A41" s="29"/>
      <c r="B41" s="13"/>
      <c r="C41" s="13"/>
      <c r="D41" s="13"/>
      <c r="E41" s="13"/>
      <c r="F41" s="13"/>
      <c r="G41" s="51" t="s">
        <v>112</v>
      </c>
      <c r="H41" s="45"/>
      <c r="I41" s="45"/>
      <c r="J41" s="45"/>
      <c r="K41" s="45">
        <v>0</v>
      </c>
      <c r="L41" s="45">
        <v>0</v>
      </c>
      <c r="M41" s="45">
        <v>0</v>
      </c>
      <c r="N41" s="45"/>
      <c r="O41" s="45"/>
      <c r="P41" s="38"/>
      <c r="Q41" s="38"/>
      <c r="R41" s="41"/>
    </row>
    <row r="42" spans="1:18" ht="36" x14ac:dyDescent="0.25">
      <c r="A42" s="29"/>
      <c r="B42" s="13"/>
      <c r="C42" s="13"/>
      <c r="D42" s="13"/>
      <c r="E42" s="13"/>
      <c r="F42" s="13"/>
      <c r="G42" s="51" t="s">
        <v>113</v>
      </c>
      <c r="H42" s="45">
        <f>H43 + H47 - H45</f>
        <v>-634022.90162999986</v>
      </c>
      <c r="I42" s="45">
        <f>I43 + I47 - I45</f>
        <v>-47521.00276999882</v>
      </c>
      <c r="J42" s="45">
        <f>J43 + J47 - J45</f>
        <v>-576965.76644000004</v>
      </c>
      <c r="K42" s="45">
        <v>924549.99999999627</v>
      </c>
      <c r="L42" s="45">
        <v>640653.70000000042</v>
      </c>
      <c r="M42" s="45">
        <v>-606144.70675999497</v>
      </c>
      <c r="N42" s="45"/>
      <c r="O42" s="45"/>
      <c r="P42" s="38"/>
      <c r="Q42" s="38"/>
      <c r="R42" s="41"/>
    </row>
    <row r="43" spans="1:18" x14ac:dyDescent="0.25">
      <c r="A43" s="28"/>
      <c r="B43" s="11"/>
      <c r="C43" s="11"/>
      <c r="D43" s="11"/>
      <c r="E43" s="11"/>
      <c r="F43" s="11"/>
      <c r="G43" s="52" t="s">
        <v>114</v>
      </c>
      <c r="H43" s="43">
        <v>0</v>
      </c>
      <c r="I43" s="43">
        <v>0</v>
      </c>
      <c r="J43" s="43">
        <v>0</v>
      </c>
      <c r="K43" s="43">
        <v>455710</v>
      </c>
      <c r="L43" s="43">
        <v>194879</v>
      </c>
      <c r="M43" s="43">
        <v>194879</v>
      </c>
      <c r="N43" s="43">
        <v>100</v>
      </c>
      <c r="O43" s="43">
        <v>42.763819095477388</v>
      </c>
      <c r="P43" s="36">
        <v>0</v>
      </c>
      <c r="Q43" s="36">
        <v>0</v>
      </c>
      <c r="R43" s="39">
        <v>0</v>
      </c>
    </row>
    <row r="44" spans="1:18" ht="22.5" x14ac:dyDescent="0.25">
      <c r="A44" s="27" t="s">
        <v>48</v>
      </c>
      <c r="B44" s="10" t="s">
        <v>6</v>
      </c>
      <c r="C44" s="10" t="s">
        <v>6</v>
      </c>
      <c r="D44" s="10" t="s">
        <v>6</v>
      </c>
      <c r="E44" s="12"/>
      <c r="F44" s="12"/>
      <c r="G44" s="53" t="s">
        <v>115</v>
      </c>
      <c r="H44" s="44">
        <v>0</v>
      </c>
      <c r="I44" s="44">
        <v>0</v>
      </c>
      <c r="J44" s="44">
        <v>0</v>
      </c>
      <c r="K44" s="44">
        <v>455710</v>
      </c>
      <c r="L44" s="44">
        <v>194879</v>
      </c>
      <c r="M44" s="44">
        <v>194879</v>
      </c>
      <c r="N44" s="44">
        <v>100</v>
      </c>
      <c r="O44" s="44">
        <v>42.763819095477388</v>
      </c>
      <c r="P44" s="37">
        <v>0</v>
      </c>
      <c r="Q44" s="37">
        <v>0</v>
      </c>
      <c r="R44" s="40">
        <v>0</v>
      </c>
    </row>
    <row r="45" spans="1:18" x14ac:dyDescent="0.25">
      <c r="A45" s="28"/>
      <c r="B45" s="11"/>
      <c r="C45" s="11"/>
      <c r="D45" s="11"/>
      <c r="E45" s="11"/>
      <c r="F45" s="11"/>
      <c r="G45" s="52" t="s">
        <v>116</v>
      </c>
      <c r="H45" s="43">
        <v>112509.2</v>
      </c>
      <c r="I45" s="43">
        <v>12104</v>
      </c>
      <c r="J45" s="43">
        <v>15058</v>
      </c>
      <c r="K45" s="43">
        <v>25461</v>
      </c>
      <c r="L45" s="43">
        <v>15058</v>
      </c>
      <c r="M45" s="43">
        <v>15058</v>
      </c>
      <c r="N45" s="43">
        <v>100</v>
      </c>
      <c r="O45" s="43">
        <v>59.141431994030079</v>
      </c>
      <c r="P45" s="36">
        <f>L44*100/H45</f>
        <v>173.21161291698812</v>
      </c>
      <c r="Q45" s="36">
        <f>M44*100/I45</f>
        <v>1610.0380039656311</v>
      </c>
      <c r="R45" s="39">
        <f>M44*100/J45</f>
        <v>1294.1891353433391</v>
      </c>
    </row>
    <row r="46" spans="1:18" x14ac:dyDescent="0.25">
      <c r="A46" s="27" t="s">
        <v>50</v>
      </c>
      <c r="B46" s="10" t="s">
        <v>6</v>
      </c>
      <c r="C46" s="10" t="s">
        <v>6</v>
      </c>
      <c r="D46" s="10" t="s">
        <v>6</v>
      </c>
      <c r="E46" s="10" t="s">
        <v>6</v>
      </c>
      <c r="F46" s="10" t="s">
        <v>6</v>
      </c>
      <c r="G46" s="54" t="s">
        <v>49</v>
      </c>
      <c r="H46" s="44">
        <v>112509.2</v>
      </c>
      <c r="I46" s="44">
        <v>12104</v>
      </c>
      <c r="J46" s="44">
        <v>15058</v>
      </c>
      <c r="K46" s="44">
        <v>25461</v>
      </c>
      <c r="L46" s="44">
        <v>15058</v>
      </c>
      <c r="M46" s="44">
        <v>15058</v>
      </c>
      <c r="N46" s="44">
        <v>100</v>
      </c>
      <c r="O46" s="44">
        <v>59.141431994030079</v>
      </c>
      <c r="P46" s="36">
        <f>L45*100/H46</f>
        <v>13.383794391925283</v>
      </c>
      <c r="Q46" s="36">
        <f>M45*100/I46</f>
        <v>124.4051553205552</v>
      </c>
      <c r="R46" s="39">
        <f>M45*100/J46</f>
        <v>100</v>
      </c>
    </row>
    <row r="47" spans="1:18" ht="24" x14ac:dyDescent="0.25">
      <c r="A47" s="28"/>
      <c r="B47" s="11"/>
      <c r="C47" s="11"/>
      <c r="D47" s="11"/>
      <c r="E47" s="11"/>
      <c r="F47" s="11"/>
      <c r="G47" s="51" t="s">
        <v>117</v>
      </c>
      <c r="H47" s="43">
        <f>H45 - H40 - H43</f>
        <v>-521513.70162999985</v>
      </c>
      <c r="I47" s="43">
        <f>I45 - I40 - I43</f>
        <v>-35417.00276999882</v>
      </c>
      <c r="J47" s="43">
        <f>J45 - J40 - J43</f>
        <v>-561907.76644000004</v>
      </c>
      <c r="K47" s="43">
        <v>494300.99999999627</v>
      </c>
      <c r="L47" s="43">
        <v>460832.70000000042</v>
      </c>
      <c r="M47" s="43">
        <v>-785965.70675999497</v>
      </c>
      <c r="N47" s="43"/>
      <c r="O47" s="43"/>
      <c r="P47" s="19"/>
      <c r="Q47" s="19"/>
      <c r="R47" s="34"/>
    </row>
    <row r="48" spans="1:18" ht="24" x14ac:dyDescent="0.25">
      <c r="A48" s="28"/>
      <c r="B48" s="11"/>
      <c r="C48" s="11"/>
      <c r="D48" s="11"/>
      <c r="E48" s="11"/>
      <c r="F48" s="11"/>
      <c r="G48" s="51" t="s">
        <v>51</v>
      </c>
      <c r="H48" s="43"/>
      <c r="I48" s="43"/>
      <c r="J48" s="43"/>
      <c r="K48" s="43"/>
      <c r="L48" s="43"/>
      <c r="M48" s="43"/>
      <c r="N48" s="43"/>
      <c r="O48" s="43"/>
      <c r="P48" s="17"/>
      <c r="Q48" s="17"/>
      <c r="R48" s="33"/>
    </row>
    <row r="49" spans="1:18" ht="24" x14ac:dyDescent="0.25">
      <c r="A49" s="30"/>
      <c r="B49" s="12"/>
      <c r="C49" s="12"/>
      <c r="D49" s="12"/>
      <c r="E49" s="12"/>
      <c r="F49" s="12"/>
      <c r="G49" s="51" t="s">
        <v>52</v>
      </c>
      <c r="H49" s="44">
        <v>234603.18919999999</v>
      </c>
      <c r="I49" s="44">
        <v>2875502.6076099998</v>
      </c>
      <c r="J49" s="44">
        <v>210682.83942999999</v>
      </c>
      <c r="K49" s="44"/>
      <c r="L49" s="44"/>
      <c r="M49" s="44">
        <v>494301.08026000002</v>
      </c>
      <c r="N49" s="44"/>
      <c r="O49" s="44"/>
      <c r="P49" s="17"/>
      <c r="Q49" s="17"/>
      <c r="R49" s="33"/>
    </row>
    <row r="50" spans="1:18" ht="24.75" thickBot="1" x14ac:dyDescent="0.3">
      <c r="A50" s="31"/>
      <c r="B50" s="14"/>
      <c r="C50" s="14"/>
      <c r="D50" s="14"/>
      <c r="E50" s="14"/>
      <c r="F50" s="14"/>
      <c r="G50" s="51" t="s">
        <v>53</v>
      </c>
      <c r="H50" s="44">
        <f>H49 - H47 + 0</f>
        <v>756116.89082999981</v>
      </c>
      <c r="I50" s="44">
        <f>I49 - I47 + 0</f>
        <v>2910919.6103799986</v>
      </c>
      <c r="J50" s="44">
        <f>J49 - J47 + 0</f>
        <v>772590.60587000009</v>
      </c>
      <c r="K50" s="44"/>
      <c r="L50" s="44"/>
      <c r="M50" s="44">
        <v>1280266.787019995</v>
      </c>
      <c r="N50" s="44"/>
      <c r="O50" s="44"/>
      <c r="P50" s="20"/>
      <c r="Q50" s="20"/>
      <c r="R50" s="35"/>
    </row>
    <row r="51" spans="1:18" x14ac:dyDescent="0.25">
      <c r="A51" s="15"/>
      <c r="B51" s="15"/>
      <c r="C51" s="15"/>
      <c r="D51" s="15"/>
      <c r="E51" s="15"/>
      <c r="F51" s="15"/>
      <c r="G51" s="16"/>
      <c r="H51" s="55"/>
      <c r="I51" s="23"/>
      <c r="J51" s="16"/>
      <c r="P51" s="18"/>
    </row>
    <row r="52" spans="1:18" x14ac:dyDescent="0.25">
      <c r="A52" s="15"/>
      <c r="B52" s="15"/>
      <c r="C52" s="15"/>
      <c r="D52" s="15"/>
      <c r="E52" s="15"/>
      <c r="F52" s="15"/>
      <c r="G52" s="16"/>
      <c r="H52" s="23"/>
      <c r="I52" s="23"/>
      <c r="J52" s="16"/>
      <c r="K52" s="18"/>
      <c r="L52" s="18"/>
      <c r="M52" s="18"/>
      <c r="N52" s="18"/>
      <c r="O52" s="18"/>
      <c r="P52" s="18"/>
    </row>
    <row r="53" spans="1:18" x14ac:dyDescent="0.25">
      <c r="G53" s="71" t="s">
        <v>105</v>
      </c>
      <c r="H53" s="71"/>
      <c r="I53" s="71"/>
      <c r="J53" s="71"/>
    </row>
  </sheetData>
  <mergeCells count="17">
    <mergeCell ref="J8:J10"/>
    <mergeCell ref="G53:J53"/>
    <mergeCell ref="K8:O8"/>
    <mergeCell ref="A11:F11"/>
    <mergeCell ref="G8:G10"/>
    <mergeCell ref="A2:R4"/>
    <mergeCell ref="P8:P10"/>
    <mergeCell ref="Q8:Q10"/>
    <mergeCell ref="R8:R10"/>
    <mergeCell ref="K9:K10"/>
    <mergeCell ref="L9:L10"/>
    <mergeCell ref="M9:M10"/>
    <mergeCell ref="N9:N10"/>
    <mergeCell ref="O9:O10"/>
    <mergeCell ref="A8:F10"/>
    <mergeCell ref="H8:H10"/>
    <mergeCell ref="I8:I10"/>
  </mergeCells>
  <pageMargins left="0.19685039370078741" right="0.19685039370078741" top="0.39370078740157483" bottom="0.3937007874015748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мем</vt:lpstr>
      <vt:lpstr>рус</vt:lpstr>
      <vt:lpstr>мем!Заголовки_для_печати</vt:lpstr>
      <vt:lpstr>рус!Заголовки_для_печати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2025-11-12T11:26:05Z</cp:lastPrinted>
  <dcterms:created xsi:type="dcterms:W3CDTF">2024-02-12T06:04:30Z</dcterms:created>
  <dcterms:modified xsi:type="dcterms:W3CDTF">2026-09-04T09:10:43Z</dcterms:modified>
</cp:coreProperties>
</file>