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ЭтаКнига" defaultThemeVersion="124226"/>
  <mc:AlternateContent xmlns:mc="http://schemas.openxmlformats.org/markup-compatibility/2006">
    <mc:Choice Requires="x15">
      <x15ac:absPath xmlns:x15ac="http://schemas.microsoft.com/office/spreadsheetml/2010/11/ac" url="C:\Users\усиб\Downloads\"/>
    </mc:Choice>
  </mc:AlternateContent>
  <xr:revisionPtr revIDLastSave="0" documentId="13_ncr:1_{274181CF-6C11-4104-8459-5F054DE3C4E2}" xr6:coauthVersionLast="47" xr6:coauthVersionMax="47" xr10:uidLastSave="{00000000-0000-0000-0000-000000000000}"/>
  <bookViews>
    <workbookView xWindow="-120" yWindow="-120" windowWidth="29040" windowHeight="15840" tabRatio="891" activeTab="3" xr2:uid="{00000000-000D-0000-FFFF-FFFF00000000}"/>
  </bookViews>
  <sheets>
    <sheet name="прил4-МБ 1 кв 2026 год свод" sheetId="35" r:id="rId1"/>
    <sheet name="Лист1" sheetId="65" state="hidden" r:id="rId2"/>
    <sheet name="прил4-МБ свод реал" sheetId="64" r:id="rId3"/>
    <sheet name="прил4-МБ свод планир" sheetId="63" r:id="rId4"/>
    <sheet name="прил4-МБ 1 свод заверш" sheetId="62" r:id="rId5"/>
  </sheets>
  <definedNames>
    <definedName name="_FilterDatabase" localSheetId="0" hidden="1">'прил4-МБ 1 кв 2026 год свод'!$A$10:$AG$427</definedName>
    <definedName name="_FilterDatabase" localSheetId="4" hidden="1">'прил4-МБ 1 свод заверш'!$A$10:$AG$50</definedName>
    <definedName name="_FilterDatabase" localSheetId="3" hidden="1">'прил4-МБ свод планир'!$A$10:$AG$41</definedName>
    <definedName name="_FilterDatabase" localSheetId="2" hidden="1">'прил4-МБ свод реал'!$A$10:$AG$394</definedName>
    <definedName name="_xlnm._FilterDatabase" localSheetId="0" hidden="1">'прил4-МБ 1 кв 2026 год свод'!$A$10:$AH$427</definedName>
    <definedName name="_xlnm._FilterDatabase" localSheetId="4" hidden="1">'прил4-МБ 1 свод заверш'!$A$10:$AH$50</definedName>
    <definedName name="_xlnm._FilterDatabase" localSheetId="3" hidden="1">'прил4-МБ свод планир'!$A$10:$AH$41</definedName>
    <definedName name="_xlnm._FilterDatabase" localSheetId="2" hidden="1">'прил4-МБ свод реал'!$A$10:$AH$394</definedName>
    <definedName name="Print_Area" localSheetId="0">'прил4-МБ 1 кв 2026 год свод'!$A$3:$AG$427</definedName>
    <definedName name="Print_Area" localSheetId="4">'прил4-МБ 1 свод заверш'!$A$3:$AG$50</definedName>
    <definedName name="Print_Area" localSheetId="3">'прил4-МБ свод планир'!$A$3:$AG$41</definedName>
    <definedName name="Print_Area" localSheetId="2">'прил4-МБ свод реал'!$A$3:$AG$394</definedName>
    <definedName name="Print_Titles" localSheetId="0">'прил4-МБ 1 кв 2026 год свод'!$6:$10</definedName>
    <definedName name="Print_Titles" localSheetId="4">'прил4-МБ 1 свод заверш'!$6:$10</definedName>
    <definedName name="Print_Titles" localSheetId="3">'прил4-МБ свод планир'!$6:$10</definedName>
    <definedName name="Print_Titles" localSheetId="2">'прил4-МБ свод реал'!$6:$10</definedName>
    <definedName name="_xlnm.Print_Area" localSheetId="0">'прил4-МБ 1 кв 2026 год свод'!$A$1:$AG$427</definedName>
    <definedName name="_xlnm.Print_Area" localSheetId="4">'прил4-МБ 1 свод заверш'!$A$1:$AG$51</definedName>
    <definedName name="_xlnm.Print_Area" localSheetId="3">'прил4-МБ свод планир'!$A$1:$AG$42</definedName>
    <definedName name="_xlnm.Print_Area" localSheetId="2">'прил4-МБ свод реал'!$A$1:$AG$395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65" l="1"/>
  <c r="D44" i="65"/>
  <c r="B44" i="65"/>
  <c r="E36" i="65"/>
  <c r="H41" i="65"/>
  <c r="G43" i="65"/>
  <c r="H42" i="65"/>
  <c r="F46" i="65"/>
  <c r="F44" i="65"/>
  <c r="E46" i="65"/>
  <c r="E44" i="65"/>
  <c r="G37" i="65"/>
  <c r="F37" i="65"/>
  <c r="E37" i="65"/>
  <c r="E417" i="35" l="1"/>
  <c r="F377" i="64"/>
  <c r="E397" i="35"/>
  <c r="E35" i="63"/>
  <c r="E33" i="63" s="1"/>
  <c r="E370" i="64"/>
  <c r="F405" i="35"/>
  <c r="E395" i="35" s="1"/>
  <c r="J7" i="65"/>
  <c r="J8" i="65"/>
  <c r="J9" i="65"/>
  <c r="J10" i="65"/>
  <c r="J11" i="65"/>
  <c r="J12" i="65"/>
  <c r="J13" i="65"/>
  <c r="J14" i="65"/>
  <c r="J15" i="65"/>
  <c r="J16" i="65"/>
  <c r="J17" i="65"/>
  <c r="J18" i="65"/>
  <c r="J6" i="65"/>
  <c r="F100" i="35"/>
  <c r="E89" i="35"/>
  <c r="F96" i="64"/>
  <c r="E85" i="64"/>
  <c r="F13" i="64"/>
  <c r="E13" i="64"/>
  <c r="AE38" i="62"/>
  <c r="AE36" i="62" s="1"/>
  <c r="AD38" i="62"/>
  <c r="AD36" i="62" s="1"/>
  <c r="AC38" i="62"/>
  <c r="AC36" i="62" s="1"/>
  <c r="V20" i="62"/>
  <c r="V18" i="62" s="1"/>
  <c r="U20" i="62"/>
  <c r="U18" i="62" s="1"/>
  <c r="T20" i="62"/>
  <c r="T18" i="62" s="1"/>
  <c r="R20" i="62"/>
  <c r="R18" i="62" s="1"/>
  <c r="Q20" i="62"/>
  <c r="Q18" i="62" s="1"/>
  <c r="P20" i="62"/>
  <c r="P18" i="62" s="1"/>
  <c r="N20" i="62"/>
  <c r="N18" i="62" s="1"/>
  <c r="M20" i="62"/>
  <c r="M18" i="62" s="1"/>
  <c r="L20" i="62"/>
  <c r="L18" i="62" s="1"/>
  <c r="K20" i="62"/>
  <c r="K18" i="62" s="1"/>
  <c r="J20" i="62"/>
  <c r="J18" i="62" s="1"/>
  <c r="I20" i="62"/>
  <c r="I18" i="62" s="1"/>
  <c r="H20" i="62"/>
  <c r="H18" i="62" s="1"/>
  <c r="G20" i="62"/>
  <c r="G18" i="62" s="1"/>
  <c r="N27" i="62"/>
  <c r="N25" i="62" s="1"/>
  <c r="M27" i="62"/>
  <c r="M25" i="62" s="1"/>
  <c r="L27" i="62"/>
  <c r="L25" i="62" s="1"/>
  <c r="K27" i="62"/>
  <c r="K25" i="62" s="1"/>
  <c r="J27" i="62"/>
  <c r="J25" i="62" s="1"/>
  <c r="I27" i="62"/>
  <c r="I25" i="62" s="1"/>
  <c r="G27" i="62"/>
  <c r="G25" i="62" s="1"/>
  <c r="V38" i="62"/>
  <c r="V36" i="62" s="1"/>
  <c r="U38" i="62"/>
  <c r="U36" i="62" s="1"/>
  <c r="T38" i="62"/>
  <c r="T36" i="62" s="1"/>
  <c r="R38" i="62"/>
  <c r="R36" i="62" s="1"/>
  <c r="Q38" i="62"/>
  <c r="Q36" i="62" s="1"/>
  <c r="P38" i="62"/>
  <c r="P36" i="62" s="1"/>
  <c r="N38" i="62"/>
  <c r="N36" i="62" s="1"/>
  <c r="M38" i="62"/>
  <c r="M36" i="62" s="1"/>
  <c r="L38" i="62"/>
  <c r="L36" i="62" s="1"/>
  <c r="K38" i="62"/>
  <c r="K36" i="62" s="1"/>
  <c r="J38" i="62"/>
  <c r="J36" i="62" s="1"/>
  <c r="I38" i="62"/>
  <c r="I36" i="62" s="1"/>
  <c r="H38" i="62"/>
  <c r="H36" i="62" s="1"/>
  <c r="G38" i="62"/>
  <c r="G36" i="62" s="1"/>
  <c r="F38" i="62"/>
  <c r="E36" i="62" s="1"/>
  <c r="E38" i="62"/>
  <c r="L46" i="62"/>
  <c r="L44" i="62" s="1"/>
  <c r="J46" i="62"/>
  <c r="J44" i="62" s="1"/>
  <c r="F36" i="62" l="1"/>
  <c r="E368" i="64"/>
  <c r="L16" i="65"/>
  <c r="AE15" i="63"/>
  <c r="AC15" i="63"/>
  <c r="V35" i="63"/>
  <c r="V33" i="63" s="1"/>
  <c r="U35" i="63"/>
  <c r="U33" i="63" s="1"/>
  <c r="T35" i="63"/>
  <c r="T33" i="63" s="1"/>
  <c r="R35" i="63"/>
  <c r="R33" i="63" s="1"/>
  <c r="Q35" i="63"/>
  <c r="Q33" i="63" s="1"/>
  <c r="P35" i="63"/>
  <c r="P33" i="63" s="1"/>
  <c r="N35" i="63"/>
  <c r="N33" i="63" s="1"/>
  <c r="M35" i="63"/>
  <c r="M33" i="63" s="1"/>
  <c r="L35" i="63"/>
  <c r="L33" i="63" s="1"/>
  <c r="K35" i="63"/>
  <c r="K33" i="63" s="1"/>
  <c r="J35" i="63"/>
  <c r="J33" i="63" s="1"/>
  <c r="I35" i="63"/>
  <c r="I33" i="63" s="1"/>
  <c r="H35" i="63"/>
  <c r="H33" i="63" s="1"/>
  <c r="G35" i="63"/>
  <c r="G33" i="63" s="1"/>
  <c r="F35" i="63"/>
  <c r="F33" i="63" s="1"/>
  <c r="AG17" i="63"/>
  <c r="AF17" i="63"/>
  <c r="AE17" i="63"/>
  <c r="AD17" i="63"/>
  <c r="AD15" i="63" s="1"/>
  <c r="AC17" i="63"/>
  <c r="V17" i="63"/>
  <c r="V15" i="63" s="1"/>
  <c r="U17" i="63"/>
  <c r="U15" i="63" s="1"/>
  <c r="T17" i="63"/>
  <c r="T15" i="63" s="1"/>
  <c r="R17" i="63"/>
  <c r="R15" i="63" s="1"/>
  <c r="Q17" i="63"/>
  <c r="Q15" i="63" s="1"/>
  <c r="P17" i="63"/>
  <c r="N17" i="63"/>
  <c r="N15" i="63" s="1"/>
  <c r="M17" i="63"/>
  <c r="M15" i="63" s="1"/>
  <c r="L17" i="63"/>
  <c r="L15" i="63" s="1"/>
  <c r="K17" i="63"/>
  <c r="K15" i="63" s="1"/>
  <c r="J17" i="63"/>
  <c r="I17" i="63"/>
  <c r="H17" i="63"/>
  <c r="G17" i="63"/>
  <c r="F17" i="63"/>
  <c r="E17" i="63"/>
  <c r="V13" i="63"/>
  <c r="V12" i="63" s="1"/>
  <c r="U13" i="63"/>
  <c r="U12" i="63" s="1"/>
  <c r="T13" i="63"/>
  <c r="T12" i="63" s="1"/>
  <c r="R13" i="63"/>
  <c r="R12" i="63" s="1"/>
  <c r="Q13" i="63"/>
  <c r="Q12" i="63" s="1"/>
  <c r="P13" i="63"/>
  <c r="P12" i="63" s="1"/>
  <c r="N13" i="63"/>
  <c r="N12" i="63" s="1"/>
  <c r="M13" i="63"/>
  <c r="M12" i="63" s="1"/>
  <c r="L13" i="63"/>
  <c r="L12" i="63" s="1"/>
  <c r="K13" i="63"/>
  <c r="K12" i="63" s="1"/>
  <c r="J13" i="63"/>
  <c r="J12" i="63" s="1"/>
  <c r="I13" i="63"/>
  <c r="I12" i="63" s="1"/>
  <c r="H13" i="63"/>
  <c r="H12" i="63" s="1"/>
  <c r="G13" i="63"/>
  <c r="G12" i="63" s="1"/>
  <c r="F13" i="63"/>
  <c r="F12" i="63" s="1"/>
  <c r="J15" i="63"/>
  <c r="I15" i="63"/>
  <c r="H15" i="63"/>
  <c r="G15" i="63"/>
  <c r="F15" i="63" l="1"/>
  <c r="E15" i="63"/>
  <c r="Y17" i="63"/>
  <c r="Z17" i="63" s="1"/>
  <c r="P15" i="63"/>
  <c r="Y394" i="64"/>
  <c r="Z394" i="64" s="1"/>
  <c r="W394" i="64"/>
  <c r="S394" i="64"/>
  <c r="S393" i="64" s="1"/>
  <c r="O394" i="64"/>
  <c r="O393" i="64" s="1"/>
  <c r="AG393" i="64"/>
  <c r="AF393" i="64"/>
  <c r="AE393" i="64"/>
  <c r="AD393" i="64"/>
  <c r="AC393" i="64"/>
  <c r="V393" i="64"/>
  <c r="U393" i="64"/>
  <c r="T393" i="64"/>
  <c r="R393" i="64"/>
  <c r="Q393" i="64"/>
  <c r="P393" i="64"/>
  <c r="N393" i="64"/>
  <c r="M393" i="64"/>
  <c r="L393" i="64"/>
  <c r="K393" i="64"/>
  <c r="I393" i="64"/>
  <c r="H393" i="64"/>
  <c r="G393" i="64"/>
  <c r="F393" i="64"/>
  <c r="E393" i="64"/>
  <c r="Y392" i="64"/>
  <c r="W392" i="64"/>
  <c r="S392" i="64"/>
  <c r="S391" i="64" s="1"/>
  <c r="O392" i="64"/>
  <c r="O391" i="64" s="1"/>
  <c r="AF391" i="64"/>
  <c r="AE391" i="64"/>
  <c r="AD391" i="64"/>
  <c r="AC391" i="64"/>
  <c r="V391" i="64"/>
  <c r="U391" i="64"/>
  <c r="T391" i="64"/>
  <c r="R391" i="64"/>
  <c r="Q391" i="64"/>
  <c r="P391" i="64"/>
  <c r="N391" i="64"/>
  <c r="M391" i="64"/>
  <c r="L391" i="64"/>
  <c r="K391" i="64"/>
  <c r="I391" i="64"/>
  <c r="H391" i="64"/>
  <c r="G391" i="64"/>
  <c r="F391" i="64"/>
  <c r="E391" i="64"/>
  <c r="Y390" i="64"/>
  <c r="W390" i="64"/>
  <c r="AG389" i="64"/>
  <c r="AF389" i="64"/>
  <c r="AE389" i="64"/>
  <c r="AD389" i="64"/>
  <c r="AC389" i="64"/>
  <c r="V389" i="64"/>
  <c r="U389" i="64"/>
  <c r="T389" i="64"/>
  <c r="S389" i="64"/>
  <c r="R389" i="64"/>
  <c r="Q389" i="64"/>
  <c r="P389" i="64"/>
  <c r="O389" i="64"/>
  <c r="N389" i="64"/>
  <c r="M389" i="64"/>
  <c r="L389" i="64"/>
  <c r="K389" i="64"/>
  <c r="J389" i="64"/>
  <c r="I389" i="64"/>
  <c r="H389" i="64"/>
  <c r="G389" i="64"/>
  <c r="F389" i="64"/>
  <c r="E389" i="64"/>
  <c r="Y388" i="64"/>
  <c r="W388" i="64"/>
  <c r="S388" i="64"/>
  <c r="S387" i="64" s="1"/>
  <c r="O388" i="64"/>
  <c r="O387" i="64" s="1"/>
  <c r="AG387" i="64"/>
  <c r="AF387" i="64"/>
  <c r="AE387" i="64"/>
  <c r="AD387" i="64"/>
  <c r="AC387" i="64"/>
  <c r="V387" i="64"/>
  <c r="U387" i="64"/>
  <c r="T387" i="64"/>
  <c r="R387" i="64"/>
  <c r="Q387" i="64"/>
  <c r="P387" i="64"/>
  <c r="N387" i="64"/>
  <c r="M387" i="64"/>
  <c r="L387" i="64"/>
  <c r="K387" i="64"/>
  <c r="J387" i="64"/>
  <c r="I387" i="64"/>
  <c r="H387" i="64"/>
  <c r="G387" i="64"/>
  <c r="F387" i="64"/>
  <c r="E387" i="64"/>
  <c r="Y386" i="64"/>
  <c r="W386" i="64"/>
  <c r="S385" i="64"/>
  <c r="O385" i="64"/>
  <c r="AE385" i="64"/>
  <c r="AD385" i="64"/>
  <c r="AC385" i="64"/>
  <c r="V385" i="64"/>
  <c r="U385" i="64"/>
  <c r="T385" i="64"/>
  <c r="R385" i="64"/>
  <c r="Q385" i="64"/>
  <c r="P385" i="64"/>
  <c r="N385" i="64"/>
  <c r="M385" i="64"/>
  <c r="L385" i="64"/>
  <c r="K385" i="64"/>
  <c r="J385" i="64"/>
  <c r="I385" i="64"/>
  <c r="H385" i="64"/>
  <c r="G385" i="64"/>
  <c r="F385" i="64"/>
  <c r="E385" i="64"/>
  <c r="Y384" i="64"/>
  <c r="W384" i="64"/>
  <c r="S384" i="64"/>
  <c r="S383" i="64" s="1"/>
  <c r="O384" i="64"/>
  <c r="O383" i="64" s="1"/>
  <c r="O382" i="64" s="1"/>
  <c r="AF383" i="64"/>
  <c r="AE383" i="64"/>
  <c r="AD383" i="64"/>
  <c r="AC383" i="64"/>
  <c r="V383" i="64"/>
  <c r="U383" i="64"/>
  <c r="T383" i="64"/>
  <c r="R383" i="64"/>
  <c r="Q383" i="64"/>
  <c r="P383" i="64"/>
  <c r="N383" i="64"/>
  <c r="M383" i="64"/>
  <c r="L383" i="64"/>
  <c r="K383" i="64"/>
  <c r="J383" i="64"/>
  <c r="I383" i="64"/>
  <c r="H383" i="64"/>
  <c r="G383" i="64"/>
  <c r="F383" i="64"/>
  <c r="E383" i="64"/>
  <c r="Y381" i="64"/>
  <c r="W381" i="64"/>
  <c r="Y379" i="64"/>
  <c r="W379" i="64"/>
  <c r="S379" i="64"/>
  <c r="O379" i="64"/>
  <c r="Y378" i="64"/>
  <c r="W378" i="64"/>
  <c r="S378" i="64"/>
  <c r="S377" i="64" s="1"/>
  <c r="O378" i="64"/>
  <c r="AG377" i="64"/>
  <c r="AF377" i="64"/>
  <c r="AE377" i="64"/>
  <c r="AD377" i="64"/>
  <c r="AC377" i="64"/>
  <c r="V377" i="64"/>
  <c r="U377" i="64"/>
  <c r="T377" i="64"/>
  <c r="R377" i="64"/>
  <c r="Q377" i="64"/>
  <c r="P377" i="64"/>
  <c r="N377" i="64"/>
  <c r="M377" i="64"/>
  <c r="L377" i="64"/>
  <c r="K377" i="64"/>
  <c r="J377" i="64"/>
  <c r="I377" i="64"/>
  <c r="H377" i="64"/>
  <c r="G377" i="64"/>
  <c r="E377" i="64"/>
  <c r="Y376" i="64"/>
  <c r="W376" i="64"/>
  <c r="S376" i="64"/>
  <c r="O376" i="64"/>
  <c r="Y375" i="64"/>
  <c r="W375" i="64"/>
  <c r="S375" i="64"/>
  <c r="O375" i="64"/>
  <c r="Y374" i="64"/>
  <c r="W374" i="64"/>
  <c r="S374" i="64"/>
  <c r="O374" i="64"/>
  <c r="Y373" i="64"/>
  <c r="W373" i="64"/>
  <c r="S373" i="64"/>
  <c r="O373" i="64"/>
  <c r="Y372" i="64"/>
  <c r="W372" i="64"/>
  <c r="S372" i="64"/>
  <c r="O372" i="64"/>
  <c r="Y371" i="64"/>
  <c r="Z371" i="64" s="1"/>
  <c r="W371" i="64"/>
  <c r="S371" i="64"/>
  <c r="O371" i="64"/>
  <c r="AG370" i="64"/>
  <c r="AF370" i="64"/>
  <c r="AE370" i="64"/>
  <c r="AD370" i="64"/>
  <c r="AC370" i="64"/>
  <c r="V370" i="64"/>
  <c r="U370" i="64"/>
  <c r="T370" i="64"/>
  <c r="R370" i="64"/>
  <c r="Q370" i="64"/>
  <c r="P370" i="64"/>
  <c r="N370" i="64"/>
  <c r="M370" i="64"/>
  <c r="L370" i="64"/>
  <c r="K370" i="64"/>
  <c r="J370" i="64"/>
  <c r="I370" i="64"/>
  <c r="H370" i="64"/>
  <c r="G370" i="64"/>
  <c r="F370" i="64"/>
  <c r="Y369" i="64"/>
  <c r="W369" i="64"/>
  <c r="Y367" i="64"/>
  <c r="W367" i="64"/>
  <c r="Y366" i="64"/>
  <c r="W366" i="64"/>
  <c r="Y365" i="64"/>
  <c r="W365" i="64"/>
  <c r="Y364" i="64"/>
  <c r="W364" i="64"/>
  <c r="Y363" i="64"/>
  <c r="W363" i="64"/>
  <c r="Y362" i="64"/>
  <c r="W362" i="64"/>
  <c r="Y361" i="64"/>
  <c r="W361" i="64"/>
  <c r="Y360" i="64"/>
  <c r="W360" i="64"/>
  <c r="Y359" i="64"/>
  <c r="W359" i="64"/>
  <c r="Y358" i="64"/>
  <c r="W358" i="64"/>
  <c r="Y357" i="64"/>
  <c r="W357" i="64"/>
  <c r="Y356" i="64"/>
  <c r="W356" i="64"/>
  <c r="AG355" i="64"/>
  <c r="AF355" i="64"/>
  <c r="AE355" i="64"/>
  <c r="AD355" i="64"/>
  <c r="AC355" i="64"/>
  <c r="V355" i="64"/>
  <c r="U355" i="64"/>
  <c r="T355" i="64"/>
  <c r="S355" i="64"/>
  <c r="R355" i="64"/>
  <c r="Q355" i="64"/>
  <c r="P355" i="64"/>
  <c r="O355" i="64"/>
  <c r="N355" i="64"/>
  <c r="M355" i="64"/>
  <c r="L355" i="64"/>
  <c r="K355" i="64"/>
  <c r="J355" i="64"/>
  <c r="I355" i="64"/>
  <c r="H355" i="64"/>
  <c r="G355" i="64"/>
  <c r="F355" i="64"/>
  <c r="E355" i="64"/>
  <c r="Y354" i="64"/>
  <c r="W354" i="64"/>
  <c r="S354" i="64"/>
  <c r="O354" i="64"/>
  <c r="Y353" i="64"/>
  <c r="W353" i="64"/>
  <c r="S353" i="64"/>
  <c r="O353" i="64"/>
  <c r="Y352" i="64"/>
  <c r="W352" i="64"/>
  <c r="AG351" i="64"/>
  <c r="AF351" i="64"/>
  <c r="AE351" i="64"/>
  <c r="AD351" i="64"/>
  <c r="AC351" i="64"/>
  <c r="V351" i="64"/>
  <c r="U351" i="64"/>
  <c r="T351" i="64"/>
  <c r="R351" i="64"/>
  <c r="R350" i="64" s="1"/>
  <c r="Q351" i="64"/>
  <c r="Q350" i="64" s="1"/>
  <c r="P351" i="64"/>
  <c r="P350" i="64" s="1"/>
  <c r="N351" i="64"/>
  <c r="M351" i="64"/>
  <c r="L351" i="64"/>
  <c r="K351" i="64"/>
  <c r="J351" i="64"/>
  <c r="I351" i="64"/>
  <c r="H351" i="64"/>
  <c r="G351" i="64"/>
  <c r="F351" i="64"/>
  <c r="E351" i="64"/>
  <c r="Y349" i="64"/>
  <c r="W349" i="64"/>
  <c r="Y348" i="64"/>
  <c r="W348" i="64"/>
  <c r="Y347" i="64"/>
  <c r="W347" i="64"/>
  <c r="Y346" i="64"/>
  <c r="W346" i="64"/>
  <c r="Y345" i="64"/>
  <c r="W345" i="64"/>
  <c r="Y344" i="64"/>
  <c r="W344" i="64"/>
  <c r="AG343" i="64"/>
  <c r="AF343" i="64"/>
  <c r="AE343" i="64"/>
  <c r="AD343" i="64"/>
  <c r="AC343" i="64"/>
  <c r="V343" i="64"/>
  <c r="U343" i="64"/>
  <c r="T343" i="64"/>
  <c r="S343" i="64"/>
  <c r="R343" i="64"/>
  <c r="Q343" i="64"/>
  <c r="P343" i="64"/>
  <c r="O343" i="64"/>
  <c r="N343" i="64"/>
  <c r="M343" i="64"/>
  <c r="L343" i="64"/>
  <c r="K343" i="64"/>
  <c r="J343" i="64"/>
  <c r="I343" i="64"/>
  <c r="H343" i="64"/>
  <c r="G343" i="64"/>
  <c r="F343" i="64"/>
  <c r="E343" i="64"/>
  <c r="Y342" i="64"/>
  <c r="W342" i="64"/>
  <c r="Y341" i="64"/>
  <c r="W341" i="64"/>
  <c r="Y340" i="64"/>
  <c r="W340" i="64"/>
  <c r="Y339" i="64"/>
  <c r="W339" i="64"/>
  <c r="Y338" i="64"/>
  <c r="W338" i="64"/>
  <c r="Y337" i="64"/>
  <c r="W337" i="64"/>
  <c r="Y336" i="64"/>
  <c r="W336" i="64"/>
  <c r="AG335" i="64"/>
  <c r="AF335" i="64"/>
  <c r="AE335" i="64"/>
  <c r="AD335" i="64"/>
  <c r="AC335" i="64"/>
  <c r="V335" i="64"/>
  <c r="U335" i="64"/>
  <c r="T335" i="64"/>
  <c r="S335" i="64"/>
  <c r="R335" i="64"/>
  <c r="Q335" i="64"/>
  <c r="P335" i="64"/>
  <c r="O335" i="64"/>
  <c r="N335" i="64"/>
  <c r="M335" i="64"/>
  <c r="L335" i="64"/>
  <c r="K335" i="64"/>
  <c r="J335" i="64"/>
  <c r="I335" i="64"/>
  <c r="H335" i="64"/>
  <c r="G335" i="64"/>
  <c r="F335" i="64"/>
  <c r="E335" i="64"/>
  <c r="Y334" i="64"/>
  <c r="Z334" i="64" s="1"/>
  <c r="W334" i="64"/>
  <c r="S334" i="64"/>
  <c r="O334" i="64"/>
  <c r="Y333" i="64"/>
  <c r="W333" i="64"/>
  <c r="S333" i="64"/>
  <c r="O333" i="64"/>
  <c r="Y332" i="64"/>
  <c r="W332" i="64"/>
  <c r="S332" i="64"/>
  <c r="O332" i="64"/>
  <c r="AG331" i="64"/>
  <c r="AF331" i="64"/>
  <c r="AE331" i="64"/>
  <c r="AD331" i="64"/>
  <c r="AC331" i="64"/>
  <c r="V331" i="64"/>
  <c r="U331" i="64"/>
  <c r="T331" i="64"/>
  <c r="R331" i="64"/>
  <c r="Q331" i="64"/>
  <c r="P331" i="64"/>
  <c r="N331" i="64"/>
  <c r="M331" i="64"/>
  <c r="L331" i="64"/>
  <c r="K331" i="64"/>
  <c r="J331" i="64"/>
  <c r="I331" i="64"/>
  <c r="H331" i="64"/>
  <c r="G331" i="64"/>
  <c r="F331" i="64"/>
  <c r="E331" i="64"/>
  <c r="Y329" i="64"/>
  <c r="W329" i="64"/>
  <c r="Y327" i="64"/>
  <c r="W327" i="64"/>
  <c r="S327" i="64"/>
  <c r="O327" i="64"/>
  <c r="Y326" i="64"/>
  <c r="W326" i="64"/>
  <c r="S326" i="64"/>
  <c r="O326" i="64"/>
  <c r="Y325" i="64"/>
  <c r="W325" i="64"/>
  <c r="S325" i="64"/>
  <c r="O325" i="64"/>
  <c r="Y324" i="64"/>
  <c r="Z324" i="64" s="1"/>
  <c r="W324" i="64"/>
  <c r="S324" i="64"/>
  <c r="O324" i="64"/>
  <c r="Y323" i="64"/>
  <c r="W323" i="64"/>
  <c r="S323" i="64"/>
  <c r="O323" i="64"/>
  <c r="Y322" i="64"/>
  <c r="Z322" i="64" s="1"/>
  <c r="W322" i="64"/>
  <c r="S322" i="64"/>
  <c r="O322" i="64"/>
  <c r="Y321" i="64"/>
  <c r="W321" i="64"/>
  <c r="S321" i="64"/>
  <c r="O321" i="64"/>
  <c r="Y320" i="64"/>
  <c r="W320" i="64"/>
  <c r="S320" i="64"/>
  <c r="O320" i="64"/>
  <c r="AG319" i="64"/>
  <c r="AF319" i="64"/>
  <c r="AE319" i="64"/>
  <c r="AD319" i="64"/>
  <c r="AC319" i="64"/>
  <c r="V319" i="64"/>
  <c r="U319" i="64"/>
  <c r="T319" i="64"/>
  <c r="R319" i="64"/>
  <c r="Q319" i="64"/>
  <c r="P319" i="64"/>
  <c r="N319" i="64"/>
  <c r="M319" i="64"/>
  <c r="L319" i="64"/>
  <c r="K319" i="64"/>
  <c r="J319" i="64"/>
  <c r="I319" i="64"/>
  <c r="H319" i="64"/>
  <c r="G319" i="64"/>
  <c r="F319" i="64"/>
  <c r="E319" i="64"/>
  <c r="Y318" i="64"/>
  <c r="W318" i="64"/>
  <c r="S318" i="64"/>
  <c r="O318" i="64"/>
  <c r="Y317" i="64"/>
  <c r="W317" i="64"/>
  <c r="S317" i="64"/>
  <c r="O317" i="64"/>
  <c r="Y316" i="64"/>
  <c r="W316" i="64"/>
  <c r="S316" i="64"/>
  <c r="O316" i="64"/>
  <c r="Y315" i="64"/>
  <c r="W315" i="64"/>
  <c r="S315" i="64"/>
  <c r="O315" i="64"/>
  <c r="Y314" i="64"/>
  <c r="Z314" i="64" s="1"/>
  <c r="W314" i="64"/>
  <c r="S314" i="64"/>
  <c r="O314" i="64"/>
  <c r="Y313" i="64"/>
  <c r="W313" i="64"/>
  <c r="S313" i="64"/>
  <c r="O313" i="64"/>
  <c r="AG312" i="64"/>
  <c r="AF312" i="64"/>
  <c r="AE312" i="64"/>
  <c r="AD312" i="64"/>
  <c r="AC312" i="64"/>
  <c r="V312" i="64"/>
  <c r="U312" i="64"/>
  <c r="T312" i="64"/>
  <c r="R312" i="64"/>
  <c r="Q312" i="64"/>
  <c r="P312" i="64"/>
  <c r="N312" i="64"/>
  <c r="M312" i="64"/>
  <c r="L312" i="64"/>
  <c r="K312" i="64"/>
  <c r="J312" i="64"/>
  <c r="I312" i="64"/>
  <c r="H312" i="64"/>
  <c r="G312" i="64"/>
  <c r="F312" i="64"/>
  <c r="E312" i="64"/>
  <c r="Y311" i="64"/>
  <c r="W311" i="64"/>
  <c r="Y309" i="64"/>
  <c r="W309" i="64"/>
  <c r="S309" i="64"/>
  <c r="O309" i="64"/>
  <c r="Y308" i="64"/>
  <c r="W308" i="64"/>
  <c r="S308" i="64"/>
  <c r="O308" i="64"/>
  <c r="Y307" i="64"/>
  <c r="W307" i="64"/>
  <c r="S307" i="64"/>
  <c r="O307" i="64"/>
  <c r="Y306" i="64"/>
  <c r="W306" i="64"/>
  <c r="S306" i="64"/>
  <c r="O306" i="64"/>
  <c r="Y305" i="64"/>
  <c r="W305" i="64"/>
  <c r="S305" i="64"/>
  <c r="O305" i="64"/>
  <c r="Y304" i="64"/>
  <c r="W304" i="64"/>
  <c r="S304" i="64"/>
  <c r="O304" i="64"/>
  <c r="Y303" i="64"/>
  <c r="W303" i="64"/>
  <c r="S303" i="64"/>
  <c r="O303" i="64"/>
  <c r="Y302" i="64"/>
  <c r="W302" i="64"/>
  <c r="S302" i="64"/>
  <c r="O302" i="64"/>
  <c r="Y301" i="64"/>
  <c r="W301" i="64"/>
  <c r="S301" i="64"/>
  <c r="O301" i="64"/>
  <c r="Y300" i="64"/>
  <c r="W300" i="64"/>
  <c r="S300" i="64"/>
  <c r="O300" i="64"/>
  <c r="Y299" i="64"/>
  <c r="W299" i="64"/>
  <c r="S299" i="64"/>
  <c r="O299" i="64"/>
  <c r="Y298" i="64"/>
  <c r="W298" i="64"/>
  <c r="S298" i="64"/>
  <c r="O298" i="64"/>
  <c r="Y297" i="64"/>
  <c r="W297" i="64"/>
  <c r="S297" i="64"/>
  <c r="O297" i="64"/>
  <c r="AG296" i="64"/>
  <c r="AF296" i="64"/>
  <c r="AE296" i="64"/>
  <c r="AD296" i="64"/>
  <c r="AC296" i="64"/>
  <c r="V296" i="64"/>
  <c r="U296" i="64"/>
  <c r="T296" i="64"/>
  <c r="R296" i="64"/>
  <c r="Q296" i="64"/>
  <c r="P296" i="64"/>
  <c r="N296" i="64"/>
  <c r="M296" i="64"/>
  <c r="L296" i="64"/>
  <c r="K296" i="64"/>
  <c r="J296" i="64"/>
  <c r="I296" i="64"/>
  <c r="H296" i="64"/>
  <c r="G296" i="64"/>
  <c r="F296" i="64"/>
  <c r="E296" i="64"/>
  <c r="Y295" i="64"/>
  <c r="Z295" i="64" s="1"/>
  <c r="W295" i="64"/>
  <c r="S295" i="64"/>
  <c r="O295" i="64"/>
  <c r="F295" i="64"/>
  <c r="F287" i="64" s="1"/>
  <c r="E295" i="64"/>
  <c r="Y294" i="64"/>
  <c r="W294" i="64"/>
  <c r="S294" i="64"/>
  <c r="O294" i="64"/>
  <c r="Y293" i="64"/>
  <c r="W293" i="64"/>
  <c r="S293" i="64"/>
  <c r="O293" i="64"/>
  <c r="Y292" i="64"/>
  <c r="W292" i="64"/>
  <c r="S292" i="64"/>
  <c r="O292" i="64"/>
  <c r="Y291" i="64"/>
  <c r="W291" i="64"/>
  <c r="S291" i="64"/>
  <c r="O291" i="64"/>
  <c r="Y290" i="64"/>
  <c r="W290" i="64"/>
  <c r="S290" i="64"/>
  <c r="O290" i="64"/>
  <c r="Y289" i="64"/>
  <c r="W289" i="64"/>
  <c r="S289" i="64"/>
  <c r="O289" i="64"/>
  <c r="Y288" i="64"/>
  <c r="W288" i="64"/>
  <c r="S288" i="64"/>
  <c r="O288" i="64"/>
  <c r="AG287" i="64"/>
  <c r="AF287" i="64"/>
  <c r="AE287" i="64"/>
  <c r="AD287" i="64"/>
  <c r="AC287" i="64"/>
  <c r="V287" i="64"/>
  <c r="U287" i="64"/>
  <c r="T287" i="64"/>
  <c r="R287" i="64"/>
  <c r="Q287" i="64"/>
  <c r="P287" i="64"/>
  <c r="N287" i="64"/>
  <c r="M287" i="64"/>
  <c r="L287" i="64"/>
  <c r="K287" i="64"/>
  <c r="J287" i="64"/>
  <c r="I287" i="64"/>
  <c r="H287" i="64"/>
  <c r="G287" i="64"/>
  <c r="E287" i="64"/>
  <c r="Y286" i="64"/>
  <c r="W286" i="64"/>
  <c r="S286" i="64"/>
  <c r="O286" i="64"/>
  <c r="Y284" i="64"/>
  <c r="W284" i="64"/>
  <c r="AF283" i="64"/>
  <c r="AE283" i="64"/>
  <c r="AD283" i="64"/>
  <c r="AC283" i="64"/>
  <c r="V283" i="64"/>
  <c r="U283" i="64"/>
  <c r="T283" i="64"/>
  <c r="S283" i="64"/>
  <c r="R283" i="64"/>
  <c r="Q283" i="64"/>
  <c r="P283" i="64"/>
  <c r="O283" i="64"/>
  <c r="N283" i="64"/>
  <c r="M283" i="64"/>
  <c r="L283" i="64"/>
  <c r="K283" i="64"/>
  <c r="J283" i="64"/>
  <c r="I283" i="64"/>
  <c r="H283" i="64"/>
  <c r="G283" i="64"/>
  <c r="F283" i="64"/>
  <c r="E283" i="64"/>
  <c r="Y282" i="64"/>
  <c r="W282" i="64"/>
  <c r="S282" i="64"/>
  <c r="S280" i="64" s="1"/>
  <c r="O282" i="64"/>
  <c r="O280" i="64" s="1"/>
  <c r="Y281" i="64"/>
  <c r="W281" i="64"/>
  <c r="AF280" i="64"/>
  <c r="AE280" i="64"/>
  <c r="AD280" i="64"/>
  <c r="AC280" i="64"/>
  <c r="V280" i="64"/>
  <c r="U280" i="64"/>
  <c r="T280" i="64"/>
  <c r="R280" i="64"/>
  <c r="Q280" i="64"/>
  <c r="P280" i="64"/>
  <c r="N280" i="64"/>
  <c r="M280" i="64"/>
  <c r="L280" i="64"/>
  <c r="K280" i="64"/>
  <c r="I280" i="64"/>
  <c r="H280" i="64"/>
  <c r="G280" i="64"/>
  <c r="F280" i="64"/>
  <c r="E280" i="64"/>
  <c r="Y279" i="64"/>
  <c r="W279" i="64"/>
  <c r="Y277" i="64"/>
  <c r="W277" i="64"/>
  <c r="S277" i="64"/>
  <c r="O277" i="64"/>
  <c r="Y276" i="64"/>
  <c r="W276" i="64"/>
  <c r="S276" i="64"/>
  <c r="O276" i="64"/>
  <c r="Y275" i="64"/>
  <c r="W275" i="64"/>
  <c r="S275" i="64"/>
  <c r="O275" i="64"/>
  <c r="Y274" i="64"/>
  <c r="W274" i="64"/>
  <c r="S274" i="64"/>
  <c r="O274" i="64"/>
  <c r="Y273" i="64"/>
  <c r="Z273" i="64" s="1"/>
  <c r="W273" i="64"/>
  <c r="S273" i="64"/>
  <c r="O273" i="64"/>
  <c r="Y272" i="64"/>
  <c r="Z272" i="64" s="1"/>
  <c r="W272" i="64"/>
  <c r="S272" i="64"/>
  <c r="O272" i="64"/>
  <c r="Y271" i="64"/>
  <c r="W271" i="64"/>
  <c r="S271" i="64"/>
  <c r="O271" i="64"/>
  <c r="AG270" i="64"/>
  <c r="AG268" i="64" s="1"/>
  <c r="AF270" i="64"/>
  <c r="AF268" i="64" s="1"/>
  <c r="AE270" i="64"/>
  <c r="AE268" i="64" s="1"/>
  <c r="AD270" i="64"/>
  <c r="AD268" i="64" s="1"/>
  <c r="AC270" i="64"/>
  <c r="AC268" i="64" s="1"/>
  <c r="V270" i="64"/>
  <c r="V268" i="64" s="1"/>
  <c r="U270" i="64"/>
  <c r="U268" i="64" s="1"/>
  <c r="T270" i="64"/>
  <c r="T268" i="64" s="1"/>
  <c r="R270" i="64"/>
  <c r="R268" i="64" s="1"/>
  <c r="Q270" i="64"/>
  <c r="Q268" i="64" s="1"/>
  <c r="P270" i="64"/>
  <c r="P268" i="64" s="1"/>
  <c r="N270" i="64"/>
  <c r="N268" i="64" s="1"/>
  <c r="M270" i="64"/>
  <c r="M268" i="64" s="1"/>
  <c r="L270" i="64"/>
  <c r="L268" i="64" s="1"/>
  <c r="K270" i="64"/>
  <c r="K268" i="64" s="1"/>
  <c r="I270" i="64"/>
  <c r="I268" i="64" s="1"/>
  <c r="H270" i="64"/>
  <c r="H268" i="64" s="1"/>
  <c r="G270" i="64"/>
  <c r="G268" i="64" s="1"/>
  <c r="F270" i="64"/>
  <c r="F268" i="64" s="1"/>
  <c r="E270" i="64"/>
  <c r="E268" i="64" s="1"/>
  <c r="Y269" i="64"/>
  <c r="W269" i="64"/>
  <c r="S269" i="64"/>
  <c r="O269" i="64"/>
  <c r="J268" i="64"/>
  <c r="Y267" i="64"/>
  <c r="Z267" i="64" s="1"/>
  <c r="W267" i="64"/>
  <c r="S267" i="64"/>
  <c r="O267" i="64"/>
  <c r="Y266" i="64"/>
  <c r="Z266" i="64" s="1"/>
  <c r="W266" i="64"/>
  <c r="S266" i="64"/>
  <c r="O266" i="64"/>
  <c r="AG265" i="64"/>
  <c r="AF265" i="64"/>
  <c r="AE265" i="64"/>
  <c r="AD265" i="64"/>
  <c r="AC265" i="64"/>
  <c r="V265" i="64"/>
  <c r="U265" i="64"/>
  <c r="T265" i="64"/>
  <c r="R265" i="64"/>
  <c r="Q265" i="64"/>
  <c r="P265" i="64"/>
  <c r="N265" i="64"/>
  <c r="M265" i="64"/>
  <c r="L265" i="64"/>
  <c r="K265" i="64"/>
  <c r="J265" i="64"/>
  <c r="I265" i="64"/>
  <c r="H265" i="64"/>
  <c r="G265" i="64"/>
  <c r="F265" i="64"/>
  <c r="E265" i="64"/>
  <c r="Y264" i="64"/>
  <c r="W264" i="64"/>
  <c r="O264" i="64"/>
  <c r="Y263" i="64"/>
  <c r="W263" i="64"/>
  <c r="O263" i="64"/>
  <c r="Y262" i="64"/>
  <c r="W262" i="64"/>
  <c r="O262" i="64"/>
  <c r="Y261" i="64"/>
  <c r="W261" i="64"/>
  <c r="O261" i="64"/>
  <c r="Y260" i="64"/>
  <c r="W260" i="64"/>
  <c r="O260" i="64"/>
  <c r="Y259" i="64"/>
  <c r="W259" i="64"/>
  <c r="O259" i="64"/>
  <c r="Y258" i="64"/>
  <c r="W258" i="64"/>
  <c r="O258" i="64"/>
  <c r="Y257" i="64"/>
  <c r="W257" i="64"/>
  <c r="O257" i="64"/>
  <c r="Y256" i="64"/>
  <c r="Z256" i="64" s="1"/>
  <c r="W256" i="64"/>
  <c r="O256" i="64"/>
  <c r="Y255" i="64"/>
  <c r="W255" i="64"/>
  <c r="O255" i="64"/>
  <c r="Y254" i="64"/>
  <c r="W254" i="64"/>
  <c r="O254" i="64"/>
  <c r="Y253" i="64"/>
  <c r="W253" i="64"/>
  <c r="O253" i="64"/>
  <c r="Y252" i="64"/>
  <c r="W252" i="64"/>
  <c r="O252" i="64"/>
  <c r="Y251" i="64"/>
  <c r="W251" i="64"/>
  <c r="O251" i="64"/>
  <c r="Y250" i="64"/>
  <c r="Z250" i="64" s="1"/>
  <c r="W250" i="64"/>
  <c r="O250" i="64"/>
  <c r="AG249" i="64"/>
  <c r="AF249" i="64"/>
  <c r="AE249" i="64"/>
  <c r="AD249" i="64"/>
  <c r="AC249" i="64"/>
  <c r="V249" i="64"/>
  <c r="U249" i="64"/>
  <c r="T249" i="64"/>
  <c r="S249" i="64"/>
  <c r="R249" i="64"/>
  <c r="Q249" i="64"/>
  <c r="P249" i="64"/>
  <c r="N249" i="64"/>
  <c r="M249" i="64"/>
  <c r="L249" i="64"/>
  <c r="K249" i="64"/>
  <c r="J249" i="64"/>
  <c r="I249" i="64"/>
  <c r="H249" i="64"/>
  <c r="G249" i="64"/>
  <c r="F249" i="64"/>
  <c r="E249" i="64"/>
  <c r="Y247" i="64"/>
  <c r="Z247" i="64" s="1"/>
  <c r="W247" i="64"/>
  <c r="S247" i="64"/>
  <c r="O247" i="64"/>
  <c r="Y246" i="64"/>
  <c r="Z246" i="64" s="1"/>
  <c r="W246" i="64"/>
  <c r="S246" i="64"/>
  <c r="O246" i="64"/>
  <c r="Y245" i="64"/>
  <c r="W245" i="64"/>
  <c r="S245" i="64"/>
  <c r="O245" i="64"/>
  <c r="Y244" i="64"/>
  <c r="W244" i="64"/>
  <c r="S244" i="64"/>
  <c r="O244" i="64"/>
  <c r="Y243" i="64"/>
  <c r="W243" i="64"/>
  <c r="S243" i="64"/>
  <c r="O243" i="64"/>
  <c r="Y242" i="64"/>
  <c r="W242" i="64"/>
  <c r="S242" i="64"/>
  <c r="O242" i="64"/>
  <c r="Y241" i="64"/>
  <c r="W241" i="64"/>
  <c r="S241" i="64"/>
  <c r="O241" i="64"/>
  <c r="Y240" i="64"/>
  <c r="W240" i="64"/>
  <c r="S240" i="64"/>
  <c r="O240" i="64"/>
  <c r="Y239" i="64"/>
  <c r="W239" i="64"/>
  <c r="S239" i="64"/>
  <c r="O239" i="64"/>
  <c r="Y238" i="64"/>
  <c r="W238" i="64"/>
  <c r="S238" i="64"/>
  <c r="O238" i="64"/>
  <c r="Y237" i="64"/>
  <c r="W237" i="64"/>
  <c r="S237" i="64"/>
  <c r="O237" i="64"/>
  <c r="Y236" i="64"/>
  <c r="W236" i="64"/>
  <c r="S236" i="64"/>
  <c r="O236" i="64"/>
  <c r="Y235" i="64"/>
  <c r="W235" i="64"/>
  <c r="S235" i="64"/>
  <c r="O235" i="64"/>
  <c r="Y234" i="64"/>
  <c r="Z234" i="64" s="1"/>
  <c r="W234" i="64"/>
  <c r="S234" i="64"/>
  <c r="O234" i="64"/>
  <c r="Y233" i="64"/>
  <c r="W233" i="64"/>
  <c r="S233" i="64"/>
  <c r="O233" i="64"/>
  <c r="Y232" i="64"/>
  <c r="W232" i="64"/>
  <c r="S232" i="64"/>
  <c r="O232" i="64"/>
  <c r="Y231" i="64"/>
  <c r="Z231" i="64" s="1"/>
  <c r="W231" i="64"/>
  <c r="S231" i="64"/>
  <c r="O231" i="64"/>
  <c r="Y230" i="64"/>
  <c r="W230" i="64"/>
  <c r="S230" i="64"/>
  <c r="O230" i="64"/>
  <c r="Y229" i="64"/>
  <c r="Z229" i="64" s="1"/>
  <c r="W229" i="64"/>
  <c r="S229" i="64"/>
  <c r="O229" i="64"/>
  <c r="Y228" i="64"/>
  <c r="Z228" i="64" s="1"/>
  <c r="W228" i="64"/>
  <c r="S228" i="64"/>
  <c r="O228" i="64"/>
  <c r="Y227" i="64"/>
  <c r="W227" i="64"/>
  <c r="S227" i="64"/>
  <c r="O227" i="64"/>
  <c r="Y226" i="64"/>
  <c r="W226" i="64"/>
  <c r="S226" i="64"/>
  <c r="O226" i="64"/>
  <c r="Y225" i="64"/>
  <c r="W225" i="64"/>
  <c r="S225" i="64"/>
  <c r="O225" i="64"/>
  <c r="Y224" i="64"/>
  <c r="W224" i="64"/>
  <c r="S224" i="64"/>
  <c r="O224" i="64"/>
  <c r="Y223" i="64"/>
  <c r="W223" i="64"/>
  <c r="S223" i="64"/>
  <c r="O223" i="64"/>
  <c r="Y222" i="64"/>
  <c r="W222" i="64"/>
  <c r="S222" i="64"/>
  <c r="O222" i="64"/>
  <c r="Y221" i="64"/>
  <c r="W221" i="64"/>
  <c r="S221" i="64"/>
  <c r="O221" i="64"/>
  <c r="AG220" i="64"/>
  <c r="AF220" i="64"/>
  <c r="AE220" i="64"/>
  <c r="AD220" i="64"/>
  <c r="AC220" i="64"/>
  <c r="V220" i="64"/>
  <c r="U220" i="64"/>
  <c r="T220" i="64"/>
  <c r="R220" i="64"/>
  <c r="Q220" i="64"/>
  <c r="P220" i="64"/>
  <c r="N220" i="64"/>
  <c r="M220" i="64"/>
  <c r="L220" i="64"/>
  <c r="K220" i="64"/>
  <c r="J220" i="64"/>
  <c r="I220" i="64"/>
  <c r="H220" i="64"/>
  <c r="G220" i="64"/>
  <c r="F220" i="64"/>
  <c r="Y219" i="64"/>
  <c r="Z219" i="64" s="1"/>
  <c r="W219" i="64"/>
  <c r="S219" i="64"/>
  <c r="O219" i="64"/>
  <c r="Y218" i="64"/>
  <c r="W218" i="64"/>
  <c r="S218" i="64"/>
  <c r="O218" i="64"/>
  <c r="Y217" i="64"/>
  <c r="W217" i="64"/>
  <c r="S217" i="64"/>
  <c r="O217" i="64"/>
  <c r="Y216" i="64"/>
  <c r="W216" i="64"/>
  <c r="S216" i="64"/>
  <c r="O216" i="64"/>
  <c r="Y215" i="64"/>
  <c r="W215" i="64"/>
  <c r="S215" i="64"/>
  <c r="O215" i="64"/>
  <c r="Y214" i="64"/>
  <c r="W214" i="64"/>
  <c r="S214" i="64"/>
  <c r="O214" i="64"/>
  <c r="Y213" i="64"/>
  <c r="W213" i="64"/>
  <c r="S213" i="64"/>
  <c r="O213" i="64"/>
  <c r="Y212" i="64"/>
  <c r="W212" i="64"/>
  <c r="S212" i="64"/>
  <c r="O212" i="64"/>
  <c r="Y211" i="64"/>
  <c r="W211" i="64"/>
  <c r="S211" i="64"/>
  <c r="O211" i="64"/>
  <c r="Y210" i="64"/>
  <c r="W210" i="64"/>
  <c r="S210" i="64"/>
  <c r="O210" i="64"/>
  <c r="Y209" i="64"/>
  <c r="W209" i="64"/>
  <c r="S209" i="64"/>
  <c r="O209" i="64"/>
  <c r="Y208" i="64"/>
  <c r="W208" i="64"/>
  <c r="S208" i="64"/>
  <c r="O208" i="64"/>
  <c r="Y207" i="64"/>
  <c r="W207" i="64"/>
  <c r="S207" i="64"/>
  <c r="O207" i="64"/>
  <c r="Y206" i="64"/>
  <c r="Z206" i="64" s="1"/>
  <c r="W206" i="64"/>
  <c r="S206" i="64"/>
  <c r="O206" i="64"/>
  <c r="Y205" i="64"/>
  <c r="W205" i="64"/>
  <c r="S205" i="64"/>
  <c r="O205" i="64"/>
  <c r="Y204" i="64"/>
  <c r="Z204" i="64" s="1"/>
  <c r="W204" i="64"/>
  <c r="S204" i="64"/>
  <c r="O204" i="64"/>
  <c r="Y203" i="64"/>
  <c r="W203" i="64"/>
  <c r="S203" i="64"/>
  <c r="O203" i="64"/>
  <c r="Y202" i="64"/>
  <c r="W202" i="64"/>
  <c r="S202" i="64"/>
  <c r="O202" i="64"/>
  <c r="Y201" i="64"/>
  <c r="W201" i="64"/>
  <c r="S201" i="64"/>
  <c r="O201" i="64"/>
  <c r="Y200" i="64"/>
  <c r="W200" i="64"/>
  <c r="S200" i="64"/>
  <c r="O200" i="64"/>
  <c r="Y199" i="64"/>
  <c r="W199" i="64"/>
  <c r="S199" i="64"/>
  <c r="O199" i="64"/>
  <c r="Y198" i="64"/>
  <c r="W198" i="64"/>
  <c r="S198" i="64"/>
  <c r="O198" i="64"/>
  <c r="Y197" i="64"/>
  <c r="W197" i="64"/>
  <c r="S197" i="64"/>
  <c r="O197" i="64"/>
  <c r="Y196" i="64"/>
  <c r="W196" i="64"/>
  <c r="S196" i="64"/>
  <c r="O196" i="64"/>
  <c r="Y195" i="64"/>
  <c r="W195" i="64"/>
  <c r="S195" i="64"/>
  <c r="O195" i="64"/>
  <c r="Y194" i="64"/>
  <c r="W194" i="64"/>
  <c r="S194" i="64"/>
  <c r="O194" i="64"/>
  <c r="Y193" i="64"/>
  <c r="W193" i="64"/>
  <c r="S193" i="64"/>
  <c r="O193" i="64"/>
  <c r="Y192" i="64"/>
  <c r="W192" i="64"/>
  <c r="S192" i="64"/>
  <c r="O192" i="64"/>
  <c r="Y191" i="64"/>
  <c r="W191" i="64"/>
  <c r="S191" i="64"/>
  <c r="O191" i="64"/>
  <c r="Y190" i="64"/>
  <c r="W190" i="64"/>
  <c r="S190" i="64"/>
  <c r="O190" i="64"/>
  <c r="Y189" i="64"/>
  <c r="W189" i="64"/>
  <c r="S189" i="64"/>
  <c r="O189" i="64"/>
  <c r="Y188" i="64"/>
  <c r="W188" i="64"/>
  <c r="S188" i="64"/>
  <c r="O188" i="64"/>
  <c r="Y187" i="64"/>
  <c r="W187" i="64"/>
  <c r="S187" i="64"/>
  <c r="O187" i="64"/>
  <c r="Y186" i="64"/>
  <c r="Z186" i="64" s="1"/>
  <c r="W186" i="64"/>
  <c r="S186" i="64"/>
  <c r="O186" i="64"/>
  <c r="Y185" i="64"/>
  <c r="W185" i="64"/>
  <c r="S185" i="64"/>
  <c r="O185" i="64"/>
  <c r="Y184" i="64"/>
  <c r="W184" i="64"/>
  <c r="S184" i="64"/>
  <c r="O184" i="64"/>
  <c r="AG183" i="64"/>
  <c r="AF183" i="64"/>
  <c r="AE183" i="64"/>
  <c r="AD183" i="64"/>
  <c r="AC183" i="64"/>
  <c r="V183" i="64"/>
  <c r="U183" i="64"/>
  <c r="T183" i="64"/>
  <c r="R183" i="64"/>
  <c r="Q183" i="64"/>
  <c r="P183" i="64"/>
  <c r="N183" i="64"/>
  <c r="M183" i="64"/>
  <c r="L183" i="64"/>
  <c r="K183" i="64"/>
  <c r="J183" i="64"/>
  <c r="I183" i="64"/>
  <c r="H183" i="64"/>
  <c r="G183" i="64"/>
  <c r="F183" i="64"/>
  <c r="E183" i="64"/>
  <c r="Y182" i="64"/>
  <c r="W182" i="64"/>
  <c r="Y180" i="64"/>
  <c r="W180" i="64"/>
  <c r="S180" i="64"/>
  <c r="O180" i="64"/>
  <c r="Y179" i="64"/>
  <c r="Z179" i="64" s="1"/>
  <c r="W179" i="64"/>
  <c r="S179" i="64"/>
  <c r="O179" i="64"/>
  <c r="AG178" i="64"/>
  <c r="AF178" i="64"/>
  <c r="AE178" i="64"/>
  <c r="AD178" i="64"/>
  <c r="AC178" i="64"/>
  <c r="V178" i="64"/>
  <c r="U178" i="64"/>
  <c r="T178" i="64"/>
  <c r="R178" i="64"/>
  <c r="Q178" i="64"/>
  <c r="P178" i="64"/>
  <c r="N178" i="64"/>
  <c r="M178" i="64"/>
  <c r="L178" i="64"/>
  <c r="K178" i="64"/>
  <c r="J178" i="64"/>
  <c r="I178" i="64"/>
  <c r="H178" i="64"/>
  <c r="G178" i="64"/>
  <c r="F178" i="64"/>
  <c r="E178" i="64"/>
  <c r="W177" i="64"/>
  <c r="S177" i="64"/>
  <c r="P177" i="64"/>
  <c r="Y177" i="64" s="1"/>
  <c r="Z177" i="64" s="1"/>
  <c r="Y176" i="64"/>
  <c r="W176" i="64"/>
  <c r="S176" i="64"/>
  <c r="O176" i="64"/>
  <c r="O175" i="64" s="1"/>
  <c r="AG175" i="64"/>
  <c r="AF175" i="64"/>
  <c r="AE175" i="64"/>
  <c r="AD175" i="64"/>
  <c r="AC175" i="64"/>
  <c r="V175" i="64"/>
  <c r="U175" i="64"/>
  <c r="T175" i="64"/>
  <c r="R175" i="64"/>
  <c r="Q175" i="64"/>
  <c r="N175" i="64"/>
  <c r="M175" i="64"/>
  <c r="L175" i="64"/>
  <c r="K175" i="64"/>
  <c r="J175" i="64"/>
  <c r="I175" i="64"/>
  <c r="H175" i="64"/>
  <c r="G175" i="64"/>
  <c r="F175" i="64"/>
  <c r="E175" i="64"/>
  <c r="Y174" i="64"/>
  <c r="Z174" i="64" s="1"/>
  <c r="W174" i="64"/>
  <c r="S174" i="64"/>
  <c r="S173" i="64" s="1"/>
  <c r="O174" i="64"/>
  <c r="O173" i="64" s="1"/>
  <c r="AG173" i="64"/>
  <c r="AF173" i="64"/>
  <c r="AE173" i="64"/>
  <c r="AD173" i="64"/>
  <c r="AC173" i="64"/>
  <c r="V173" i="64"/>
  <c r="U173" i="64"/>
  <c r="T173" i="64"/>
  <c r="R173" i="64"/>
  <c r="Q173" i="64"/>
  <c r="P173" i="64"/>
  <c r="N173" i="64"/>
  <c r="M173" i="64"/>
  <c r="L173" i="64"/>
  <c r="K173" i="64"/>
  <c r="J173" i="64"/>
  <c r="I173" i="64"/>
  <c r="H173" i="64"/>
  <c r="G173" i="64"/>
  <c r="F173" i="64"/>
  <c r="E173" i="64"/>
  <c r="Y172" i="64"/>
  <c r="W172" i="64"/>
  <c r="O172" i="64"/>
  <c r="D171" i="64"/>
  <c r="Y170" i="64"/>
  <c r="W170" i="64"/>
  <c r="S170" i="64"/>
  <c r="O170" i="64"/>
  <c r="Y169" i="64"/>
  <c r="W169" i="64"/>
  <c r="Y168" i="64"/>
  <c r="W168" i="64"/>
  <c r="Y167" i="64"/>
  <c r="W167" i="64"/>
  <c r="Y166" i="64"/>
  <c r="W166" i="64"/>
  <c r="Y165" i="64"/>
  <c r="W165" i="64"/>
  <c r="Y164" i="64"/>
  <c r="W164" i="64"/>
  <c r="Y163" i="64"/>
  <c r="W163" i="64"/>
  <c r="Y162" i="64"/>
  <c r="W162" i="64"/>
  <c r="Y161" i="64"/>
  <c r="W161" i="64"/>
  <c r="S161" i="64"/>
  <c r="O161" i="64"/>
  <c r="Y160" i="64"/>
  <c r="Z160" i="64" s="1"/>
  <c r="W160" i="64"/>
  <c r="S160" i="64"/>
  <c r="O160" i="64"/>
  <c r="Y159" i="64"/>
  <c r="Z159" i="64" s="1"/>
  <c r="W159" i="64"/>
  <c r="S159" i="64"/>
  <c r="O159" i="64"/>
  <c r="Y158" i="64"/>
  <c r="Z158" i="64" s="1"/>
  <c r="W158" i="64"/>
  <c r="S158" i="64"/>
  <c r="O158" i="64"/>
  <c r="Y157" i="64"/>
  <c r="W157" i="64"/>
  <c r="Y156" i="64"/>
  <c r="W156" i="64"/>
  <c r="Y155" i="64"/>
  <c r="W155" i="64"/>
  <c r="AG154" i="64"/>
  <c r="AF154" i="64"/>
  <c r="AE154" i="64"/>
  <c r="AD154" i="64"/>
  <c r="AC154" i="64"/>
  <c r="V154" i="64"/>
  <c r="U154" i="64"/>
  <c r="T154" i="64"/>
  <c r="R154" i="64"/>
  <c r="Q154" i="64"/>
  <c r="P154" i="64"/>
  <c r="N154" i="64"/>
  <c r="M154" i="64"/>
  <c r="L154" i="64"/>
  <c r="K154" i="64"/>
  <c r="J154" i="64"/>
  <c r="I154" i="64"/>
  <c r="H154" i="64"/>
  <c r="G154" i="64"/>
  <c r="F154" i="64"/>
  <c r="E154" i="64"/>
  <c r="Y153" i="64"/>
  <c r="Z153" i="64" s="1"/>
  <c r="W153" i="64"/>
  <c r="S153" i="64"/>
  <c r="O153" i="64"/>
  <c r="Y152" i="64"/>
  <c r="Z152" i="64" s="1"/>
  <c r="W152" i="64"/>
  <c r="S152" i="64"/>
  <c r="O152" i="64"/>
  <c r="Y151" i="64"/>
  <c r="W151" i="64"/>
  <c r="Y150" i="64"/>
  <c r="Z150" i="64" s="1"/>
  <c r="W150" i="64"/>
  <c r="S150" i="64"/>
  <c r="O150" i="64"/>
  <c r="Y149" i="64"/>
  <c r="Z149" i="64" s="1"/>
  <c r="W149" i="64"/>
  <c r="S149" i="64"/>
  <c r="O149" i="64"/>
  <c r="Y148" i="64"/>
  <c r="W148" i="64"/>
  <c r="Y147" i="64"/>
  <c r="Z147" i="64" s="1"/>
  <c r="W147" i="64"/>
  <c r="S147" i="64"/>
  <c r="O147" i="64"/>
  <c r="Y146" i="64"/>
  <c r="W146" i="64"/>
  <c r="Y145" i="64"/>
  <c r="W145" i="64"/>
  <c r="Y144" i="64"/>
  <c r="W144" i="64"/>
  <c r="S144" i="64"/>
  <c r="O144" i="64"/>
  <c r="Y143" i="64"/>
  <c r="W143" i="64"/>
  <c r="Y142" i="64"/>
  <c r="W142" i="64"/>
  <c r="S142" i="64"/>
  <c r="O142" i="64"/>
  <c r="Y141" i="64"/>
  <c r="W141" i="64"/>
  <c r="S141" i="64"/>
  <c r="O141" i="64"/>
  <c r="Y140" i="64"/>
  <c r="W140" i="64"/>
  <c r="S140" i="64"/>
  <c r="O140" i="64"/>
  <c r="Y139" i="64"/>
  <c r="Z139" i="64" s="1"/>
  <c r="W139" i="64"/>
  <c r="S139" i="64"/>
  <c r="O139" i="64"/>
  <c r="Y138" i="64"/>
  <c r="Z138" i="64" s="1"/>
  <c r="W138" i="64"/>
  <c r="S138" i="64"/>
  <c r="O138" i="64"/>
  <c r="Y137" i="64"/>
  <c r="W137" i="64"/>
  <c r="S137" i="64"/>
  <c r="O137" i="64"/>
  <c r="Y136" i="64"/>
  <c r="W136" i="64"/>
  <c r="S136" i="64"/>
  <c r="O136" i="64"/>
  <c r="Y135" i="64"/>
  <c r="W135" i="64"/>
  <c r="S135" i="64"/>
  <c r="O135" i="64"/>
  <c r="Y134" i="64"/>
  <c r="W134" i="64"/>
  <c r="S134" i="64"/>
  <c r="O134" i="64"/>
  <c r="Y133" i="64"/>
  <c r="Z133" i="64" s="1"/>
  <c r="W133" i="64"/>
  <c r="S133" i="64"/>
  <c r="O133" i="64"/>
  <c r="Y132" i="64"/>
  <c r="Z132" i="64" s="1"/>
  <c r="W132" i="64"/>
  <c r="S132" i="64"/>
  <c r="O132" i="64"/>
  <c r="Y131" i="64"/>
  <c r="W131" i="64"/>
  <c r="S131" i="64"/>
  <c r="O131" i="64"/>
  <c r="Y130" i="64"/>
  <c r="Z130" i="64" s="1"/>
  <c r="W130" i="64"/>
  <c r="S130" i="64"/>
  <c r="O130" i="64"/>
  <c r="Y129" i="64"/>
  <c r="W129" i="64"/>
  <c r="S129" i="64"/>
  <c r="O129" i="64"/>
  <c r="Y128" i="64"/>
  <c r="W128" i="64"/>
  <c r="S128" i="64"/>
  <c r="O128" i="64"/>
  <c r="AG127" i="64"/>
  <c r="AF127" i="64"/>
  <c r="AE127" i="64"/>
  <c r="AD127" i="64"/>
  <c r="AC127" i="64"/>
  <c r="V127" i="64"/>
  <c r="U127" i="64"/>
  <c r="T127" i="64"/>
  <c r="R127" i="64"/>
  <c r="Q127" i="64"/>
  <c r="P127" i="64"/>
  <c r="N127" i="64"/>
  <c r="M127" i="64"/>
  <c r="L127" i="64"/>
  <c r="K127" i="64"/>
  <c r="J127" i="64"/>
  <c r="I127" i="64"/>
  <c r="H127" i="64"/>
  <c r="G127" i="64"/>
  <c r="F127" i="64"/>
  <c r="E127" i="64"/>
  <c r="Y126" i="64"/>
  <c r="W126" i="64"/>
  <c r="Y124" i="64"/>
  <c r="W124" i="64"/>
  <c r="S124" i="64"/>
  <c r="S123" i="64" s="1"/>
  <c r="O124" i="64"/>
  <c r="O123" i="64" s="1"/>
  <c r="AF123" i="64"/>
  <c r="AE123" i="64"/>
  <c r="AD123" i="64"/>
  <c r="AC123" i="64"/>
  <c r="V123" i="64"/>
  <c r="U123" i="64"/>
  <c r="T123" i="64"/>
  <c r="R123" i="64"/>
  <c r="Q123" i="64"/>
  <c r="P123" i="64"/>
  <c r="L123" i="64"/>
  <c r="I123" i="64"/>
  <c r="H123" i="64"/>
  <c r="G123" i="64"/>
  <c r="F123" i="64"/>
  <c r="E123" i="64"/>
  <c r="E83" i="64" s="1"/>
  <c r="Y122" i="64"/>
  <c r="W122" i="64"/>
  <c r="S122" i="64"/>
  <c r="O122" i="64"/>
  <c r="Y121" i="64"/>
  <c r="Z121" i="64" s="1"/>
  <c r="W121" i="64"/>
  <c r="S121" i="64"/>
  <c r="O121" i="64"/>
  <c r="Y120" i="64"/>
  <c r="AA120" i="64" s="1"/>
  <c r="S120" i="64"/>
  <c r="O120" i="64"/>
  <c r="Y119" i="64"/>
  <c r="AA119" i="64" s="1"/>
  <c r="S119" i="64"/>
  <c r="O119" i="64"/>
  <c r="Y118" i="64"/>
  <c r="AA118" i="64" s="1"/>
  <c r="S118" i="64"/>
  <c r="O118" i="64"/>
  <c r="Y117" i="64"/>
  <c r="W117" i="64"/>
  <c r="S117" i="64"/>
  <c r="O117" i="64"/>
  <c r="Y116" i="64"/>
  <c r="W116" i="64"/>
  <c r="S116" i="64"/>
  <c r="O116" i="64"/>
  <c r="Y115" i="64"/>
  <c r="W115" i="64"/>
  <c r="S115" i="64"/>
  <c r="O115" i="64"/>
  <c r="Y114" i="64"/>
  <c r="W114" i="64"/>
  <c r="S114" i="64"/>
  <c r="O114" i="64"/>
  <c r="Y113" i="64"/>
  <c r="W113" i="64"/>
  <c r="S113" i="64"/>
  <c r="O113" i="64"/>
  <c r="Y112" i="64"/>
  <c r="W112" i="64"/>
  <c r="S112" i="64"/>
  <c r="O112" i="64"/>
  <c r="Y111" i="64"/>
  <c r="W111" i="64"/>
  <c r="S111" i="64"/>
  <c r="O111" i="64"/>
  <c r="Y110" i="64"/>
  <c r="W110" i="64"/>
  <c r="S110" i="64"/>
  <c r="O110" i="64"/>
  <c r="Y109" i="64"/>
  <c r="W109" i="64"/>
  <c r="S109" i="64"/>
  <c r="O109" i="64"/>
  <c r="Y108" i="64"/>
  <c r="W108" i="64"/>
  <c r="S108" i="64"/>
  <c r="O108" i="64"/>
  <c r="Y107" i="64"/>
  <c r="W107" i="64"/>
  <c r="S107" i="64"/>
  <c r="O107" i="64"/>
  <c r="Y106" i="64"/>
  <c r="W106" i="64"/>
  <c r="S106" i="64"/>
  <c r="O106" i="64"/>
  <c r="Y105" i="64"/>
  <c r="W105" i="64"/>
  <c r="S105" i="64"/>
  <c r="O105" i="64"/>
  <c r="Y104" i="64"/>
  <c r="W104" i="64"/>
  <c r="S104" i="64"/>
  <c r="O104" i="64"/>
  <c r="Y103" i="64"/>
  <c r="W103" i="64"/>
  <c r="S103" i="64"/>
  <c r="O103" i="64"/>
  <c r="Y102" i="64"/>
  <c r="W102" i="64"/>
  <c r="S102" i="64"/>
  <c r="O102" i="64"/>
  <c r="Y101" i="64"/>
  <c r="W101" i="64"/>
  <c r="S101" i="64"/>
  <c r="O101" i="64"/>
  <c r="Y100" i="64"/>
  <c r="W100" i="64"/>
  <c r="S100" i="64"/>
  <c r="O100" i="64"/>
  <c r="Y99" i="64"/>
  <c r="W99" i="64"/>
  <c r="S99" i="64"/>
  <c r="O99" i="64"/>
  <c r="Y98" i="64"/>
  <c r="W98" i="64"/>
  <c r="S98" i="64"/>
  <c r="O98" i="64"/>
  <c r="Y97" i="64"/>
  <c r="W97" i="64"/>
  <c r="S97" i="64"/>
  <c r="O97" i="64"/>
  <c r="AF96" i="64"/>
  <c r="AE96" i="64"/>
  <c r="AD96" i="64"/>
  <c r="AC96" i="64"/>
  <c r="U96" i="64"/>
  <c r="T96" i="64"/>
  <c r="R96" i="64"/>
  <c r="Q96" i="64"/>
  <c r="P96" i="64"/>
  <c r="N96" i="64"/>
  <c r="M96" i="64"/>
  <c r="L96" i="64"/>
  <c r="I96" i="64"/>
  <c r="H96" i="64"/>
  <c r="G96" i="64"/>
  <c r="E96" i="64"/>
  <c r="Y95" i="64"/>
  <c r="W95" i="64"/>
  <c r="S95" i="64"/>
  <c r="O95" i="64"/>
  <c r="Y94" i="64"/>
  <c r="W94" i="64"/>
  <c r="S94" i="64"/>
  <c r="O94" i="64"/>
  <c r="Y93" i="64"/>
  <c r="W93" i="64"/>
  <c r="S93" i="64"/>
  <c r="O93" i="64"/>
  <c r="Y92" i="64"/>
  <c r="W92" i="64"/>
  <c r="S92" i="64"/>
  <c r="O92" i="64"/>
  <c r="Y91" i="64"/>
  <c r="W91" i="64"/>
  <c r="S91" i="64"/>
  <c r="O91" i="64"/>
  <c r="Y90" i="64"/>
  <c r="Z90" i="64" s="1"/>
  <c r="W90" i="64"/>
  <c r="S90" i="64"/>
  <c r="O90" i="64"/>
  <c r="Y89" i="64"/>
  <c r="Z89" i="64" s="1"/>
  <c r="W89" i="64"/>
  <c r="S89" i="64"/>
  <c r="O89" i="64"/>
  <c r="Y88" i="64"/>
  <c r="W88" i="64"/>
  <c r="S88" i="64"/>
  <c r="O88" i="64"/>
  <c r="Y87" i="64"/>
  <c r="Z87" i="64" s="1"/>
  <c r="W87" i="64"/>
  <c r="S87" i="64"/>
  <c r="O87" i="64"/>
  <c r="Y86" i="64"/>
  <c r="W86" i="64"/>
  <c r="S86" i="64"/>
  <c r="O86" i="64"/>
  <c r="AF85" i="64"/>
  <c r="AE85" i="64"/>
  <c r="AD85" i="64"/>
  <c r="AC85" i="64"/>
  <c r="V85" i="64"/>
  <c r="U85" i="64"/>
  <c r="T85" i="64"/>
  <c r="R85" i="64"/>
  <c r="Q85" i="64"/>
  <c r="P85" i="64"/>
  <c r="N85" i="64"/>
  <c r="M85" i="64"/>
  <c r="L85" i="64"/>
  <c r="I85" i="64"/>
  <c r="H85" i="64"/>
  <c r="G85" i="64"/>
  <c r="F85" i="64"/>
  <c r="Y84" i="64"/>
  <c r="W84" i="64"/>
  <c r="S84" i="64"/>
  <c r="O84" i="64"/>
  <c r="K83" i="64"/>
  <c r="J83" i="64"/>
  <c r="Y82" i="64"/>
  <c r="W82" i="64"/>
  <c r="S82" i="64"/>
  <c r="O82" i="64"/>
  <c r="Y81" i="64"/>
  <c r="W81" i="64"/>
  <c r="S81" i="64"/>
  <c r="O81" i="64"/>
  <c r="Y80" i="64"/>
  <c r="Z80" i="64" s="1"/>
  <c r="W80" i="64"/>
  <c r="S80" i="64"/>
  <c r="O80" i="64"/>
  <c r="Y79" i="64"/>
  <c r="W79" i="64"/>
  <c r="S79" i="64"/>
  <c r="O79" i="64"/>
  <c r="Y78" i="64"/>
  <c r="Z78" i="64" s="1"/>
  <c r="W78" i="64"/>
  <c r="S78" i="64"/>
  <c r="O78" i="64"/>
  <c r="Y77" i="64"/>
  <c r="W77" i="64"/>
  <c r="S77" i="64"/>
  <c r="O77" i="64"/>
  <c r="AF76" i="64"/>
  <c r="AE76" i="64"/>
  <c r="AD76" i="64"/>
  <c r="AC76" i="64"/>
  <c r="V76" i="64"/>
  <c r="U76" i="64"/>
  <c r="T76" i="64"/>
  <c r="R76" i="64"/>
  <c r="Q76" i="64"/>
  <c r="P76" i="64"/>
  <c r="N76" i="64"/>
  <c r="M76" i="64"/>
  <c r="I76" i="64"/>
  <c r="H76" i="64"/>
  <c r="G76" i="64"/>
  <c r="F76" i="64"/>
  <c r="E76" i="64"/>
  <c r="Y75" i="64"/>
  <c r="W75" i="64"/>
  <c r="S75" i="64"/>
  <c r="O75" i="64"/>
  <c r="Y74" i="64"/>
  <c r="W74" i="64"/>
  <c r="S74" i="64"/>
  <c r="O74" i="64"/>
  <c r="Y73" i="64"/>
  <c r="W73" i="64"/>
  <c r="S73" i="64"/>
  <c r="O73" i="64"/>
  <c r="Y72" i="64"/>
  <c r="W72" i="64"/>
  <c r="S72" i="64"/>
  <c r="O72" i="64"/>
  <c r="Y71" i="64"/>
  <c r="W71" i="64"/>
  <c r="S71" i="64"/>
  <c r="O71" i="64"/>
  <c r="Y70" i="64"/>
  <c r="W70" i="64"/>
  <c r="S70" i="64"/>
  <c r="O70" i="64"/>
  <c r="Y69" i="64"/>
  <c r="W69" i="64"/>
  <c r="S69" i="64"/>
  <c r="O69" i="64"/>
  <c r="Y68" i="64"/>
  <c r="W68" i="64"/>
  <c r="S68" i="64"/>
  <c r="O68" i="64"/>
  <c r="Y67" i="64"/>
  <c r="W67" i="64"/>
  <c r="S67" i="64"/>
  <c r="O67" i="64"/>
  <c r="Y66" i="64"/>
  <c r="W66" i="64"/>
  <c r="S66" i="64"/>
  <c r="O66" i="64"/>
  <c r="Y65" i="64"/>
  <c r="W65" i="64"/>
  <c r="S65" i="64"/>
  <c r="O65" i="64"/>
  <c r="Y64" i="64"/>
  <c r="W64" i="64"/>
  <c r="S64" i="64"/>
  <c r="O64" i="64"/>
  <c r="Y63" i="64"/>
  <c r="W63" i="64"/>
  <c r="S63" i="64"/>
  <c r="O63" i="64"/>
  <c r="Y62" i="64"/>
  <c r="W62" i="64"/>
  <c r="S62" i="64"/>
  <c r="O62" i="64"/>
  <c r="Y61" i="64"/>
  <c r="W61" i="64"/>
  <c r="S61" i="64"/>
  <c r="O61" i="64"/>
  <c r="Y60" i="64"/>
  <c r="W60" i="64"/>
  <c r="S60" i="64"/>
  <c r="O60" i="64"/>
  <c r="Y59" i="64"/>
  <c r="W59" i="64"/>
  <c r="S59" i="64"/>
  <c r="O59" i="64"/>
  <c r="Y58" i="64"/>
  <c r="W58" i="64"/>
  <c r="S58" i="64"/>
  <c r="O58" i="64"/>
  <c r="Y57" i="64"/>
  <c r="W57" i="64"/>
  <c r="S57" i="64"/>
  <c r="O57" i="64"/>
  <c r="Y56" i="64"/>
  <c r="W56" i="64"/>
  <c r="S56" i="64"/>
  <c r="O56" i="64"/>
  <c r="Y55" i="64"/>
  <c r="W55" i="64"/>
  <c r="S55" i="64"/>
  <c r="O55" i="64"/>
  <c r="Y54" i="64"/>
  <c r="W54" i="64"/>
  <c r="S54" i="64"/>
  <c r="O54" i="64"/>
  <c r="Y53" i="64"/>
  <c r="W53" i="64"/>
  <c r="S53" i="64"/>
  <c r="O53" i="64"/>
  <c r="Y52" i="64"/>
  <c r="W52" i="64"/>
  <c r="S52" i="64"/>
  <c r="O52" i="64"/>
  <c r="Y51" i="64"/>
  <c r="W51" i="64"/>
  <c r="Y50" i="64"/>
  <c r="W50" i="64"/>
  <c r="Y49" i="64"/>
  <c r="W49" i="64"/>
  <c r="Y48" i="64"/>
  <c r="W48" i="64"/>
  <c r="Y47" i="64"/>
  <c r="W47" i="64"/>
  <c r="Y46" i="64"/>
  <c r="W46" i="64"/>
  <c r="Y45" i="64"/>
  <c r="W45" i="64"/>
  <c r="Y44" i="64"/>
  <c r="W44" i="64"/>
  <c r="AF43" i="64"/>
  <c r="AE43" i="64"/>
  <c r="AD43" i="64"/>
  <c r="AC43" i="64"/>
  <c r="V43" i="64"/>
  <c r="U43" i="64"/>
  <c r="T43" i="64"/>
  <c r="R43" i="64"/>
  <c r="Q43" i="64"/>
  <c r="P43" i="64"/>
  <c r="N43" i="64"/>
  <c r="M43" i="64"/>
  <c r="L43" i="64"/>
  <c r="K43" i="64"/>
  <c r="J43" i="64"/>
  <c r="I43" i="64"/>
  <c r="H43" i="64"/>
  <c r="G43" i="64"/>
  <c r="F43" i="64"/>
  <c r="E43" i="64"/>
  <c r="Y42" i="64"/>
  <c r="W42" i="64"/>
  <c r="S42" i="64"/>
  <c r="O42" i="64"/>
  <c r="Y41" i="64"/>
  <c r="W41" i="64"/>
  <c r="S41" i="64"/>
  <c r="O41" i="64"/>
  <c r="Y40" i="64"/>
  <c r="W40" i="64"/>
  <c r="S40" i="64"/>
  <c r="O40" i="64"/>
  <c r="Y39" i="64"/>
  <c r="Z39" i="64" s="1"/>
  <c r="W39" i="64"/>
  <c r="S39" i="64"/>
  <c r="O39" i="64"/>
  <c r="Y38" i="64"/>
  <c r="Z38" i="64" s="1"/>
  <c r="W38" i="64"/>
  <c r="S38" i="64"/>
  <c r="O38" i="64"/>
  <c r="Y37" i="64"/>
  <c r="Z37" i="64" s="1"/>
  <c r="W37" i="64"/>
  <c r="S37" i="64"/>
  <c r="O37" i="64"/>
  <c r="Y36" i="64"/>
  <c r="W36" i="64"/>
  <c r="S36" i="64"/>
  <c r="O36" i="64"/>
  <c r="Y35" i="64"/>
  <c r="W35" i="64"/>
  <c r="S35" i="64"/>
  <c r="O35" i="64"/>
  <c r="Y34" i="64"/>
  <c r="W34" i="64"/>
  <c r="S34" i="64"/>
  <c r="O34" i="64"/>
  <c r="Y33" i="64"/>
  <c r="W33" i="64"/>
  <c r="S33" i="64"/>
  <c r="O33" i="64"/>
  <c r="Y32" i="64"/>
  <c r="Z32" i="64" s="1"/>
  <c r="W32" i="64"/>
  <c r="S32" i="64"/>
  <c r="O32" i="64"/>
  <c r="Y31" i="64"/>
  <c r="Z31" i="64" s="1"/>
  <c r="W31" i="64"/>
  <c r="S31" i="64"/>
  <c r="O31" i="64"/>
  <c r="Y30" i="64"/>
  <c r="W30" i="64"/>
  <c r="Y29" i="64"/>
  <c r="Z29" i="64" s="1"/>
  <c r="W29" i="64"/>
  <c r="S29" i="64"/>
  <c r="O29" i="64"/>
  <c r="Y28" i="64"/>
  <c r="W28" i="64"/>
  <c r="S28" i="64"/>
  <c r="O28" i="64"/>
  <c r="Y27" i="64"/>
  <c r="Z27" i="64" s="1"/>
  <c r="W27" i="64"/>
  <c r="S27" i="64"/>
  <c r="O27" i="64"/>
  <c r="Y26" i="64"/>
  <c r="W26" i="64"/>
  <c r="S26" i="64"/>
  <c r="O26" i="64"/>
  <c r="Y25" i="64"/>
  <c r="Z25" i="64" s="1"/>
  <c r="W25" i="64"/>
  <c r="S25" i="64"/>
  <c r="O25" i="64"/>
  <c r="Y24" i="64"/>
  <c r="Z24" i="64" s="1"/>
  <c r="W24" i="64"/>
  <c r="S24" i="64"/>
  <c r="O24" i="64"/>
  <c r="Y23" i="64"/>
  <c r="W23" i="64"/>
  <c r="S23" i="64"/>
  <c r="O23" i="64"/>
  <c r="Y22" i="64"/>
  <c r="W22" i="64"/>
  <c r="S22" i="64"/>
  <c r="O22" i="64"/>
  <c r="Y21" i="64"/>
  <c r="Z21" i="64" s="1"/>
  <c r="W21" i="64"/>
  <c r="S21" i="64"/>
  <c r="O21" i="64"/>
  <c r="Y20" i="64"/>
  <c r="Z20" i="64" s="1"/>
  <c r="W20" i="64"/>
  <c r="S20" i="64"/>
  <c r="O20" i="64"/>
  <c r="Y19" i="64"/>
  <c r="Z19" i="64" s="1"/>
  <c r="W19" i="64"/>
  <c r="S19" i="64"/>
  <c r="O19" i="64"/>
  <c r="Y18" i="64"/>
  <c r="Z18" i="64" s="1"/>
  <c r="W18" i="64"/>
  <c r="S18" i="64"/>
  <c r="O18" i="64"/>
  <c r="Y17" i="64"/>
  <c r="W17" i="64"/>
  <c r="S17" i="64"/>
  <c r="O17" i="64"/>
  <c r="Y16" i="64"/>
  <c r="W16" i="64"/>
  <c r="S16" i="64"/>
  <c r="O16" i="64"/>
  <c r="Y15" i="64"/>
  <c r="Z15" i="64" s="1"/>
  <c r="W15" i="64"/>
  <c r="S15" i="64"/>
  <c r="O15" i="64"/>
  <c r="Y14" i="64"/>
  <c r="Z14" i="64" s="1"/>
  <c r="W14" i="64"/>
  <c r="S14" i="64"/>
  <c r="O14" i="64"/>
  <c r="AF13" i="64"/>
  <c r="AE13" i="64"/>
  <c r="AD13" i="64"/>
  <c r="AC13" i="64"/>
  <c r="V13" i="64"/>
  <c r="U13" i="64"/>
  <c r="T13" i="64"/>
  <c r="R13" i="64"/>
  <c r="Q13" i="64"/>
  <c r="P13" i="64"/>
  <c r="N13" i="64"/>
  <c r="M13" i="64"/>
  <c r="L13" i="64"/>
  <c r="J13" i="64"/>
  <c r="I13" i="64"/>
  <c r="H13" i="64"/>
  <c r="G13" i="64"/>
  <c r="H10" i="64"/>
  <c r="I10" i="64" s="1"/>
  <c r="J10" i="64" s="1"/>
  <c r="K10" i="64" s="1"/>
  <c r="L10" i="64" s="1"/>
  <c r="M10" i="64" s="1"/>
  <c r="N10" i="64" s="1"/>
  <c r="O10" i="64" s="1"/>
  <c r="P10" i="64" s="1"/>
  <c r="Q10" i="64" s="1"/>
  <c r="R10" i="64" s="1"/>
  <c r="S10" i="64" s="1"/>
  <c r="T10" i="64" s="1"/>
  <c r="U10" i="64" s="1"/>
  <c r="V10" i="64" s="1"/>
  <c r="W10" i="64" s="1"/>
  <c r="X10" i="64" s="1"/>
  <c r="Y10" i="64" s="1"/>
  <c r="Z10" i="64" s="1"/>
  <c r="AA10" i="64" s="1"/>
  <c r="AB10" i="64" s="1"/>
  <c r="AC10" i="64" s="1"/>
  <c r="AD10" i="64" s="1"/>
  <c r="AE10" i="64" s="1"/>
  <c r="AF10" i="64" s="1"/>
  <c r="AG10" i="64" s="1"/>
  <c r="F10" i="64"/>
  <c r="B10" i="64"/>
  <c r="C10" i="64" s="1"/>
  <c r="Y41" i="63"/>
  <c r="W41" i="63"/>
  <c r="S41" i="63"/>
  <c r="S40" i="63" s="1"/>
  <c r="S39" i="63" s="1"/>
  <c r="S37" i="63" s="1"/>
  <c r="O41" i="63"/>
  <c r="O40" i="63" s="1"/>
  <c r="O39" i="63" s="1"/>
  <c r="O37" i="63" s="1"/>
  <c r="AE40" i="63"/>
  <c r="AE39" i="63" s="1"/>
  <c r="AE37" i="63" s="1"/>
  <c r="AD40" i="63"/>
  <c r="AD39" i="63" s="1"/>
  <c r="AD37" i="63" s="1"/>
  <c r="AC40" i="63"/>
  <c r="AC39" i="63" s="1"/>
  <c r="AC37" i="63" s="1"/>
  <c r="V40" i="63"/>
  <c r="V39" i="63" s="1"/>
  <c r="V37" i="63" s="1"/>
  <c r="U40" i="63"/>
  <c r="U39" i="63" s="1"/>
  <c r="U37" i="63" s="1"/>
  <c r="T40" i="63"/>
  <c r="T39" i="63" s="1"/>
  <c r="T37" i="63" s="1"/>
  <c r="R40" i="63"/>
  <c r="R39" i="63" s="1"/>
  <c r="R37" i="63" s="1"/>
  <c r="Q40" i="63"/>
  <c r="Q39" i="63" s="1"/>
  <c r="Q37" i="63" s="1"/>
  <c r="P40" i="63"/>
  <c r="P39" i="63" s="1"/>
  <c r="P37" i="63" s="1"/>
  <c r="N40" i="63"/>
  <c r="N39" i="63" s="1"/>
  <c r="N37" i="63" s="1"/>
  <c r="M40" i="63"/>
  <c r="M39" i="63" s="1"/>
  <c r="M37" i="63" s="1"/>
  <c r="L40" i="63"/>
  <c r="L39" i="63" s="1"/>
  <c r="L37" i="63" s="1"/>
  <c r="K40" i="63"/>
  <c r="K39" i="63" s="1"/>
  <c r="K37" i="63" s="1"/>
  <c r="J40" i="63"/>
  <c r="J39" i="63" s="1"/>
  <c r="J37" i="63" s="1"/>
  <c r="I40" i="63"/>
  <c r="I39" i="63" s="1"/>
  <c r="I37" i="63" s="1"/>
  <c r="H40" i="63"/>
  <c r="H39" i="63" s="1"/>
  <c r="H37" i="63" s="1"/>
  <c r="G40" i="63"/>
  <c r="G39" i="63" s="1"/>
  <c r="G37" i="63" s="1"/>
  <c r="F40" i="63"/>
  <c r="F39" i="63" s="1"/>
  <c r="F37" i="63" s="1"/>
  <c r="E40" i="63"/>
  <c r="E39" i="63" s="1"/>
  <c r="E37" i="63" s="1"/>
  <c r="Y38" i="63"/>
  <c r="W38" i="63"/>
  <c r="Y36" i="63"/>
  <c r="W36" i="63"/>
  <c r="S36" i="63"/>
  <c r="S35" i="63" s="1"/>
  <c r="S33" i="63" s="1"/>
  <c r="O36" i="63"/>
  <c r="O35" i="63" s="1"/>
  <c r="O33" i="63" s="1"/>
  <c r="AF35" i="63"/>
  <c r="AE35" i="63"/>
  <c r="AE33" i="63" s="1"/>
  <c r="AD35" i="63"/>
  <c r="AD33" i="63" s="1"/>
  <c r="AC35" i="63"/>
  <c r="AC33" i="63" s="1"/>
  <c r="Y34" i="63"/>
  <c r="W34" i="63"/>
  <c r="Y32" i="63"/>
  <c r="W32" i="63"/>
  <c r="O32" i="63"/>
  <c r="Y31" i="63"/>
  <c r="W31" i="63"/>
  <c r="O31" i="63"/>
  <c r="Y30" i="63"/>
  <c r="Z30" i="63" s="1"/>
  <c r="W30" i="63"/>
  <c r="O30" i="63"/>
  <c r="Y29" i="63"/>
  <c r="W29" i="63"/>
  <c r="O29" i="63"/>
  <c r="AG28" i="63"/>
  <c r="AF28" i="63"/>
  <c r="AE28" i="63"/>
  <c r="AE27" i="63" s="1"/>
  <c r="AD28" i="63"/>
  <c r="AD27" i="63" s="1"/>
  <c r="AC28" i="63"/>
  <c r="AC27" i="63" s="1"/>
  <c r="V28" i="63"/>
  <c r="V27" i="63" s="1"/>
  <c r="U28" i="63"/>
  <c r="U27" i="63" s="1"/>
  <c r="T28" i="63"/>
  <c r="T27" i="63" s="1"/>
  <c r="S28" i="63"/>
  <c r="S27" i="63" s="1"/>
  <c r="R28" i="63"/>
  <c r="R27" i="63" s="1"/>
  <c r="Q28" i="63"/>
  <c r="Q27" i="63" s="1"/>
  <c r="P28" i="63"/>
  <c r="P27" i="63" s="1"/>
  <c r="N28" i="63"/>
  <c r="N27" i="63" s="1"/>
  <c r="M28" i="63"/>
  <c r="M27" i="63" s="1"/>
  <c r="L28" i="63"/>
  <c r="L27" i="63" s="1"/>
  <c r="K28" i="63"/>
  <c r="K27" i="63" s="1"/>
  <c r="J28" i="63"/>
  <c r="J27" i="63" s="1"/>
  <c r="I28" i="63"/>
  <c r="I27" i="63" s="1"/>
  <c r="H28" i="63"/>
  <c r="H27" i="63" s="1"/>
  <c r="G28" i="63"/>
  <c r="G27" i="63" s="1"/>
  <c r="F28" i="63"/>
  <c r="F27" i="63" s="1"/>
  <c r="E28" i="63"/>
  <c r="E27" i="63" s="1"/>
  <c r="Y26" i="63"/>
  <c r="Z26" i="63" s="1"/>
  <c r="W26" i="63"/>
  <c r="S26" i="63"/>
  <c r="O26" i="63"/>
  <c r="AG25" i="63"/>
  <c r="AF25" i="63"/>
  <c r="AE25" i="63"/>
  <c r="AD25" i="63"/>
  <c r="AC25" i="63"/>
  <c r="V25" i="63"/>
  <c r="U25" i="63"/>
  <c r="T25" i="63"/>
  <c r="R25" i="63"/>
  <c r="Q25" i="63"/>
  <c r="P25" i="63"/>
  <c r="N25" i="63"/>
  <c r="M25" i="63"/>
  <c r="L25" i="63"/>
  <c r="K25" i="63"/>
  <c r="J25" i="63"/>
  <c r="I25" i="63"/>
  <c r="H25" i="63"/>
  <c r="G25" i="63"/>
  <c r="F25" i="63"/>
  <c r="E25" i="63"/>
  <c r="Y24" i="63"/>
  <c r="W24" i="63"/>
  <c r="S24" i="63"/>
  <c r="O24" i="63"/>
  <c r="Y23" i="63"/>
  <c r="Z23" i="63" s="1"/>
  <c r="W23" i="63"/>
  <c r="S23" i="63"/>
  <c r="O23" i="63"/>
  <c r="Y22" i="63"/>
  <c r="W22" i="63"/>
  <c r="S22" i="63"/>
  <c r="O22" i="63"/>
  <c r="AG21" i="63"/>
  <c r="AF21" i="63"/>
  <c r="AE21" i="63"/>
  <c r="AD21" i="63"/>
  <c r="AC21" i="63"/>
  <c r="V21" i="63"/>
  <c r="U21" i="63"/>
  <c r="T21" i="63"/>
  <c r="R21" i="63"/>
  <c r="Q21" i="63"/>
  <c r="P21" i="63"/>
  <c r="N21" i="63"/>
  <c r="M21" i="63"/>
  <c r="L21" i="63"/>
  <c r="K21" i="63"/>
  <c r="J21" i="63"/>
  <c r="I21" i="63"/>
  <c r="H21" i="63"/>
  <c r="G21" i="63"/>
  <c r="F21" i="63"/>
  <c r="E21" i="63"/>
  <c r="Y20" i="63"/>
  <c r="W20" i="63"/>
  <c r="Y18" i="63"/>
  <c r="AA18" i="63" s="1"/>
  <c r="S18" i="63"/>
  <c r="O18" i="63"/>
  <c r="Y16" i="63"/>
  <c r="W16" i="63"/>
  <c r="S16" i="63"/>
  <c r="O16" i="63"/>
  <c r="Y14" i="63"/>
  <c r="Z14" i="63" s="1"/>
  <c r="W14" i="63"/>
  <c r="S14" i="63"/>
  <c r="S13" i="63" s="1"/>
  <c r="S12" i="63" s="1"/>
  <c r="O14" i="63"/>
  <c r="O13" i="63" s="1"/>
  <c r="O12" i="63" s="1"/>
  <c r="AF13" i="63"/>
  <c r="AE13" i="63"/>
  <c r="AE12" i="63" s="1"/>
  <c r="AD13" i="63"/>
  <c r="AD12" i="63" s="1"/>
  <c r="AC13" i="63"/>
  <c r="AC12" i="63" s="1"/>
  <c r="E13" i="63"/>
  <c r="E12" i="63" s="1"/>
  <c r="H10" i="63"/>
  <c r="I10" i="63" s="1"/>
  <c r="J10" i="63" s="1"/>
  <c r="K10" i="63" s="1"/>
  <c r="L10" i="63" s="1"/>
  <c r="M10" i="63" s="1"/>
  <c r="N10" i="63" s="1"/>
  <c r="O10" i="63" s="1"/>
  <c r="P10" i="63" s="1"/>
  <c r="Q10" i="63" s="1"/>
  <c r="R10" i="63" s="1"/>
  <c r="S10" i="63" s="1"/>
  <c r="T10" i="63" s="1"/>
  <c r="U10" i="63" s="1"/>
  <c r="V10" i="63" s="1"/>
  <c r="W10" i="63" s="1"/>
  <c r="X10" i="63" s="1"/>
  <c r="Y10" i="63" s="1"/>
  <c r="Z10" i="63" s="1"/>
  <c r="AA10" i="63" s="1"/>
  <c r="AB10" i="63" s="1"/>
  <c r="AC10" i="63" s="1"/>
  <c r="AD10" i="63" s="1"/>
  <c r="AE10" i="63" s="1"/>
  <c r="AF10" i="63" s="1"/>
  <c r="AG10" i="63" s="1"/>
  <c r="F10" i="63"/>
  <c r="B10" i="63"/>
  <c r="C10" i="63" s="1"/>
  <c r="Y50" i="62"/>
  <c r="W50" i="62"/>
  <c r="S50" i="62"/>
  <c r="S49" i="62" s="1"/>
  <c r="O50" i="62"/>
  <c r="O49" i="62" s="1"/>
  <c r="AF49" i="62"/>
  <c r="AE49" i="62"/>
  <c r="AD49" i="62"/>
  <c r="AC49" i="62"/>
  <c r="V49" i="62"/>
  <c r="U49" i="62"/>
  <c r="T49" i="62"/>
  <c r="R49" i="62"/>
  <c r="Q49" i="62"/>
  <c r="P49" i="62"/>
  <c r="N49" i="62"/>
  <c r="M49" i="62"/>
  <c r="I49" i="62"/>
  <c r="H49" i="62"/>
  <c r="G49" i="62"/>
  <c r="F49" i="62"/>
  <c r="E49" i="62"/>
  <c r="Y48" i="62"/>
  <c r="Z48" i="62" s="1"/>
  <c r="W48" i="62"/>
  <c r="S48" i="62"/>
  <c r="S47" i="62" s="1"/>
  <c r="O48" i="62"/>
  <c r="O47" i="62" s="1"/>
  <c r="AE47" i="62"/>
  <c r="AD47" i="62"/>
  <c r="AC47" i="62"/>
  <c r="V47" i="62"/>
  <c r="U47" i="62"/>
  <c r="T47" i="62"/>
  <c r="R47" i="62"/>
  <c r="Q47" i="62"/>
  <c r="P47" i="62"/>
  <c r="N47" i="62"/>
  <c r="M47" i="62"/>
  <c r="K47" i="62"/>
  <c r="K46" i="62" s="1"/>
  <c r="K44" i="62" s="1"/>
  <c r="I47" i="62"/>
  <c r="H47" i="62"/>
  <c r="G47" i="62"/>
  <c r="F47" i="62"/>
  <c r="E47" i="62"/>
  <c r="Y45" i="62"/>
  <c r="W45" i="62"/>
  <c r="Y43" i="62"/>
  <c r="W43" i="62"/>
  <c r="S43" i="62"/>
  <c r="O43" i="62"/>
  <c r="Y42" i="62"/>
  <c r="W42" i="62"/>
  <c r="S42" i="62"/>
  <c r="O42" i="62"/>
  <c r="Y41" i="62"/>
  <c r="W41" i="62"/>
  <c r="S41" i="62"/>
  <c r="O41" i="62"/>
  <c r="Y40" i="62"/>
  <c r="W40" i="62"/>
  <c r="S40" i="62"/>
  <c r="O40" i="62"/>
  <c r="Y39" i="62"/>
  <c r="W39" i="62"/>
  <c r="S39" i="62"/>
  <c r="O39" i="62"/>
  <c r="AG38" i="62"/>
  <c r="Y37" i="62"/>
  <c r="W37" i="62"/>
  <c r="Y35" i="62"/>
  <c r="W35" i="62"/>
  <c r="S35" i="62"/>
  <c r="O35" i="62"/>
  <c r="Y34" i="62"/>
  <c r="W34" i="62"/>
  <c r="S34" i="62"/>
  <c r="O34" i="62"/>
  <c r="AG33" i="62"/>
  <c r="AF33" i="62"/>
  <c r="AE33" i="62"/>
  <c r="AD33" i="62"/>
  <c r="AC33" i="62"/>
  <c r="V33" i="62"/>
  <c r="U33" i="62"/>
  <c r="T33" i="62"/>
  <c r="R33" i="62"/>
  <c r="Q33" i="62"/>
  <c r="P33" i="62"/>
  <c r="N33" i="62"/>
  <c r="M33" i="62"/>
  <c r="L33" i="62"/>
  <c r="K33" i="62"/>
  <c r="J33" i="62"/>
  <c r="I33" i="62"/>
  <c r="H33" i="62"/>
  <c r="G33" i="62"/>
  <c r="F33" i="62"/>
  <c r="E30" i="62" s="1"/>
  <c r="E33" i="62"/>
  <c r="Y32" i="62"/>
  <c r="Z32" i="62" s="1"/>
  <c r="W32" i="62"/>
  <c r="O32" i="62"/>
  <c r="AG31" i="62"/>
  <c r="AF31" i="62"/>
  <c r="AE31" i="62"/>
  <c r="AD31" i="62"/>
  <c r="AC31" i="62"/>
  <c r="V31" i="62"/>
  <c r="U31" i="62"/>
  <c r="T31" i="62"/>
  <c r="S31" i="62"/>
  <c r="R31" i="62"/>
  <c r="Q31" i="62"/>
  <c r="P31" i="62"/>
  <c r="N31" i="62"/>
  <c r="M31" i="62"/>
  <c r="L31" i="62"/>
  <c r="K31" i="62"/>
  <c r="J31" i="62"/>
  <c r="I31" i="62"/>
  <c r="H31" i="62"/>
  <c r="G31" i="62"/>
  <c r="F31" i="62"/>
  <c r="E31" i="62"/>
  <c r="Y29" i="62"/>
  <c r="W29" i="62"/>
  <c r="S29" i="62"/>
  <c r="O29" i="62"/>
  <c r="Y28" i="62"/>
  <c r="W28" i="62"/>
  <c r="S28" i="62"/>
  <c r="O28" i="62"/>
  <c r="AG27" i="62"/>
  <c r="AE27" i="62"/>
  <c r="AE25" i="62" s="1"/>
  <c r="AD27" i="62"/>
  <c r="AD25" i="62" s="1"/>
  <c r="AC27" i="62"/>
  <c r="AC25" i="62" s="1"/>
  <c r="V27" i="62"/>
  <c r="V25" i="62" s="1"/>
  <c r="U27" i="62"/>
  <c r="U25" i="62" s="1"/>
  <c r="T27" i="62"/>
  <c r="T25" i="62" s="1"/>
  <c r="R27" i="62"/>
  <c r="R25" i="62" s="1"/>
  <c r="Q27" i="62"/>
  <c r="Q25" i="62" s="1"/>
  <c r="P27" i="62"/>
  <c r="P25" i="62" s="1"/>
  <c r="H27" i="62"/>
  <c r="H25" i="62" s="1"/>
  <c r="F27" i="62"/>
  <c r="Y26" i="62"/>
  <c r="W26" i="62"/>
  <c r="Y24" i="62"/>
  <c r="Z24" i="62" s="1"/>
  <c r="W24" i="62"/>
  <c r="S24" i="62"/>
  <c r="O24" i="62"/>
  <c r="Y23" i="62"/>
  <c r="Z23" i="62" s="1"/>
  <c r="W23" i="62"/>
  <c r="S23" i="62"/>
  <c r="O23" i="62"/>
  <c r="Y22" i="62"/>
  <c r="AA22" i="62" s="1"/>
  <c r="S22" i="62"/>
  <c r="O22" i="62"/>
  <c r="Y21" i="62"/>
  <c r="W21" i="62"/>
  <c r="S21" i="62"/>
  <c r="O21" i="62"/>
  <c r="AE20" i="62"/>
  <c r="AE18" i="62" s="1"/>
  <c r="AD20" i="62"/>
  <c r="AD18" i="62" s="1"/>
  <c r="AC20" i="62"/>
  <c r="AC18" i="62" s="1"/>
  <c r="W20" i="62"/>
  <c r="F20" i="62"/>
  <c r="Y19" i="62"/>
  <c r="W19" i="62"/>
  <c r="S19" i="62"/>
  <c r="O19" i="62"/>
  <c r="Y17" i="62"/>
  <c r="W17" i="62"/>
  <c r="Y16" i="62"/>
  <c r="W16" i="62"/>
  <c r="AF15" i="62"/>
  <c r="AE15" i="62"/>
  <c r="AD15" i="62"/>
  <c r="AC15" i="62"/>
  <c r="V15" i="62"/>
  <c r="U15" i="62"/>
  <c r="T15" i="62"/>
  <c r="R15" i="62"/>
  <c r="Q15" i="62"/>
  <c r="P15" i="62"/>
  <c r="N15" i="62"/>
  <c r="M15" i="62"/>
  <c r="L15" i="62"/>
  <c r="K15" i="62"/>
  <c r="K12" i="62" s="1"/>
  <c r="J15" i="62"/>
  <c r="I15" i="62"/>
  <c r="H15" i="62"/>
  <c r="G15" i="62"/>
  <c r="F15" i="62"/>
  <c r="E15" i="62"/>
  <c r="Y14" i="62"/>
  <c r="W14" i="62"/>
  <c r="S14" i="62"/>
  <c r="O14" i="62"/>
  <c r="AF13" i="62"/>
  <c r="AE13" i="62"/>
  <c r="AD13" i="62"/>
  <c r="AC13" i="62"/>
  <c r="V13" i="62"/>
  <c r="U13" i="62"/>
  <c r="T13" i="62"/>
  <c r="R13" i="62"/>
  <c r="Q13" i="62"/>
  <c r="P13" i="62"/>
  <c r="N13" i="62"/>
  <c r="M13" i="62"/>
  <c r="L13" i="62"/>
  <c r="J13" i="62"/>
  <c r="I13" i="62"/>
  <c r="H13" i="62"/>
  <c r="G13" i="62"/>
  <c r="F13" i="62"/>
  <c r="E13" i="62"/>
  <c r="H10" i="62"/>
  <c r="I10" i="62" s="1"/>
  <c r="J10" i="62" s="1"/>
  <c r="K10" i="62" s="1"/>
  <c r="L10" i="62" s="1"/>
  <c r="M10" i="62" s="1"/>
  <c r="N10" i="62" s="1"/>
  <c r="O10" i="62" s="1"/>
  <c r="P10" i="62" s="1"/>
  <c r="Q10" i="62" s="1"/>
  <c r="R10" i="62" s="1"/>
  <c r="S10" i="62" s="1"/>
  <c r="T10" i="62" s="1"/>
  <c r="U10" i="62" s="1"/>
  <c r="V10" i="62" s="1"/>
  <c r="W10" i="62" s="1"/>
  <c r="X10" i="62" s="1"/>
  <c r="Y10" i="62" s="1"/>
  <c r="Z10" i="62" s="1"/>
  <c r="AA10" i="62" s="1"/>
  <c r="AB10" i="62" s="1"/>
  <c r="AC10" i="62" s="1"/>
  <c r="AD10" i="62" s="1"/>
  <c r="AE10" i="62" s="1"/>
  <c r="AF10" i="62" s="1"/>
  <c r="AG10" i="62" s="1"/>
  <c r="F10" i="62"/>
  <c r="B10" i="62"/>
  <c r="C10" i="62" s="1"/>
  <c r="H12" i="62" l="1"/>
  <c r="R46" i="62"/>
  <c r="R44" i="62" s="1"/>
  <c r="L12" i="62"/>
  <c r="AC46" i="62"/>
  <c r="AC44" i="62" s="1"/>
  <c r="B12" i="65"/>
  <c r="I46" i="62"/>
  <c r="I44" i="62" s="1"/>
  <c r="I12" i="62"/>
  <c r="T46" i="62"/>
  <c r="T44" i="62" s="1"/>
  <c r="AA17" i="63"/>
  <c r="J382" i="64"/>
  <c r="S382" i="64"/>
  <c r="M382" i="64"/>
  <c r="M380" i="64" s="1"/>
  <c r="AD382" i="64"/>
  <c r="AD380" i="64" s="1"/>
  <c r="AE382" i="64"/>
  <c r="AE380" i="64" s="1"/>
  <c r="P46" i="62"/>
  <c r="P44" i="62" s="1"/>
  <c r="O38" i="62"/>
  <c r="O36" i="62" s="1"/>
  <c r="M12" i="62"/>
  <c r="S38" i="62"/>
  <c r="S36" i="62" s="1"/>
  <c r="V46" i="62"/>
  <c r="V44" i="62" s="1"/>
  <c r="P12" i="62"/>
  <c r="AD46" i="62"/>
  <c r="AD44" i="62" s="1"/>
  <c r="E46" i="62"/>
  <c r="E44" i="62" s="1"/>
  <c r="E12" i="62"/>
  <c r="AD12" i="62"/>
  <c r="AD11" i="62" s="1"/>
  <c r="K382" i="64"/>
  <c r="K380" i="64" s="1"/>
  <c r="U382" i="64"/>
  <c r="U380" i="64" s="1"/>
  <c r="L382" i="64"/>
  <c r="N382" i="64"/>
  <c r="N380" i="64" s="1"/>
  <c r="Q382" i="64"/>
  <c r="Q380" i="64" s="1"/>
  <c r="T382" i="64"/>
  <c r="T380" i="64" s="1"/>
  <c r="V382" i="64"/>
  <c r="V380" i="64" s="1"/>
  <c r="P382" i="64"/>
  <c r="E382" i="64"/>
  <c r="E380" i="64" s="1"/>
  <c r="AC382" i="64"/>
  <c r="AC380" i="64" s="1"/>
  <c r="F382" i="64"/>
  <c r="F380" i="64" s="1"/>
  <c r="G382" i="64"/>
  <c r="H382" i="64"/>
  <c r="H380" i="64" s="1"/>
  <c r="I382" i="64"/>
  <c r="I380" i="64" s="1"/>
  <c r="R382" i="64"/>
  <c r="J12" i="62"/>
  <c r="Q46" i="62"/>
  <c r="Q44" i="62" s="1"/>
  <c r="N12" i="62"/>
  <c r="O20" i="62"/>
  <c r="O18" i="62" s="1"/>
  <c r="U46" i="62"/>
  <c r="U44" i="62" s="1"/>
  <c r="Q12" i="62"/>
  <c r="E25" i="62"/>
  <c r="F25" i="62"/>
  <c r="R12" i="62"/>
  <c r="AE46" i="62"/>
  <c r="AE44" i="62" s="1"/>
  <c r="U12" i="62"/>
  <c r="F46" i="62"/>
  <c r="F44" i="62" s="1"/>
  <c r="O46" i="62"/>
  <c r="O44" i="62" s="1"/>
  <c r="T12" i="62"/>
  <c r="V12" i="62"/>
  <c r="G46" i="62"/>
  <c r="G44" i="62" s="1"/>
  <c r="S46" i="62"/>
  <c r="S44" i="62" s="1"/>
  <c r="S20" i="62"/>
  <c r="S18" i="62" s="1"/>
  <c r="AC12" i="62"/>
  <c r="H46" i="62"/>
  <c r="H44" i="62" s="1"/>
  <c r="F12" i="62"/>
  <c r="AE12" i="62"/>
  <c r="G12" i="62"/>
  <c r="M46" i="62"/>
  <c r="M44" i="62" s="1"/>
  <c r="F18" i="62"/>
  <c r="E18" i="62"/>
  <c r="N46" i="62"/>
  <c r="N44" i="62" s="1"/>
  <c r="AA386" i="64"/>
  <c r="AB386" i="64" s="1"/>
  <c r="E12" i="64"/>
  <c r="F12" i="64"/>
  <c r="AG36" i="62"/>
  <c r="I30" i="62"/>
  <c r="AG30" i="62"/>
  <c r="AA43" i="62"/>
  <c r="AB43" i="62" s="1"/>
  <c r="AA34" i="62"/>
  <c r="AB34" i="62" s="1"/>
  <c r="G30" i="62"/>
  <c r="H30" i="62"/>
  <c r="AA39" i="62"/>
  <c r="M30" i="62"/>
  <c r="W47" i="62"/>
  <c r="T30" i="62"/>
  <c r="AA14" i="62"/>
  <c r="AG25" i="62"/>
  <c r="S13" i="62"/>
  <c r="AA40" i="62"/>
  <c r="W13" i="62"/>
  <c r="P30" i="62"/>
  <c r="W27" i="62"/>
  <c r="O13" i="62"/>
  <c r="O15" i="62"/>
  <c r="AB22" i="62"/>
  <c r="R30" i="62"/>
  <c r="AC30" i="62"/>
  <c r="Y15" i="62"/>
  <c r="Z15" i="62" s="1"/>
  <c r="AF30" i="62"/>
  <c r="Z43" i="62"/>
  <c r="W15" i="62"/>
  <c r="J30" i="62"/>
  <c r="K30" i="62"/>
  <c r="K11" i="62" s="1"/>
  <c r="Y20" i="62"/>
  <c r="AA20" i="62" s="1"/>
  <c r="AA50" i="62"/>
  <c r="AB50" i="62" s="1"/>
  <c r="AA24" i="62"/>
  <c r="AB24" i="62" s="1"/>
  <c r="Q30" i="62"/>
  <c r="Y49" i="62"/>
  <c r="Z49" i="62" s="1"/>
  <c r="Y27" i="62"/>
  <c r="Z27" i="62" s="1"/>
  <c r="Y47" i="62"/>
  <c r="Z47" i="62" s="1"/>
  <c r="W38" i="62"/>
  <c r="Z50" i="62"/>
  <c r="L30" i="62"/>
  <c r="O27" i="62"/>
  <c r="O25" i="62" s="1"/>
  <c r="Z22" i="62"/>
  <c r="W33" i="62"/>
  <c r="Z34" i="62"/>
  <c r="S27" i="62"/>
  <c r="S25" i="62" s="1"/>
  <c r="U30" i="62"/>
  <c r="O33" i="62"/>
  <c r="Y13" i="62"/>
  <c r="AD30" i="62"/>
  <c r="AA48" i="62"/>
  <c r="AB48" i="62" s="1"/>
  <c r="S15" i="62"/>
  <c r="AA32" i="62"/>
  <c r="AB32" i="62" s="1"/>
  <c r="O17" i="63"/>
  <c r="S17" i="63"/>
  <c r="S15" i="63" s="1"/>
  <c r="L19" i="63"/>
  <c r="L11" i="63" s="1"/>
  <c r="I19" i="63"/>
  <c r="I11" i="63" s="1"/>
  <c r="R19" i="63"/>
  <c r="R11" i="63" s="1"/>
  <c r="AG19" i="63"/>
  <c r="AD19" i="63"/>
  <c r="AD11" i="63" s="1"/>
  <c r="M19" i="63"/>
  <c r="M11" i="63" s="1"/>
  <c r="AC19" i="63"/>
  <c r="AC11" i="63" s="1"/>
  <c r="W40" i="63"/>
  <c r="K19" i="63"/>
  <c r="K11" i="63" s="1"/>
  <c r="E19" i="63"/>
  <c r="B21" i="65" s="1"/>
  <c r="W13" i="63"/>
  <c r="AA31" i="63"/>
  <c r="AB31" i="63" s="1"/>
  <c r="Q19" i="63"/>
  <c r="Q11" i="63" s="1"/>
  <c r="AA30" i="63"/>
  <c r="AB30" i="63" s="1"/>
  <c r="Y13" i="63"/>
  <c r="Y40" i="63"/>
  <c r="J19" i="63"/>
  <c r="AA29" i="63"/>
  <c r="AB29" i="63" s="1"/>
  <c r="AA14" i="63"/>
  <c r="AB14" i="63" s="1"/>
  <c r="G19" i="63"/>
  <c r="G11" i="63" s="1"/>
  <c r="P19" i="63"/>
  <c r="P11" i="63" s="1"/>
  <c r="AE19" i="63"/>
  <c r="AE11" i="63" s="1"/>
  <c r="H19" i="63"/>
  <c r="H11" i="63" s="1"/>
  <c r="AA32" i="63"/>
  <c r="AB32" i="63" s="1"/>
  <c r="AA41" i="63"/>
  <c r="AB41" i="63" s="1"/>
  <c r="Y28" i="63"/>
  <c r="Z28" i="63" s="1"/>
  <c r="W35" i="63"/>
  <c r="O21" i="63"/>
  <c r="AA22" i="63"/>
  <c r="AB22" i="63" s="1"/>
  <c r="V19" i="63"/>
  <c r="V11" i="63" s="1"/>
  <c r="AB18" i="63"/>
  <c r="T19" i="63"/>
  <c r="T11" i="63" s="1"/>
  <c r="AA26" i="63"/>
  <c r="AB26" i="63" s="1"/>
  <c r="Z29" i="63"/>
  <c r="Z32" i="63"/>
  <c r="AA23" i="63"/>
  <c r="AB23" i="63" s="1"/>
  <c r="F19" i="63"/>
  <c r="F11" i="63" s="1"/>
  <c r="N19" i="63"/>
  <c r="N11" i="63" s="1"/>
  <c r="Y25" i="63"/>
  <c r="AA25" i="63" s="1"/>
  <c r="S21" i="63"/>
  <c r="AF19" i="63"/>
  <c r="O25" i="63"/>
  <c r="E125" i="64"/>
  <c r="AD350" i="64"/>
  <c r="AD368" i="64"/>
  <c r="O377" i="64"/>
  <c r="U248" i="64"/>
  <c r="M285" i="64"/>
  <c r="AC285" i="64"/>
  <c r="K285" i="64"/>
  <c r="U285" i="64"/>
  <c r="U368" i="64"/>
  <c r="L278" i="64"/>
  <c r="I285" i="64"/>
  <c r="T285" i="64"/>
  <c r="J310" i="64"/>
  <c r="AA34" i="64"/>
  <c r="H125" i="64"/>
  <c r="AF125" i="64"/>
  <c r="L12" i="64"/>
  <c r="M125" i="64"/>
  <c r="AA128" i="64"/>
  <c r="AB128" i="64" s="1"/>
  <c r="AD248" i="64"/>
  <c r="V350" i="64"/>
  <c r="W350" i="64" s="1"/>
  <c r="N248" i="64"/>
  <c r="F248" i="64"/>
  <c r="AA40" i="64"/>
  <c r="O265" i="64"/>
  <c r="AG285" i="64"/>
  <c r="G181" i="64"/>
  <c r="M83" i="64"/>
  <c r="R125" i="64"/>
  <c r="N285" i="64"/>
  <c r="AD285" i="64"/>
  <c r="AA88" i="64"/>
  <c r="AB88" i="64" s="1"/>
  <c r="G285" i="64"/>
  <c r="E278" i="64"/>
  <c r="N278" i="64"/>
  <c r="AE310" i="64"/>
  <c r="AG125" i="64"/>
  <c r="P285" i="64"/>
  <c r="AA315" i="64"/>
  <c r="K181" i="64"/>
  <c r="U181" i="64"/>
  <c r="G83" i="64"/>
  <c r="W85" i="64"/>
  <c r="S178" i="64"/>
  <c r="AE285" i="64"/>
  <c r="V310" i="64"/>
  <c r="F285" i="64"/>
  <c r="M330" i="64"/>
  <c r="AA42" i="64"/>
  <c r="U278" i="64"/>
  <c r="G248" i="64"/>
  <c r="AE368" i="64"/>
  <c r="AA92" i="64"/>
  <c r="S175" i="64"/>
  <c r="AA124" i="64"/>
  <c r="AB124" i="64" s="1"/>
  <c r="T248" i="64"/>
  <c r="AA273" i="64"/>
  <c r="AB273" i="64" s="1"/>
  <c r="L285" i="64"/>
  <c r="V285" i="64"/>
  <c r="AA321" i="64"/>
  <c r="AB321" i="64" s="1"/>
  <c r="K125" i="64"/>
  <c r="U125" i="64"/>
  <c r="F181" i="64"/>
  <c r="N181" i="64"/>
  <c r="H285" i="64"/>
  <c r="Q285" i="64"/>
  <c r="AF285" i="64"/>
  <c r="F310" i="64"/>
  <c r="N310" i="64"/>
  <c r="AD310" i="64"/>
  <c r="I310" i="64"/>
  <c r="R310" i="64"/>
  <c r="AG310" i="64"/>
  <c r="S331" i="64"/>
  <c r="S330" i="64" s="1"/>
  <c r="S351" i="64"/>
  <c r="S350" i="64" s="1"/>
  <c r="AA22" i="64"/>
  <c r="G171" i="64"/>
  <c r="W280" i="64"/>
  <c r="Q310" i="64"/>
  <c r="N12" i="64"/>
  <c r="M181" i="64"/>
  <c r="M278" i="64"/>
  <c r="H83" i="64"/>
  <c r="AA144" i="64"/>
  <c r="AB144" i="64" s="1"/>
  <c r="J181" i="64"/>
  <c r="T181" i="64"/>
  <c r="M310" i="64"/>
  <c r="AF350" i="64"/>
  <c r="K171" i="64"/>
  <c r="AA247" i="64"/>
  <c r="AB247" i="64" s="1"/>
  <c r="J350" i="64"/>
  <c r="AG350" i="64"/>
  <c r="AA28" i="64"/>
  <c r="AB28" i="64" s="1"/>
  <c r="AA41" i="64"/>
  <c r="AB41" i="64" s="1"/>
  <c r="F171" i="64"/>
  <c r="N171" i="64"/>
  <c r="AA176" i="64"/>
  <c r="AB176" i="64" s="1"/>
  <c r="W178" i="64"/>
  <c r="AA235" i="64"/>
  <c r="AB235" i="64" s="1"/>
  <c r="AA257" i="64"/>
  <c r="AB257" i="64" s="1"/>
  <c r="AF248" i="64"/>
  <c r="AA267" i="64"/>
  <c r="AB267" i="64" s="1"/>
  <c r="M368" i="64"/>
  <c r="AA17" i="64"/>
  <c r="AB17" i="64" s="1"/>
  <c r="AA21" i="64"/>
  <c r="AB21" i="64" s="1"/>
  <c r="AA27" i="64"/>
  <c r="AB27" i="64" s="1"/>
  <c r="Y154" i="64"/>
  <c r="AA154" i="64" s="1"/>
  <c r="AA161" i="64"/>
  <c r="AB161" i="64" s="1"/>
  <c r="AA170" i="64"/>
  <c r="AB170" i="64" s="1"/>
  <c r="P175" i="64"/>
  <c r="Y175" i="64" s="1"/>
  <c r="Z175" i="64" s="1"/>
  <c r="L181" i="64"/>
  <c r="AA277" i="64"/>
  <c r="AB277" i="64" s="1"/>
  <c r="R278" i="64"/>
  <c r="K310" i="64"/>
  <c r="U310" i="64"/>
  <c r="G350" i="64"/>
  <c r="AA353" i="64"/>
  <c r="AB353" i="64" s="1"/>
  <c r="W393" i="64"/>
  <c r="T278" i="64"/>
  <c r="I350" i="64"/>
  <c r="Q368" i="64"/>
  <c r="AD83" i="64"/>
  <c r="AA139" i="64"/>
  <c r="AB139" i="64" s="1"/>
  <c r="J171" i="64"/>
  <c r="I171" i="64"/>
  <c r="W175" i="64"/>
  <c r="AC248" i="64"/>
  <c r="Q278" i="64"/>
  <c r="E330" i="64"/>
  <c r="I368" i="64"/>
  <c r="W370" i="64"/>
  <c r="AA372" i="64"/>
  <c r="AB372" i="64" s="1"/>
  <c r="P248" i="64"/>
  <c r="T368" i="64"/>
  <c r="AA16" i="64"/>
  <c r="AB16" i="64" s="1"/>
  <c r="J125" i="64"/>
  <c r="T125" i="64"/>
  <c r="V171" i="64"/>
  <c r="AA259" i="64"/>
  <c r="AB259" i="64" s="1"/>
  <c r="K368" i="64"/>
  <c r="AA392" i="64"/>
  <c r="AB392" i="64" s="1"/>
  <c r="W43" i="64"/>
  <c r="AA141" i="64"/>
  <c r="AB141" i="64" s="1"/>
  <c r="Z144" i="64"/>
  <c r="W183" i="64"/>
  <c r="W265" i="64"/>
  <c r="W268" i="64"/>
  <c r="H278" i="64"/>
  <c r="AD278" i="64"/>
  <c r="E285" i="64"/>
  <c r="AA326" i="64"/>
  <c r="AB326" i="64" s="1"/>
  <c r="H368" i="64"/>
  <c r="Q12" i="64"/>
  <c r="M171" i="64"/>
  <c r="AC171" i="64"/>
  <c r="E181" i="64"/>
  <c r="V248" i="64"/>
  <c r="O278" i="64"/>
  <c r="H12" i="64"/>
  <c r="Z17" i="64"/>
  <c r="AB119" i="64"/>
  <c r="Z161" i="64"/>
  <c r="R181" i="64"/>
  <c r="AA230" i="64"/>
  <c r="AB230" i="64" s="1"/>
  <c r="AA316" i="64"/>
  <c r="AB316" i="64" s="1"/>
  <c r="K350" i="64"/>
  <c r="AA354" i="64"/>
  <c r="AB354" i="64" s="1"/>
  <c r="AC278" i="64"/>
  <c r="W389" i="64"/>
  <c r="AA31" i="64"/>
  <c r="AB31" i="64" s="1"/>
  <c r="AA33" i="64"/>
  <c r="AA37" i="64"/>
  <c r="AB37" i="64" s="1"/>
  <c r="N83" i="64"/>
  <c r="Z118" i="64"/>
  <c r="AA134" i="64"/>
  <c r="AB134" i="64" s="1"/>
  <c r="AA136" i="64"/>
  <c r="AB136" i="64" s="1"/>
  <c r="AA140" i="64"/>
  <c r="AB140" i="64" s="1"/>
  <c r="V125" i="64"/>
  <c r="AA158" i="64"/>
  <c r="AB158" i="64" s="1"/>
  <c r="H181" i="64"/>
  <c r="AA289" i="64"/>
  <c r="AB289" i="64" s="1"/>
  <c r="AA333" i="64"/>
  <c r="AB333" i="64" s="1"/>
  <c r="AA384" i="64"/>
  <c r="AB384" i="64" s="1"/>
  <c r="Z386" i="64"/>
  <c r="S43" i="64"/>
  <c r="AA82" i="64"/>
  <c r="AB82" i="64" s="1"/>
  <c r="AA122" i="64"/>
  <c r="AB122" i="64" s="1"/>
  <c r="AG171" i="64"/>
  <c r="AE171" i="64"/>
  <c r="E248" i="64"/>
  <c r="O296" i="64"/>
  <c r="O331" i="64"/>
  <c r="O330" i="64" s="1"/>
  <c r="I330" i="64"/>
  <c r="Q330" i="64"/>
  <c r="Q328" i="64" s="1"/>
  <c r="AA39" i="64"/>
  <c r="AB39" i="64" s="1"/>
  <c r="Z82" i="64"/>
  <c r="AA87" i="64"/>
  <c r="AB87" i="64" s="1"/>
  <c r="S154" i="64"/>
  <c r="Q171" i="64"/>
  <c r="AF171" i="64"/>
  <c r="J248" i="64"/>
  <c r="AA262" i="64"/>
  <c r="AB262" i="64" s="1"/>
  <c r="S265" i="64"/>
  <c r="S248" i="64" s="1"/>
  <c r="S296" i="64"/>
  <c r="U330" i="64"/>
  <c r="F368" i="64"/>
  <c r="N368" i="64"/>
  <c r="AA32" i="64"/>
  <c r="AB32" i="64" s="1"/>
  <c r="W76" i="64"/>
  <c r="O76" i="64"/>
  <c r="AC83" i="64"/>
  <c r="AA90" i="64"/>
  <c r="AB90" i="64" s="1"/>
  <c r="Z122" i="64"/>
  <c r="L125" i="64"/>
  <c r="AA133" i="64"/>
  <c r="AB133" i="64" s="1"/>
  <c r="T171" i="64"/>
  <c r="AA184" i="64"/>
  <c r="AA186" i="64"/>
  <c r="AB186" i="64" s="1"/>
  <c r="AA204" i="64"/>
  <c r="AB204" i="64" s="1"/>
  <c r="M248" i="64"/>
  <c r="I278" i="64"/>
  <c r="W319" i="64"/>
  <c r="Y343" i="64"/>
  <c r="AE350" i="64"/>
  <c r="H350" i="64"/>
  <c r="O370" i="64"/>
  <c r="O368" i="64" s="1"/>
  <c r="AF368" i="64"/>
  <c r="Y391" i="64"/>
  <c r="Z391" i="64" s="1"/>
  <c r="U171" i="64"/>
  <c r="AA177" i="64"/>
  <c r="AB177" i="64" s="1"/>
  <c r="W287" i="64"/>
  <c r="W377" i="64"/>
  <c r="W383" i="64"/>
  <c r="I12" i="64"/>
  <c r="AA19" i="64"/>
  <c r="AB19" i="64" s="1"/>
  <c r="AA26" i="64"/>
  <c r="AB26" i="64" s="1"/>
  <c r="AA36" i="64"/>
  <c r="AF12" i="64"/>
  <c r="AA58" i="64"/>
  <c r="AB58" i="64" s="1"/>
  <c r="AA94" i="64"/>
  <c r="AA121" i="64"/>
  <c r="AB121" i="64" s="1"/>
  <c r="Z124" i="64"/>
  <c r="F125" i="64"/>
  <c r="N125" i="64"/>
  <c r="AD125" i="64"/>
  <c r="Z128" i="64"/>
  <c r="AA130" i="64"/>
  <c r="AB130" i="64" s="1"/>
  <c r="AA132" i="64"/>
  <c r="AB132" i="64" s="1"/>
  <c r="AC125" i="64"/>
  <c r="AA160" i="64"/>
  <c r="AB160" i="64" s="1"/>
  <c r="Z170" i="64"/>
  <c r="L171" i="64"/>
  <c r="AA174" i="64"/>
  <c r="AB174" i="64" s="1"/>
  <c r="AF181" i="64"/>
  <c r="AA228" i="64"/>
  <c r="AB228" i="64" s="1"/>
  <c r="AA243" i="64"/>
  <c r="AB243" i="64" s="1"/>
  <c r="AA245" i="64"/>
  <c r="AB245" i="64" s="1"/>
  <c r="AA250" i="64"/>
  <c r="AB250" i="64" s="1"/>
  <c r="G278" i="64"/>
  <c r="O287" i="64"/>
  <c r="W312" i="64"/>
  <c r="AA314" i="64"/>
  <c r="AB314" i="64" s="1"/>
  <c r="AA324" i="64"/>
  <c r="AB324" i="64" s="1"/>
  <c r="R330" i="64"/>
  <c r="R328" i="64" s="1"/>
  <c r="L368" i="64"/>
  <c r="V368" i="64"/>
  <c r="AA371" i="64"/>
  <c r="AB371" i="64" s="1"/>
  <c r="W391" i="64"/>
  <c r="Q83" i="64"/>
  <c r="G125" i="64"/>
  <c r="Y127" i="64"/>
  <c r="AA127" i="64" s="1"/>
  <c r="AE125" i="64"/>
  <c r="E171" i="64"/>
  <c r="P181" i="64"/>
  <c r="AE181" i="64"/>
  <c r="V278" i="64"/>
  <c r="Y283" i="64"/>
  <c r="T310" i="64"/>
  <c r="AA14" i="64"/>
  <c r="AB14" i="64" s="1"/>
  <c r="AA35" i="64"/>
  <c r="AB35" i="64" s="1"/>
  <c r="V12" i="64"/>
  <c r="S85" i="64"/>
  <c r="AB120" i="64"/>
  <c r="W123" i="64"/>
  <c r="Z134" i="64"/>
  <c r="AA138" i="64"/>
  <c r="AB138" i="64" s="1"/>
  <c r="AG181" i="64"/>
  <c r="AA185" i="64"/>
  <c r="AA234" i="64"/>
  <c r="AB234" i="64" s="1"/>
  <c r="AG248" i="64"/>
  <c r="W270" i="64"/>
  <c r="F278" i="64"/>
  <c r="AA288" i="64"/>
  <c r="AB288" i="64" s="1"/>
  <c r="L310" i="64"/>
  <c r="E310" i="64"/>
  <c r="AA332" i="64"/>
  <c r="AB332" i="64" s="1"/>
  <c r="J330" i="64"/>
  <c r="W335" i="64"/>
  <c r="L350" i="64"/>
  <c r="O351" i="64"/>
  <c r="O350" i="64" s="1"/>
  <c r="B17" i="65"/>
  <c r="AC368" i="64"/>
  <c r="Y385" i="64"/>
  <c r="Z385" i="64" s="1"/>
  <c r="AA388" i="64"/>
  <c r="AB388" i="64" s="1"/>
  <c r="Z35" i="64"/>
  <c r="AA78" i="64"/>
  <c r="AB78" i="64" s="1"/>
  <c r="I83" i="64"/>
  <c r="U83" i="64"/>
  <c r="AE83" i="64"/>
  <c r="Z120" i="64"/>
  <c r="H248" i="64"/>
  <c r="Q248" i="64"/>
  <c r="AE248" i="64"/>
  <c r="O270" i="64"/>
  <c r="O268" i="64" s="1"/>
  <c r="AA282" i="64"/>
  <c r="AB282" i="64" s="1"/>
  <c r="K278" i="64"/>
  <c r="AA334" i="64"/>
  <c r="AB334" i="64" s="1"/>
  <c r="K330" i="64"/>
  <c r="W355" i="64"/>
  <c r="G368" i="64"/>
  <c r="L380" i="64"/>
  <c r="Y13" i="64"/>
  <c r="Z13" i="64" s="1"/>
  <c r="AE12" i="64"/>
  <c r="Z16" i="64"/>
  <c r="Y43" i="64"/>
  <c r="S183" i="64"/>
  <c r="AC181" i="64"/>
  <c r="I248" i="64"/>
  <c r="L248" i="64"/>
  <c r="S270" i="64"/>
  <c r="S268" i="64" s="1"/>
  <c r="AE278" i="64"/>
  <c r="Z282" i="64"/>
  <c r="AF310" i="64"/>
  <c r="H330" i="64"/>
  <c r="AG368" i="64"/>
  <c r="W385" i="64"/>
  <c r="O85" i="64"/>
  <c r="J285" i="64"/>
  <c r="S13" i="64"/>
  <c r="Z26" i="64"/>
  <c r="Z41" i="64"/>
  <c r="Y76" i="64"/>
  <c r="Z76" i="64" s="1"/>
  <c r="AA81" i="64"/>
  <c r="AB81" i="64" s="1"/>
  <c r="V83" i="64"/>
  <c r="AA91" i="64"/>
  <c r="AB91" i="64" s="1"/>
  <c r="L83" i="64"/>
  <c r="Z119" i="64"/>
  <c r="Y123" i="64"/>
  <c r="Z123" i="64" s="1"/>
  <c r="S127" i="64"/>
  <c r="Z136" i="64"/>
  <c r="Z141" i="64"/>
  <c r="AA150" i="64"/>
  <c r="AB150" i="64" s="1"/>
  <c r="Q125" i="64"/>
  <c r="Z245" i="64"/>
  <c r="AA251" i="64"/>
  <c r="AB251" i="64" s="1"/>
  <c r="AA272" i="64"/>
  <c r="AB272" i="64" s="1"/>
  <c r="Z277" i="64"/>
  <c r="Y280" i="64"/>
  <c r="AA295" i="64"/>
  <c r="AB295" i="64" s="1"/>
  <c r="F330" i="64"/>
  <c r="N330" i="64"/>
  <c r="V330" i="64"/>
  <c r="Z333" i="64"/>
  <c r="E350" i="64"/>
  <c r="M350" i="64"/>
  <c r="AC350" i="64"/>
  <c r="J368" i="64"/>
  <c r="Y377" i="64"/>
  <c r="Z377" i="64" s="1"/>
  <c r="O380" i="64"/>
  <c r="R12" i="64"/>
  <c r="AA15" i="64"/>
  <c r="AB15" i="64" s="1"/>
  <c r="AA20" i="64"/>
  <c r="AB20" i="64" s="1"/>
  <c r="AA23" i="64"/>
  <c r="AB23" i="64" s="1"/>
  <c r="AA29" i="64"/>
  <c r="AB29" i="64" s="1"/>
  <c r="AA30" i="64"/>
  <c r="AA38" i="64"/>
  <c r="AB38" i="64" s="1"/>
  <c r="Z81" i="64"/>
  <c r="AA86" i="64"/>
  <c r="AB86" i="64" s="1"/>
  <c r="Z91" i="64"/>
  <c r="AA93" i="64"/>
  <c r="AA95" i="64"/>
  <c r="AA149" i="64"/>
  <c r="AB149" i="64" s="1"/>
  <c r="I125" i="64"/>
  <c r="AA159" i="64"/>
  <c r="AB159" i="64" s="1"/>
  <c r="O178" i="64"/>
  <c r="O171" i="64" s="1"/>
  <c r="V181" i="64"/>
  <c r="AD181" i="64"/>
  <c r="AA206" i="64"/>
  <c r="AB206" i="64" s="1"/>
  <c r="Z251" i="64"/>
  <c r="AA256" i="64"/>
  <c r="AB256" i="64" s="1"/>
  <c r="AA266" i="64"/>
  <c r="AB266" i="64" s="1"/>
  <c r="W283" i="64"/>
  <c r="AC310" i="64"/>
  <c r="S312" i="64"/>
  <c r="AA320" i="64"/>
  <c r="AB320" i="64" s="1"/>
  <c r="AA322" i="64"/>
  <c r="AB322" i="64" s="1"/>
  <c r="G330" i="64"/>
  <c r="W331" i="64"/>
  <c r="F350" i="64"/>
  <c r="N350" i="64"/>
  <c r="Y331" i="64"/>
  <c r="Z331" i="64" s="1"/>
  <c r="J12" i="64"/>
  <c r="U12" i="64"/>
  <c r="AA18" i="64"/>
  <c r="AB18" i="64" s="1"/>
  <c r="AA25" i="64"/>
  <c r="AB25" i="64" s="1"/>
  <c r="Z28" i="64"/>
  <c r="O43" i="64"/>
  <c r="Z58" i="64"/>
  <c r="G12" i="64"/>
  <c r="T12" i="64"/>
  <c r="S76" i="64"/>
  <c r="Y85" i="64"/>
  <c r="Z85" i="64" s="1"/>
  <c r="Y96" i="64"/>
  <c r="Z96" i="64" s="1"/>
  <c r="AA135" i="64"/>
  <c r="AB135" i="64" s="1"/>
  <c r="Z140" i="64"/>
  <c r="AA142" i="64"/>
  <c r="AB142" i="64" s="1"/>
  <c r="H171" i="64"/>
  <c r="AA179" i="64"/>
  <c r="AB179" i="64" s="1"/>
  <c r="I181" i="64"/>
  <c r="W220" i="64"/>
  <c r="AA229" i="64"/>
  <c r="AB229" i="64" s="1"/>
  <c r="AA236" i="64"/>
  <c r="AB236" i="64" s="1"/>
  <c r="Y265" i="64"/>
  <c r="Z265" i="64" s="1"/>
  <c r="AF278" i="64"/>
  <c r="Y312" i="64"/>
  <c r="AA317" i="64"/>
  <c r="AB317" i="64" s="1"/>
  <c r="G310" i="64"/>
  <c r="P310" i="64"/>
  <c r="AA325" i="64"/>
  <c r="AB325" i="64" s="1"/>
  <c r="AA327" i="64"/>
  <c r="AB327" i="64" s="1"/>
  <c r="AD330" i="64"/>
  <c r="Z332" i="64"/>
  <c r="AG330" i="64"/>
  <c r="AA375" i="64"/>
  <c r="AB375" i="64" s="1"/>
  <c r="S380" i="64"/>
  <c r="Y387" i="64"/>
  <c r="S220" i="64"/>
  <c r="Y355" i="64"/>
  <c r="AA24" i="64"/>
  <c r="AB24" i="64" s="1"/>
  <c r="AA80" i="64"/>
  <c r="AB80" i="64" s="1"/>
  <c r="F83" i="64"/>
  <c r="AB118" i="64"/>
  <c r="AA137" i="64"/>
  <c r="AB137" i="64" s="1"/>
  <c r="AA147" i="64"/>
  <c r="AB147" i="64" s="1"/>
  <c r="AA153" i="64"/>
  <c r="AB153" i="64" s="1"/>
  <c r="W173" i="64"/>
  <c r="AA231" i="64"/>
  <c r="AB231" i="64" s="1"/>
  <c r="Z259" i="64"/>
  <c r="S287" i="64"/>
  <c r="Y296" i="64"/>
  <c r="Z296" i="64" s="1"/>
  <c r="H310" i="64"/>
  <c r="P330" i="64"/>
  <c r="P328" i="64" s="1"/>
  <c r="AE330" i="64"/>
  <c r="W351" i="64"/>
  <c r="Z375" i="64"/>
  <c r="AA376" i="64"/>
  <c r="AB376" i="64" s="1"/>
  <c r="Y173" i="64"/>
  <c r="Q181" i="64"/>
  <c r="S278" i="64"/>
  <c r="AC330" i="64"/>
  <c r="M12" i="64"/>
  <c r="AF83" i="64"/>
  <c r="AA89" i="64"/>
  <c r="AB89" i="64" s="1"/>
  <c r="R83" i="64"/>
  <c r="S96" i="64"/>
  <c r="P125" i="64"/>
  <c r="AA152" i="64"/>
  <c r="AB152" i="64" s="1"/>
  <c r="Y178" i="64"/>
  <c r="Z178" i="64" s="1"/>
  <c r="AD171" i="64"/>
  <c r="AA219" i="64"/>
  <c r="AB219" i="64" s="1"/>
  <c r="Y270" i="64"/>
  <c r="AF330" i="64"/>
  <c r="T350" i="64"/>
  <c r="P368" i="64"/>
  <c r="J380" i="64"/>
  <c r="W387" i="64"/>
  <c r="AA394" i="64"/>
  <c r="AB394" i="64" s="1"/>
  <c r="O127" i="64"/>
  <c r="AD12" i="64"/>
  <c r="AC12" i="64"/>
  <c r="T83" i="64"/>
  <c r="O154" i="64"/>
  <c r="Y249" i="64"/>
  <c r="Z249" i="64" s="1"/>
  <c r="K248" i="64"/>
  <c r="P278" i="64"/>
  <c r="AA318" i="64"/>
  <c r="W343" i="64"/>
  <c r="U350" i="64"/>
  <c r="Y389" i="64"/>
  <c r="AA253" i="64"/>
  <c r="AB253" i="64" s="1"/>
  <c r="Z253" i="64"/>
  <c r="Z23" i="64"/>
  <c r="Z88" i="64"/>
  <c r="Z137" i="64"/>
  <c r="AA207" i="64"/>
  <c r="AB207" i="64" s="1"/>
  <c r="AA244" i="64"/>
  <c r="AB244" i="64" s="1"/>
  <c r="Z244" i="64"/>
  <c r="AA258" i="64"/>
  <c r="AB258" i="64" s="1"/>
  <c r="Z258" i="64"/>
  <c r="Y335" i="64"/>
  <c r="AA373" i="64"/>
  <c r="AB373" i="64" s="1"/>
  <c r="AA379" i="64"/>
  <c r="AB379" i="64" s="1"/>
  <c r="P12" i="64"/>
  <c r="O13" i="64"/>
  <c r="W13" i="64"/>
  <c r="O220" i="64"/>
  <c r="AA275" i="64"/>
  <c r="AB275" i="64" s="1"/>
  <c r="O319" i="64"/>
  <c r="AA323" i="64"/>
  <c r="AB323" i="64" s="1"/>
  <c r="Z323" i="64"/>
  <c r="Y351" i="64"/>
  <c r="P83" i="64"/>
  <c r="Z86" i="64"/>
  <c r="Z135" i="64"/>
  <c r="Z142" i="64"/>
  <c r="R171" i="64"/>
  <c r="Z176" i="64"/>
  <c r="AA246" i="64"/>
  <c r="AB246" i="64" s="1"/>
  <c r="O249" i="64"/>
  <c r="S370" i="64"/>
  <c r="W96" i="64"/>
  <c r="O183" i="64"/>
  <c r="Y220" i="64"/>
  <c r="Y287" i="64"/>
  <c r="AA313" i="64"/>
  <c r="AB313" i="64" s="1"/>
  <c r="Z313" i="64"/>
  <c r="S319" i="64"/>
  <c r="L330" i="64"/>
  <c r="T330" i="64"/>
  <c r="G380" i="64"/>
  <c r="W249" i="64"/>
  <c r="R248" i="64"/>
  <c r="O96" i="64"/>
  <c r="AA208" i="64"/>
  <c r="AB208" i="64" s="1"/>
  <c r="Z208" i="64"/>
  <c r="Y319" i="64"/>
  <c r="AA374" i="64"/>
  <c r="AB374" i="64" s="1"/>
  <c r="Z374" i="64"/>
  <c r="AA276" i="64"/>
  <c r="AB276" i="64" s="1"/>
  <c r="Z276" i="64"/>
  <c r="AF380" i="64"/>
  <c r="AA187" i="64"/>
  <c r="AB187" i="64" s="1"/>
  <c r="Z187" i="64"/>
  <c r="AA232" i="64"/>
  <c r="AB232" i="64" s="1"/>
  <c r="Y268" i="64"/>
  <c r="AA271" i="64"/>
  <c r="AB271" i="64" s="1"/>
  <c r="Z271" i="64"/>
  <c r="W296" i="64"/>
  <c r="R285" i="64"/>
  <c r="O312" i="64"/>
  <c r="Y393" i="64"/>
  <c r="Y370" i="64"/>
  <c r="Y383" i="64"/>
  <c r="Z207" i="64"/>
  <c r="Z232" i="64"/>
  <c r="Z243" i="64"/>
  <c r="Z275" i="64"/>
  <c r="Z354" i="64"/>
  <c r="Z373" i="64"/>
  <c r="Z379" i="64"/>
  <c r="Z392" i="64"/>
  <c r="Y183" i="64"/>
  <c r="Z236" i="64"/>
  <c r="Z257" i="64"/>
  <c r="Z262" i="64"/>
  <c r="Z289" i="64"/>
  <c r="Z317" i="64"/>
  <c r="Z321" i="64"/>
  <c r="Z327" i="64"/>
  <c r="Z353" i="64"/>
  <c r="R368" i="64"/>
  <c r="Z372" i="64"/>
  <c r="Z376" i="64"/>
  <c r="Z384" i="64"/>
  <c r="Z388" i="64"/>
  <c r="Z230" i="64"/>
  <c r="Z235" i="64"/>
  <c r="Z288" i="64"/>
  <c r="Z316" i="64"/>
  <c r="Z320" i="64"/>
  <c r="Z326" i="64"/>
  <c r="Z325" i="64"/>
  <c r="AA24" i="63"/>
  <c r="AB24" i="63" s="1"/>
  <c r="Z24" i="63"/>
  <c r="Y21" i="63"/>
  <c r="U19" i="63"/>
  <c r="U11" i="63" s="1"/>
  <c r="W28" i="63"/>
  <c r="S25" i="63"/>
  <c r="Z22" i="63"/>
  <c r="O28" i="63"/>
  <c r="O27" i="63" s="1"/>
  <c r="Z18" i="63"/>
  <c r="Y35" i="63"/>
  <c r="Z31" i="63"/>
  <c r="Z41" i="63"/>
  <c r="AA23" i="62"/>
  <c r="AB23" i="62" s="1"/>
  <c r="F30" i="62"/>
  <c r="N30" i="62"/>
  <c r="W49" i="62"/>
  <c r="Y31" i="62"/>
  <c r="Y33" i="62"/>
  <c r="Y38" i="62"/>
  <c r="AA29" i="62"/>
  <c r="AB29" i="62" s="1"/>
  <c r="W31" i="62"/>
  <c r="AA42" i="62"/>
  <c r="AB42" i="62" s="1"/>
  <c r="Z42" i="62"/>
  <c r="Z29" i="62"/>
  <c r="AE30" i="62"/>
  <c r="AA28" i="62"/>
  <c r="AB28" i="62" s="1"/>
  <c r="Z28" i="62"/>
  <c r="AA41" i="62"/>
  <c r="AB41" i="62" s="1"/>
  <c r="Z41" i="62"/>
  <c r="V30" i="62"/>
  <c r="O31" i="62"/>
  <c r="S33" i="62"/>
  <c r="S30" i="62" s="1"/>
  <c r="AA35" i="62"/>
  <c r="AB35" i="62" s="1"/>
  <c r="Z35" i="62"/>
  <c r="I11" i="62" l="1"/>
  <c r="L11" i="62"/>
  <c r="H11" i="62"/>
  <c r="E11" i="63"/>
  <c r="B10" i="65"/>
  <c r="B15" i="65"/>
  <c r="B14" i="65"/>
  <c r="B9" i="65"/>
  <c r="B13" i="65"/>
  <c r="B8" i="65"/>
  <c r="B11" i="65"/>
  <c r="AD328" i="64"/>
  <c r="AD11" i="64" s="1"/>
  <c r="E11" i="62"/>
  <c r="B18" i="65"/>
  <c r="U11" i="62"/>
  <c r="AE11" i="62"/>
  <c r="P11" i="62"/>
  <c r="C6" i="65"/>
  <c r="B22" i="65"/>
  <c r="M11" i="62"/>
  <c r="B6" i="65"/>
  <c r="G11" i="62"/>
  <c r="O12" i="62"/>
  <c r="R11" i="62"/>
  <c r="Q11" i="62"/>
  <c r="AC11" i="62"/>
  <c r="S12" i="62"/>
  <c r="S11" i="62" s="1"/>
  <c r="N11" i="62"/>
  <c r="V11" i="62"/>
  <c r="F11" i="62"/>
  <c r="T11" i="62"/>
  <c r="J11" i="62"/>
  <c r="AB17" i="63"/>
  <c r="O15" i="63"/>
  <c r="Y36" i="62"/>
  <c r="Z36" i="62" s="1"/>
  <c r="AA15" i="62"/>
  <c r="AB15" i="62" s="1"/>
  <c r="W25" i="62"/>
  <c r="AA27" i="62"/>
  <c r="AB27" i="62" s="1"/>
  <c r="AA47" i="62"/>
  <c r="AB47" i="62" s="1"/>
  <c r="AB20" i="62"/>
  <c r="O30" i="62"/>
  <c r="Y25" i="62"/>
  <c r="AA13" i="62"/>
  <c r="AB13" i="62" s="1"/>
  <c r="AA49" i="62"/>
  <c r="AB49" i="62" s="1"/>
  <c r="Z20" i="62"/>
  <c r="Y12" i="62"/>
  <c r="AA12" i="62" s="1"/>
  <c r="Z13" i="62"/>
  <c r="Y30" i="62"/>
  <c r="Z30" i="62" s="1"/>
  <c r="W30" i="62"/>
  <c r="Y18" i="62"/>
  <c r="Z18" i="62" s="1"/>
  <c r="W36" i="62"/>
  <c r="W19" i="63"/>
  <c r="AA28" i="63"/>
  <c r="AB28" i="63" s="1"/>
  <c r="W27" i="63"/>
  <c r="W33" i="63"/>
  <c r="AA40" i="63"/>
  <c r="AB40" i="63" s="1"/>
  <c r="Z25" i="63"/>
  <c r="Z40" i="63"/>
  <c r="Y33" i="63"/>
  <c r="Z33" i="63" s="1"/>
  <c r="AA13" i="63"/>
  <c r="AB13" i="63" s="1"/>
  <c r="Y27" i="63"/>
  <c r="Z27" i="63" s="1"/>
  <c r="AB25" i="63"/>
  <c r="Z13" i="63"/>
  <c r="Y19" i="63"/>
  <c r="Y12" i="63"/>
  <c r="AA12" i="63" s="1"/>
  <c r="Y15" i="63"/>
  <c r="AA15" i="63" s="1"/>
  <c r="S19" i="63"/>
  <c r="S11" i="63" s="1"/>
  <c r="O19" i="63"/>
  <c r="W285" i="64"/>
  <c r="W368" i="64"/>
  <c r="Y285" i="64"/>
  <c r="Z285" i="64" s="1"/>
  <c r="S171" i="64"/>
  <c r="O248" i="64"/>
  <c r="Z154" i="64"/>
  <c r="W125" i="64"/>
  <c r="Y248" i="64"/>
  <c r="Z248" i="64" s="1"/>
  <c r="V328" i="64"/>
  <c r="W328" i="64" s="1"/>
  <c r="W171" i="64"/>
  <c r="J328" i="64"/>
  <c r="AA391" i="64"/>
  <c r="AB391" i="64" s="1"/>
  <c r="P171" i="64"/>
  <c r="Y171" i="64" s="1"/>
  <c r="Z171" i="64" s="1"/>
  <c r="AA389" i="64"/>
  <c r="AB389" i="64" s="1"/>
  <c r="AA43" i="64"/>
  <c r="AB43" i="64" s="1"/>
  <c r="Y368" i="64"/>
  <c r="Z368" i="64" s="1"/>
  <c r="AA280" i="64"/>
  <c r="AB280" i="64" s="1"/>
  <c r="M328" i="64"/>
  <c r="M11" i="64" s="1"/>
  <c r="Y278" i="64"/>
  <c r="Z278" i="64" s="1"/>
  <c r="O328" i="64"/>
  <c r="W248" i="64"/>
  <c r="AG328" i="64"/>
  <c r="W310" i="64"/>
  <c r="Z280" i="64"/>
  <c r="T328" i="64"/>
  <c r="T11" i="64" s="1"/>
  <c r="AE328" i="64"/>
  <c r="AE11" i="64" s="1"/>
  <c r="H328" i="64"/>
  <c r="H11" i="64" s="1"/>
  <c r="E328" i="64"/>
  <c r="W278" i="64"/>
  <c r="AA312" i="64"/>
  <c r="AB312" i="64" s="1"/>
  <c r="AF328" i="64"/>
  <c r="AF11" i="64" s="1"/>
  <c r="U328" i="64"/>
  <c r="U11" i="64" s="1"/>
  <c r="Y125" i="64"/>
  <c r="K328" i="64"/>
  <c r="K11" i="64" s="1"/>
  <c r="S328" i="64"/>
  <c r="AA96" i="64"/>
  <c r="AB96" i="64" s="1"/>
  <c r="S310" i="64"/>
  <c r="AC328" i="64"/>
  <c r="AC11" i="64" s="1"/>
  <c r="G328" i="64"/>
  <c r="G11" i="64" s="1"/>
  <c r="Y181" i="64"/>
  <c r="Z181" i="64" s="1"/>
  <c r="AA123" i="64"/>
  <c r="AB123" i="64" s="1"/>
  <c r="L328" i="64"/>
  <c r="L11" i="64" s="1"/>
  <c r="S368" i="64"/>
  <c r="Y350" i="64"/>
  <c r="S83" i="64"/>
  <c r="AB154" i="64"/>
  <c r="I328" i="64"/>
  <c r="I11" i="64" s="1"/>
  <c r="O181" i="64"/>
  <c r="O125" i="64"/>
  <c r="AA85" i="64"/>
  <c r="AB85" i="64" s="1"/>
  <c r="AA76" i="64"/>
  <c r="AB76" i="64" s="1"/>
  <c r="AA296" i="64"/>
  <c r="AB296" i="64" s="1"/>
  <c r="Z127" i="64"/>
  <c r="AA270" i="64"/>
  <c r="AB270" i="64" s="1"/>
  <c r="AA385" i="64"/>
  <c r="AB385" i="64" s="1"/>
  <c r="Q11" i="64"/>
  <c r="O285" i="64"/>
  <c r="S285" i="64"/>
  <c r="S125" i="64"/>
  <c r="AA331" i="64"/>
  <c r="AB331" i="64" s="1"/>
  <c r="W181" i="64"/>
  <c r="Y310" i="64"/>
  <c r="Z310" i="64" s="1"/>
  <c r="AA377" i="64"/>
  <c r="AB377" i="64" s="1"/>
  <c r="Z389" i="64"/>
  <c r="AA265" i="64"/>
  <c r="AB265" i="64" s="1"/>
  <c r="AA13" i="64"/>
  <c r="AB13" i="64" s="1"/>
  <c r="AA178" i="64"/>
  <c r="AB178" i="64" s="1"/>
  <c r="Z43" i="64"/>
  <c r="O12" i="64"/>
  <c r="S181" i="64"/>
  <c r="AA249" i="64"/>
  <c r="AB249" i="64" s="1"/>
  <c r="Y83" i="64"/>
  <c r="AA83" i="64" s="1"/>
  <c r="N328" i="64"/>
  <c r="N11" i="64" s="1"/>
  <c r="W330" i="64"/>
  <c r="F328" i="64"/>
  <c r="F11" i="64" s="1"/>
  <c r="Z312" i="64"/>
  <c r="Z270" i="64"/>
  <c r="Z387" i="64"/>
  <c r="AA387" i="64"/>
  <c r="AB387" i="64" s="1"/>
  <c r="AA175" i="64"/>
  <c r="AB175" i="64" s="1"/>
  <c r="O83" i="64"/>
  <c r="AB127" i="64"/>
  <c r="S12" i="64"/>
  <c r="AA393" i="64"/>
  <c r="AB393" i="64" s="1"/>
  <c r="Z393" i="64"/>
  <c r="AA319" i="64"/>
  <c r="AB319" i="64" s="1"/>
  <c r="Z319" i="64"/>
  <c r="AA351" i="64"/>
  <c r="AB351" i="64" s="1"/>
  <c r="Z351" i="64"/>
  <c r="O310" i="64"/>
  <c r="W382" i="64"/>
  <c r="R380" i="64"/>
  <c r="W380" i="64" s="1"/>
  <c r="AA287" i="64"/>
  <c r="AB287" i="64" s="1"/>
  <c r="Z287" i="64"/>
  <c r="AA183" i="64"/>
  <c r="AB183" i="64" s="1"/>
  <c r="Z183" i="64"/>
  <c r="Y12" i="64"/>
  <c r="AA383" i="64"/>
  <c r="AB383" i="64" s="1"/>
  <c r="Z383" i="64"/>
  <c r="AA220" i="64"/>
  <c r="AB220" i="64" s="1"/>
  <c r="Z220" i="64"/>
  <c r="AA370" i="64"/>
  <c r="AB370" i="64" s="1"/>
  <c r="Z370" i="64"/>
  <c r="Y330" i="64"/>
  <c r="Z268" i="64"/>
  <c r="AA268" i="64"/>
  <c r="AB268" i="64" s="1"/>
  <c r="Y382" i="64"/>
  <c r="P380" i="64"/>
  <c r="Y380" i="64" s="1"/>
  <c r="W39" i="63"/>
  <c r="W37" i="63"/>
  <c r="Y39" i="63"/>
  <c r="Y37" i="63"/>
  <c r="AA21" i="63"/>
  <c r="AB21" i="63" s="1"/>
  <c r="Z21" i="63"/>
  <c r="AA35" i="63"/>
  <c r="AB35" i="63" s="1"/>
  <c r="Z35" i="63"/>
  <c r="Z33" i="62"/>
  <c r="AA33" i="62"/>
  <c r="AB33" i="62" s="1"/>
  <c r="AA31" i="62"/>
  <c r="AB31" i="62" s="1"/>
  <c r="Z31" i="62"/>
  <c r="Y46" i="62"/>
  <c r="Y44" i="62"/>
  <c r="AA38" i="62"/>
  <c r="AB38" i="62" s="1"/>
  <c r="Z38" i="62"/>
  <c r="W44" i="62"/>
  <c r="W46" i="62"/>
  <c r="B20" i="65" l="1"/>
  <c r="G2" i="65"/>
  <c r="O11" i="62"/>
  <c r="C2" i="65"/>
  <c r="E11" i="64"/>
  <c r="B16" i="65"/>
  <c r="O11" i="63"/>
  <c r="AA36" i="62"/>
  <c r="AB36" i="62" s="1"/>
  <c r="AA25" i="62"/>
  <c r="AB25" i="62" s="1"/>
  <c r="AB12" i="62"/>
  <c r="AA30" i="62"/>
  <c r="AB30" i="62" s="1"/>
  <c r="Z25" i="62"/>
  <c r="AA18" i="62"/>
  <c r="AB18" i="62" s="1"/>
  <c r="Z12" i="62"/>
  <c r="W11" i="62"/>
  <c r="X11" i="62" s="1"/>
  <c r="AA19" i="63"/>
  <c r="AB19" i="63" s="1"/>
  <c r="AA27" i="63"/>
  <c r="AB27" i="63" s="1"/>
  <c r="Z19" i="63"/>
  <c r="AB15" i="63"/>
  <c r="AA33" i="63"/>
  <c r="AB33" i="63" s="1"/>
  <c r="AB12" i="63"/>
  <c r="Z15" i="63"/>
  <c r="Z12" i="63"/>
  <c r="AA285" i="64"/>
  <c r="AB285" i="64" s="1"/>
  <c r="AA125" i="64"/>
  <c r="AB125" i="64" s="1"/>
  <c r="Y328" i="64"/>
  <c r="Z328" i="64" s="1"/>
  <c r="V11" i="64"/>
  <c r="Z125" i="64"/>
  <c r="AA248" i="64"/>
  <c r="AB248" i="64" s="1"/>
  <c r="AA278" i="64"/>
  <c r="AB278" i="64" s="1"/>
  <c r="AA181" i="64"/>
  <c r="AB181" i="64" s="1"/>
  <c r="AA368" i="64"/>
  <c r="AB368" i="64" s="1"/>
  <c r="AA171" i="64"/>
  <c r="AB171" i="64" s="1"/>
  <c r="Z350" i="64"/>
  <c r="AA350" i="64"/>
  <c r="AB350" i="64" s="1"/>
  <c r="AB83" i="64"/>
  <c r="S11" i="64"/>
  <c r="O11" i="64"/>
  <c r="AA310" i="64"/>
  <c r="AB310" i="64" s="1"/>
  <c r="Z83" i="64"/>
  <c r="P11" i="64"/>
  <c r="Y11" i="64" s="1"/>
  <c r="Z11" i="64" s="1"/>
  <c r="AA12" i="64"/>
  <c r="AB12" i="64" s="1"/>
  <c r="Z12" i="64"/>
  <c r="AA330" i="64"/>
  <c r="AB330" i="64" s="1"/>
  <c r="Z330" i="64"/>
  <c r="AA380" i="64"/>
  <c r="AB380" i="64" s="1"/>
  <c r="Z380" i="64"/>
  <c r="Z382" i="64"/>
  <c r="AA382" i="64"/>
  <c r="AB382" i="64" s="1"/>
  <c r="R11" i="64"/>
  <c r="W11" i="63"/>
  <c r="AA37" i="63"/>
  <c r="AB37" i="63" s="1"/>
  <c r="Z37" i="63"/>
  <c r="Z39" i="63"/>
  <c r="AA39" i="63"/>
  <c r="AB39" i="63" s="1"/>
  <c r="Y11" i="63"/>
  <c r="Y11" i="62"/>
  <c r="AA44" i="62"/>
  <c r="AB44" i="62" s="1"/>
  <c r="Z44" i="62"/>
  <c r="Z46" i="62"/>
  <c r="AA46" i="62"/>
  <c r="AB46" i="62" s="1"/>
  <c r="AA11" i="63" l="1"/>
  <c r="AB11" i="63" s="1"/>
  <c r="B2" i="65"/>
  <c r="E2" i="65"/>
  <c r="D2" i="65"/>
  <c r="AA328" i="64"/>
  <c r="AB328" i="64" s="1"/>
  <c r="W11" i="64"/>
  <c r="X11" i="64" s="1"/>
  <c r="Z11" i="63"/>
  <c r="AA11" i="62"/>
  <c r="AB11" i="62" s="1"/>
  <c r="Z11" i="62"/>
  <c r="AA11" i="64" l="1"/>
  <c r="AB11" i="64" l="1"/>
  <c r="F2" i="65"/>
  <c r="Y361" i="35"/>
  <c r="Z361" i="35" s="1"/>
  <c r="W361" i="35"/>
  <c r="Y360" i="35"/>
  <c r="Z360" i="35" s="1"/>
  <c r="W360" i="35"/>
  <c r="Y359" i="35"/>
  <c r="Z359" i="35" s="1"/>
  <c r="S361" i="35"/>
  <c r="S359" i="35"/>
  <c r="O361" i="35"/>
  <c r="O360" i="35"/>
  <c r="O359" i="35"/>
  <c r="E424" i="35"/>
  <c r="E411" i="35"/>
  <c r="P397" i="35"/>
  <c r="H397" i="35"/>
  <c r="F397" i="35"/>
  <c r="P378" i="35"/>
  <c r="F382" i="35"/>
  <c r="F378" i="35"/>
  <c r="F370" i="35"/>
  <c r="E370" i="35"/>
  <c r="F362" i="35"/>
  <c r="H358" i="35"/>
  <c r="I358" i="35"/>
  <c r="J358" i="35"/>
  <c r="K358" i="35"/>
  <c r="L358" i="35"/>
  <c r="M358" i="35"/>
  <c r="N358" i="35"/>
  <c r="P358" i="35"/>
  <c r="G358" i="35"/>
  <c r="F358" i="35"/>
  <c r="E358" i="35"/>
  <c r="T343" i="35"/>
  <c r="P343" i="35"/>
  <c r="F343" i="35"/>
  <c r="T334" i="35"/>
  <c r="F334" i="35"/>
  <c r="G334" i="35"/>
  <c r="H334" i="35"/>
  <c r="I334" i="35"/>
  <c r="J334" i="35"/>
  <c r="K334" i="35"/>
  <c r="L334" i="35"/>
  <c r="M334" i="35"/>
  <c r="N334" i="35"/>
  <c r="E334" i="35"/>
  <c r="F318" i="35"/>
  <c r="P309" i="35"/>
  <c r="H309" i="35"/>
  <c r="F302" i="35"/>
  <c r="E302" i="35"/>
  <c r="P292" i="35"/>
  <c r="P290" i="35" s="1"/>
  <c r="H292" i="35"/>
  <c r="H290" i="35" s="1"/>
  <c r="F292" i="35"/>
  <c r="E292" i="35"/>
  <c r="I285" i="35"/>
  <c r="J285" i="35"/>
  <c r="K285" i="35"/>
  <c r="L285" i="35"/>
  <c r="M285" i="35"/>
  <c r="N285" i="35"/>
  <c r="P285" i="35"/>
  <c r="Q285" i="35"/>
  <c r="R285" i="35"/>
  <c r="T285" i="35"/>
  <c r="U285" i="35"/>
  <c r="V285" i="35"/>
  <c r="F285" i="35"/>
  <c r="F264" i="35"/>
  <c r="E264" i="35"/>
  <c r="P190" i="35"/>
  <c r="P188" i="35" s="1"/>
  <c r="F196" i="35"/>
  <c r="V233" i="35"/>
  <c r="U233" i="35"/>
  <c r="T233" i="35"/>
  <c r="R233" i="35"/>
  <c r="Q233" i="35"/>
  <c r="P233" i="35"/>
  <c r="H233" i="35"/>
  <c r="F233" i="35"/>
  <c r="T196" i="35"/>
  <c r="U196" i="35"/>
  <c r="V196" i="35"/>
  <c r="P196" i="35"/>
  <c r="Q196" i="35"/>
  <c r="R196" i="35"/>
  <c r="L196" i="35"/>
  <c r="H196" i="35"/>
  <c r="H194" i="35" s="1"/>
  <c r="E196" i="35"/>
  <c r="P191" i="35"/>
  <c r="Q191" i="35"/>
  <c r="R191" i="35"/>
  <c r="T191" i="35"/>
  <c r="U191" i="35"/>
  <c r="V191" i="35"/>
  <c r="N191" i="35"/>
  <c r="H191" i="35"/>
  <c r="F191" i="35"/>
  <c r="L188" i="35"/>
  <c r="H188" i="35"/>
  <c r="F188" i="35"/>
  <c r="E188" i="35"/>
  <c r="T186" i="35"/>
  <c r="P186" i="35"/>
  <c r="F186" i="35"/>
  <c r="E186" i="35"/>
  <c r="F166" i="35"/>
  <c r="T166" i="35"/>
  <c r="P166" i="35"/>
  <c r="N166" i="35"/>
  <c r="S161" i="35"/>
  <c r="Q136" i="35"/>
  <c r="P136" i="35"/>
  <c r="N136" i="35"/>
  <c r="N134" i="35" s="1"/>
  <c r="M136" i="35"/>
  <c r="I136" i="35"/>
  <c r="H136" i="35"/>
  <c r="G136" i="35"/>
  <c r="F136" i="35"/>
  <c r="E136" i="35"/>
  <c r="E132" i="35"/>
  <c r="E87" i="35" s="1"/>
  <c r="C7" i="65" s="1"/>
  <c r="AD100" i="35"/>
  <c r="AE100" i="35"/>
  <c r="Y131" i="35"/>
  <c r="Z131" i="35" s="1"/>
  <c r="Y129" i="35"/>
  <c r="Y128" i="35"/>
  <c r="Z128" i="35" s="1"/>
  <c r="Y127" i="35"/>
  <c r="AA127" i="35" s="1"/>
  <c r="Y126" i="35"/>
  <c r="Z126" i="35" s="1"/>
  <c r="Y125" i="35"/>
  <c r="AA125" i="35" s="1"/>
  <c r="Y124" i="35"/>
  <c r="Z124" i="35" s="1"/>
  <c r="Y123" i="35"/>
  <c r="AA123" i="35" s="1"/>
  <c r="Y122" i="35"/>
  <c r="Y121" i="35"/>
  <c r="Y120" i="35"/>
  <c r="Y119" i="35"/>
  <c r="Y118" i="35"/>
  <c r="Y117" i="35"/>
  <c r="Y116" i="35"/>
  <c r="Y115" i="35"/>
  <c r="Y114" i="35"/>
  <c r="Y113" i="35"/>
  <c r="Y112" i="35"/>
  <c r="Y111" i="35"/>
  <c r="Y110" i="35"/>
  <c r="Y109" i="35"/>
  <c r="Y108" i="35"/>
  <c r="Y107" i="35"/>
  <c r="Y106" i="35"/>
  <c r="Y105" i="35"/>
  <c r="Y104" i="35"/>
  <c r="Y103" i="35"/>
  <c r="Y102" i="35"/>
  <c r="Y101" i="35"/>
  <c r="Y130" i="35"/>
  <c r="Z130" i="35" s="1"/>
  <c r="T100" i="35"/>
  <c r="P100" i="35"/>
  <c r="H100" i="35"/>
  <c r="T89" i="35"/>
  <c r="P89" i="35"/>
  <c r="H89" i="35"/>
  <c r="F89" i="35"/>
  <c r="F13" i="35"/>
  <c r="H80" i="35"/>
  <c r="F80" i="35"/>
  <c r="E80" i="35"/>
  <c r="T80" i="35"/>
  <c r="P80" i="35"/>
  <c r="P45" i="35"/>
  <c r="H45" i="35"/>
  <c r="F45" i="35"/>
  <c r="AC13" i="35"/>
  <c r="T13" i="35"/>
  <c r="U13" i="35"/>
  <c r="V13" i="35"/>
  <c r="P13" i="35"/>
  <c r="Q13" i="35"/>
  <c r="R13" i="35"/>
  <c r="W13" i="35" s="1"/>
  <c r="H13" i="35"/>
  <c r="E13" i="35"/>
  <c r="AE358" i="35"/>
  <c r="AD358" i="35"/>
  <c r="AC358" i="35"/>
  <c r="V358" i="35"/>
  <c r="U358" i="35"/>
  <c r="T358" i="35"/>
  <c r="R358" i="35"/>
  <c r="Q358" i="35"/>
  <c r="AF413" i="35"/>
  <c r="E305" i="35"/>
  <c r="J290" i="35"/>
  <c r="K87" i="35"/>
  <c r="J87" i="35"/>
  <c r="AE417" i="35"/>
  <c r="AD417" i="35"/>
  <c r="AC417" i="35"/>
  <c r="V417" i="35"/>
  <c r="U417" i="35"/>
  <c r="T417" i="35"/>
  <c r="R417" i="35"/>
  <c r="Q417" i="35"/>
  <c r="P417" i="35"/>
  <c r="N417" i="35"/>
  <c r="M417" i="35"/>
  <c r="L417" i="35"/>
  <c r="K417" i="35"/>
  <c r="J417" i="35"/>
  <c r="I417" i="35"/>
  <c r="H417" i="35"/>
  <c r="G417" i="35"/>
  <c r="F417" i="35"/>
  <c r="F415" i="35"/>
  <c r="G415" i="35"/>
  <c r="H415" i="35"/>
  <c r="I415" i="35"/>
  <c r="M415" i="35"/>
  <c r="N415" i="35"/>
  <c r="P415" i="35"/>
  <c r="Q415" i="35"/>
  <c r="R415" i="35"/>
  <c r="T415" i="35"/>
  <c r="U415" i="35"/>
  <c r="V415" i="35"/>
  <c r="AC415" i="35"/>
  <c r="AD415" i="35"/>
  <c r="AE415" i="35"/>
  <c r="AF415" i="35"/>
  <c r="AE413" i="35"/>
  <c r="AD413" i="35"/>
  <c r="AC413" i="35"/>
  <c r="V413" i="35"/>
  <c r="U413" i="35"/>
  <c r="T413" i="35"/>
  <c r="R413" i="35"/>
  <c r="Q413" i="35"/>
  <c r="P413" i="35"/>
  <c r="N413" i="35"/>
  <c r="M413" i="35"/>
  <c r="L413" i="35"/>
  <c r="K413" i="35"/>
  <c r="J413" i="35"/>
  <c r="I413" i="35"/>
  <c r="H413" i="35"/>
  <c r="G413" i="35"/>
  <c r="F413" i="35"/>
  <c r="E413" i="35"/>
  <c r="H411" i="35"/>
  <c r="F411" i="35"/>
  <c r="AC405" i="35"/>
  <c r="T405" i="35"/>
  <c r="P405" i="35"/>
  <c r="AF397" i="35"/>
  <c r="AE397" i="35"/>
  <c r="AD397" i="35"/>
  <c r="T397" i="35"/>
  <c r="AE382" i="35"/>
  <c r="AD382" i="35"/>
  <c r="AC382" i="35"/>
  <c r="T382" i="35"/>
  <c r="S382" i="35"/>
  <c r="P382" i="35"/>
  <c r="O382" i="35"/>
  <c r="M382" i="35"/>
  <c r="N382" i="35"/>
  <c r="AC378" i="35"/>
  <c r="T378" i="35"/>
  <c r="AE370" i="35"/>
  <c r="AD370" i="35"/>
  <c r="AC370" i="35"/>
  <c r="U370" i="35"/>
  <c r="V370" i="35"/>
  <c r="T370" i="35"/>
  <c r="S370" i="35"/>
  <c r="R370" i="35"/>
  <c r="Q370" i="35"/>
  <c r="P370" i="35"/>
  <c r="O370" i="35"/>
  <c r="N370" i="35"/>
  <c r="M370" i="35"/>
  <c r="AE362" i="35"/>
  <c r="AD362" i="35"/>
  <c r="AC362" i="35"/>
  <c r="V362" i="35"/>
  <c r="U362" i="35"/>
  <c r="T362" i="35"/>
  <c r="S362" i="35"/>
  <c r="R362" i="35"/>
  <c r="Q362" i="35"/>
  <c r="P362" i="35"/>
  <c r="O362" i="35"/>
  <c r="AE343" i="35"/>
  <c r="AD343" i="35"/>
  <c r="AE334" i="35"/>
  <c r="AD334" i="35"/>
  <c r="AC334" i="35"/>
  <c r="P334" i="35"/>
  <c r="AC318" i="35"/>
  <c r="T318" i="35"/>
  <c r="P318" i="35"/>
  <c r="P307" i="35" s="1"/>
  <c r="H318" i="35"/>
  <c r="AE309" i="35"/>
  <c r="AD309" i="35"/>
  <c r="AC309" i="35"/>
  <c r="T309" i="35"/>
  <c r="AF305" i="35"/>
  <c r="AE305" i="35"/>
  <c r="AD305" i="35"/>
  <c r="AC305" i="35"/>
  <c r="V305" i="35"/>
  <c r="U305" i="35"/>
  <c r="T305" i="35"/>
  <c r="S305" i="35"/>
  <c r="R305" i="35"/>
  <c r="Q305" i="35"/>
  <c r="P305" i="35"/>
  <c r="O305" i="35"/>
  <c r="N305" i="35"/>
  <c r="M305" i="35"/>
  <c r="L305" i="35"/>
  <c r="K305" i="35"/>
  <c r="J305" i="35"/>
  <c r="I305" i="35"/>
  <c r="H305" i="35"/>
  <c r="G305" i="35"/>
  <c r="F305" i="35"/>
  <c r="AC302" i="35"/>
  <c r="T302" i="35"/>
  <c r="T300" i="35" s="1"/>
  <c r="P302" i="35"/>
  <c r="AC292" i="35"/>
  <c r="AC290" i="35" s="1"/>
  <c r="T292" i="35"/>
  <c r="T290" i="35" s="1"/>
  <c r="AE285" i="35"/>
  <c r="AD285" i="35"/>
  <c r="AC285" i="35"/>
  <c r="H285" i="35"/>
  <c r="AE264" i="35"/>
  <c r="AD264" i="35"/>
  <c r="AC264" i="35"/>
  <c r="T264" i="35"/>
  <c r="S264" i="35"/>
  <c r="P264" i="35"/>
  <c r="P263" i="35" s="1"/>
  <c r="N264" i="35"/>
  <c r="M264" i="35"/>
  <c r="G264" i="35"/>
  <c r="H264" i="35"/>
  <c r="AE233" i="35"/>
  <c r="AD233" i="35"/>
  <c r="AC233" i="35"/>
  <c r="AE196" i="35"/>
  <c r="AD196" i="35"/>
  <c r="AC196" i="35"/>
  <c r="AD166" i="35"/>
  <c r="AE166" i="35"/>
  <c r="AC166" i="35"/>
  <c r="AF166" i="35"/>
  <c r="V166" i="35"/>
  <c r="U166" i="35"/>
  <c r="R166" i="35"/>
  <c r="Q166" i="35"/>
  <c r="M166" i="35"/>
  <c r="H166" i="35"/>
  <c r="G166" i="35"/>
  <c r="AE136" i="35"/>
  <c r="AD136" i="35"/>
  <c r="AC136" i="35"/>
  <c r="U136" i="35"/>
  <c r="T136" i="35"/>
  <c r="R136" i="35"/>
  <c r="AC100" i="35"/>
  <c r="AE89" i="35"/>
  <c r="AD89" i="35"/>
  <c r="AC89" i="35"/>
  <c r="AE80" i="35"/>
  <c r="AD80" i="35"/>
  <c r="AC80" i="35"/>
  <c r="AE45" i="35"/>
  <c r="AD45" i="35"/>
  <c r="AC45" i="35"/>
  <c r="T45" i="35"/>
  <c r="AE13" i="35"/>
  <c r="AD13" i="35"/>
  <c r="F194" i="35" l="1"/>
  <c r="E263" i="35"/>
  <c r="F263" i="35"/>
  <c r="W196" i="35"/>
  <c r="T332" i="35"/>
  <c r="T194" i="35"/>
  <c r="AE263" i="35"/>
  <c r="T134" i="35"/>
  <c r="P134" i="35"/>
  <c r="H134" i="35"/>
  <c r="F377" i="35"/>
  <c r="AD12" i="35"/>
  <c r="U134" i="35"/>
  <c r="Y191" i="35"/>
  <c r="E194" i="35"/>
  <c r="AC263" i="35"/>
  <c r="H12" i="35"/>
  <c r="G134" i="35"/>
  <c r="F12" i="35"/>
  <c r="Z123" i="35"/>
  <c r="T12" i="35"/>
  <c r="Q134" i="35"/>
  <c r="E300" i="35"/>
  <c r="Y196" i="35"/>
  <c r="Z196" i="35" s="1"/>
  <c r="F300" i="35"/>
  <c r="AC12" i="35"/>
  <c r="F332" i="35"/>
  <c r="AC377" i="35"/>
  <c r="T395" i="35"/>
  <c r="AE12" i="35"/>
  <c r="M134" i="35"/>
  <c r="P194" i="35"/>
  <c r="H307" i="35"/>
  <c r="P12" i="35"/>
  <c r="AA360" i="35"/>
  <c r="AB360" i="35" s="1"/>
  <c r="F134" i="35"/>
  <c r="F395" i="35"/>
  <c r="Y13" i="35"/>
  <c r="Z129" i="35"/>
  <c r="AD332" i="35"/>
  <c r="E184" i="35"/>
  <c r="E12" i="35"/>
  <c r="AA124" i="35"/>
  <c r="Y233" i="35"/>
  <c r="E357" i="35"/>
  <c r="E355" i="35" s="1"/>
  <c r="E134" i="35"/>
  <c r="P332" i="35"/>
  <c r="R134" i="35"/>
  <c r="Z125" i="35"/>
  <c r="T307" i="35"/>
  <c r="AD194" i="35"/>
  <c r="AA126" i="35"/>
  <c r="AE194" i="35"/>
  <c r="E332" i="35"/>
  <c r="Y358" i="35"/>
  <c r="Z127" i="35"/>
  <c r="AA361" i="35"/>
  <c r="AB361" i="35" s="1"/>
  <c r="H263" i="35"/>
  <c r="T377" i="35"/>
  <c r="P395" i="35"/>
  <c r="AC134" i="35"/>
  <c r="AC307" i="35"/>
  <c r="T357" i="35"/>
  <c r="AD134" i="35"/>
  <c r="T263" i="35"/>
  <c r="AC357" i="35"/>
  <c r="P357" i="35"/>
  <c r="P377" i="35"/>
  <c r="AE134" i="35"/>
  <c r="AD263" i="35"/>
  <c r="P300" i="35"/>
  <c r="AE332" i="35"/>
  <c r="AC194" i="35"/>
  <c r="AC300" i="35"/>
  <c r="AD357" i="35"/>
  <c r="AE357" i="35"/>
  <c r="W413" i="35"/>
  <c r="AC424" i="35"/>
  <c r="AC426" i="35"/>
  <c r="AE422" i="35"/>
  <c r="AC422" i="35"/>
  <c r="AE420" i="35"/>
  <c r="AC420" i="35"/>
  <c r="AD405" i="35"/>
  <c r="AD395" i="35" s="1"/>
  <c r="AE405" i="35"/>
  <c r="AE395" i="35" s="1"/>
  <c r="AC397" i="35"/>
  <c r="AC395" i="35" s="1"/>
  <c r="AD378" i="35"/>
  <c r="AD377" i="35" s="1"/>
  <c r="AE378" i="35"/>
  <c r="AE377" i="35" s="1"/>
  <c r="AC343" i="35"/>
  <c r="AC332" i="35" s="1"/>
  <c r="AD318" i="35"/>
  <c r="AD307" i="35" s="1"/>
  <c r="AE318" i="35"/>
  <c r="AE307" i="35" s="1"/>
  <c r="AD188" i="35"/>
  <c r="AE188" i="35"/>
  <c r="AC188" i="35"/>
  <c r="AD191" i="35"/>
  <c r="AE191" i="35"/>
  <c r="AC191" i="35"/>
  <c r="AC132" i="35"/>
  <c r="AC87" i="35" s="1"/>
  <c r="T355" i="35" l="1"/>
  <c r="Y134" i="35"/>
  <c r="AA196" i="35"/>
  <c r="AC355" i="35"/>
  <c r="Z13" i="35"/>
  <c r="AA13" i="35"/>
  <c r="Z233" i="35"/>
  <c r="P355" i="35"/>
  <c r="AE355" i="35"/>
  <c r="AD355" i="35"/>
  <c r="Y413" i="35"/>
  <c r="Z413" i="35" s="1"/>
  <c r="S125" i="35"/>
  <c r="S131" i="35"/>
  <c r="S130" i="35"/>
  <c r="S129" i="35"/>
  <c r="S128" i="35"/>
  <c r="S127" i="35"/>
  <c r="S126" i="35"/>
  <c r="S124" i="35"/>
  <c r="S123" i="35"/>
  <c r="O127" i="35"/>
  <c r="AB127" i="35" s="1"/>
  <c r="O126" i="35"/>
  <c r="AB126" i="35" s="1"/>
  <c r="O125" i="35"/>
  <c r="AB125" i="35" s="1"/>
  <c r="O124" i="35"/>
  <c r="AB124" i="35" s="1"/>
  <c r="O123" i="35"/>
  <c r="AB123" i="35" s="1"/>
  <c r="AA413" i="35" l="1"/>
  <c r="Y427" i="35"/>
  <c r="W427" i="35"/>
  <c r="Y425" i="35"/>
  <c r="Z425" i="35" s="1"/>
  <c r="W425" i="35"/>
  <c r="Y423" i="35"/>
  <c r="W423" i="35"/>
  <c r="Y421" i="35"/>
  <c r="W421" i="35"/>
  <c r="Y419" i="35"/>
  <c r="W419" i="35"/>
  <c r="Y418" i="35"/>
  <c r="W418" i="35"/>
  <c r="Y416" i="35"/>
  <c r="Z416" i="35" s="1"/>
  <c r="W416" i="35"/>
  <c r="Y412" i="35"/>
  <c r="W412" i="35"/>
  <c r="Y414" i="35"/>
  <c r="W414" i="35"/>
  <c r="Y407" i="35"/>
  <c r="Z407" i="35" s="1"/>
  <c r="W407" i="35"/>
  <c r="Y406" i="35"/>
  <c r="W406" i="35"/>
  <c r="Y404" i="35"/>
  <c r="W404" i="35"/>
  <c r="Y403" i="35"/>
  <c r="W403" i="35"/>
  <c r="Y402" i="35"/>
  <c r="W402" i="35"/>
  <c r="Y401" i="35"/>
  <c r="Z401" i="35" s="1"/>
  <c r="W401" i="35"/>
  <c r="Y400" i="35"/>
  <c r="W400" i="35"/>
  <c r="Y399" i="35"/>
  <c r="W399" i="35"/>
  <c r="Y398" i="35"/>
  <c r="W398" i="35"/>
  <c r="Y394" i="35"/>
  <c r="W394" i="35"/>
  <c r="Y393" i="35"/>
  <c r="W393" i="35"/>
  <c r="Y392" i="35"/>
  <c r="W392" i="35"/>
  <c r="Y391" i="35"/>
  <c r="W391" i="35"/>
  <c r="Y390" i="35"/>
  <c r="W390" i="35"/>
  <c r="Y389" i="35"/>
  <c r="W389" i="35"/>
  <c r="Y388" i="35"/>
  <c r="W388" i="35"/>
  <c r="Y387" i="35"/>
  <c r="W387" i="35"/>
  <c r="Y386" i="35"/>
  <c r="W386" i="35"/>
  <c r="Y385" i="35"/>
  <c r="W385" i="35"/>
  <c r="Y384" i="35"/>
  <c r="W384" i="35"/>
  <c r="Y383" i="35"/>
  <c r="W383" i="35"/>
  <c r="Y381" i="35"/>
  <c r="Z381" i="35" s="1"/>
  <c r="W381" i="35"/>
  <c r="Y380" i="35"/>
  <c r="W380" i="35"/>
  <c r="Y379" i="35"/>
  <c r="W379" i="35"/>
  <c r="Y376" i="35"/>
  <c r="W376" i="35"/>
  <c r="Y375" i="35"/>
  <c r="W375" i="35"/>
  <c r="Y374" i="35"/>
  <c r="W374" i="35"/>
  <c r="Y373" i="35"/>
  <c r="W373" i="35"/>
  <c r="Y372" i="35"/>
  <c r="W372" i="35"/>
  <c r="Y371" i="35"/>
  <c r="W371" i="35"/>
  <c r="Y369" i="35"/>
  <c r="W369" i="35"/>
  <c r="Y368" i="35"/>
  <c r="W368" i="35"/>
  <c r="Y367" i="35"/>
  <c r="W367" i="35"/>
  <c r="Y366" i="35"/>
  <c r="W366" i="35"/>
  <c r="Y365" i="35"/>
  <c r="W365" i="35"/>
  <c r="Y364" i="35"/>
  <c r="W364" i="35"/>
  <c r="Y363" i="35"/>
  <c r="W363" i="35"/>
  <c r="W359" i="35"/>
  <c r="AA359" i="35" s="1"/>
  <c r="AB359" i="35" s="1"/>
  <c r="Y354" i="35"/>
  <c r="W354" i="35"/>
  <c r="Y353" i="35"/>
  <c r="Z353" i="35" s="1"/>
  <c r="W353" i="35"/>
  <c r="Y352" i="35"/>
  <c r="W352" i="35"/>
  <c r="Y351" i="35"/>
  <c r="Z351" i="35" s="1"/>
  <c r="W351" i="35"/>
  <c r="Y350" i="35"/>
  <c r="W350" i="35"/>
  <c r="Y349" i="35"/>
  <c r="W349" i="35"/>
  <c r="Y348" i="35"/>
  <c r="Z348" i="35" s="1"/>
  <c r="W348" i="35"/>
  <c r="Y347" i="35"/>
  <c r="W347" i="35"/>
  <c r="Y346" i="35"/>
  <c r="Z346" i="35" s="1"/>
  <c r="W346" i="35"/>
  <c r="Y345" i="35"/>
  <c r="W345" i="35"/>
  <c r="Y344" i="35"/>
  <c r="W344" i="35"/>
  <c r="Y342" i="35"/>
  <c r="W342" i="35"/>
  <c r="Y341" i="35"/>
  <c r="W341" i="35"/>
  <c r="Y340" i="35"/>
  <c r="W340" i="35"/>
  <c r="Y339" i="35"/>
  <c r="Z339" i="35" s="1"/>
  <c r="W339" i="35"/>
  <c r="Y338" i="35"/>
  <c r="Z338" i="35" s="1"/>
  <c r="W338" i="35"/>
  <c r="Y337" i="35"/>
  <c r="W337" i="35"/>
  <c r="Y336" i="35"/>
  <c r="W336" i="35"/>
  <c r="Y335" i="35"/>
  <c r="W335" i="35"/>
  <c r="Y331" i="35"/>
  <c r="W331" i="35"/>
  <c r="Y330" i="35"/>
  <c r="W330" i="35"/>
  <c r="Y329" i="35"/>
  <c r="W329" i="35"/>
  <c r="Y328" i="35"/>
  <c r="W328" i="35"/>
  <c r="Y327" i="35"/>
  <c r="W327" i="35"/>
  <c r="Y326" i="35"/>
  <c r="W326" i="35"/>
  <c r="Y325" i="35"/>
  <c r="W325" i="35"/>
  <c r="Y324" i="35"/>
  <c r="W324" i="35"/>
  <c r="Y323" i="35"/>
  <c r="W323" i="35"/>
  <c r="Y322" i="35"/>
  <c r="W322" i="35"/>
  <c r="Y321" i="35"/>
  <c r="W321" i="35"/>
  <c r="Y320" i="35"/>
  <c r="W320" i="35"/>
  <c r="Y319" i="35"/>
  <c r="W319" i="35"/>
  <c r="Y317" i="35"/>
  <c r="Z317" i="35" s="1"/>
  <c r="W317" i="35"/>
  <c r="Y316" i="35"/>
  <c r="W316" i="35"/>
  <c r="Y315" i="35"/>
  <c r="W315" i="35"/>
  <c r="Y314" i="35"/>
  <c r="W314" i="35"/>
  <c r="Y313" i="35"/>
  <c r="W313" i="35"/>
  <c r="Y312" i="35"/>
  <c r="W312" i="35"/>
  <c r="Y311" i="35"/>
  <c r="Z311" i="35" s="1"/>
  <c r="W311" i="35"/>
  <c r="Y310" i="35"/>
  <c r="W310" i="35"/>
  <c r="Y306" i="35"/>
  <c r="W306" i="35"/>
  <c r="Y304" i="35"/>
  <c r="W304" i="35"/>
  <c r="Y303" i="35"/>
  <c r="W303" i="35"/>
  <c r="Y299" i="35"/>
  <c r="W299" i="35"/>
  <c r="Y298" i="35"/>
  <c r="Z298" i="35" s="1"/>
  <c r="W298" i="35"/>
  <c r="Y297" i="35"/>
  <c r="Z297" i="35" s="1"/>
  <c r="W297" i="35"/>
  <c r="Y296" i="35"/>
  <c r="W296" i="35"/>
  <c r="Y295" i="35"/>
  <c r="W295" i="35"/>
  <c r="Y294" i="35"/>
  <c r="W294" i="35"/>
  <c r="Y293" i="35"/>
  <c r="Z293" i="35" s="1"/>
  <c r="W293" i="35"/>
  <c r="Y289" i="35"/>
  <c r="W289" i="35"/>
  <c r="Y288" i="35"/>
  <c r="W288" i="35"/>
  <c r="Y287" i="35"/>
  <c r="Z287" i="35" s="1"/>
  <c r="W287" i="35"/>
  <c r="Y286" i="35"/>
  <c r="W286" i="35"/>
  <c r="Y284" i="35"/>
  <c r="W284" i="35"/>
  <c r="Y283" i="35"/>
  <c r="W283" i="35"/>
  <c r="Y282" i="35"/>
  <c r="W282" i="35"/>
  <c r="Y281" i="35"/>
  <c r="W281" i="35"/>
  <c r="Y280" i="35"/>
  <c r="W280" i="35"/>
  <c r="Y279" i="35"/>
  <c r="W279" i="35"/>
  <c r="Y278" i="35"/>
  <c r="W278" i="35"/>
  <c r="Y277" i="35"/>
  <c r="W277" i="35"/>
  <c r="Y276" i="35"/>
  <c r="W276" i="35"/>
  <c r="Y275" i="35"/>
  <c r="W275" i="35"/>
  <c r="Y274" i="35"/>
  <c r="W274" i="35"/>
  <c r="Y273" i="35"/>
  <c r="W273" i="35"/>
  <c r="Y272" i="35"/>
  <c r="W272" i="35"/>
  <c r="Y271" i="35"/>
  <c r="W271" i="35"/>
  <c r="Y270" i="35"/>
  <c r="W270" i="35"/>
  <c r="Y269" i="35"/>
  <c r="W269" i="35"/>
  <c r="Y268" i="35"/>
  <c r="W268" i="35"/>
  <c r="Y267" i="35"/>
  <c r="W267" i="35"/>
  <c r="Y266" i="35"/>
  <c r="Z266" i="35" s="1"/>
  <c r="W266" i="35"/>
  <c r="Y265" i="35"/>
  <c r="W265" i="35"/>
  <c r="Y262" i="35"/>
  <c r="W262" i="35"/>
  <c r="Y261" i="35"/>
  <c r="Z261" i="35" s="1"/>
  <c r="W261" i="35"/>
  <c r="Y260" i="35"/>
  <c r="Z260" i="35" s="1"/>
  <c r="W260" i="35"/>
  <c r="Y259" i="35"/>
  <c r="W259" i="35"/>
  <c r="Y258" i="35"/>
  <c r="W258" i="35"/>
  <c r="Y257" i="35"/>
  <c r="Z257" i="35" s="1"/>
  <c r="W257" i="35"/>
  <c r="Y256" i="35"/>
  <c r="W256" i="35"/>
  <c r="Y255" i="35"/>
  <c r="W255" i="35"/>
  <c r="Y254" i="35"/>
  <c r="W254" i="35"/>
  <c r="Y253" i="35"/>
  <c r="W253" i="35"/>
  <c r="Y252" i="35"/>
  <c r="W252" i="35"/>
  <c r="Y251" i="35"/>
  <c r="W251" i="35"/>
  <c r="Y250" i="35"/>
  <c r="W250" i="35"/>
  <c r="Y249" i="35"/>
  <c r="Z249" i="35" s="1"/>
  <c r="W249" i="35"/>
  <c r="Y248" i="35"/>
  <c r="W248" i="35"/>
  <c r="Y247" i="35"/>
  <c r="W247" i="35"/>
  <c r="Y246" i="35"/>
  <c r="W246" i="35"/>
  <c r="Y245" i="35"/>
  <c r="W245" i="35"/>
  <c r="Y244" i="35"/>
  <c r="W244" i="35"/>
  <c r="Y243" i="35"/>
  <c r="W243" i="35"/>
  <c r="Y242" i="35"/>
  <c r="W242" i="35"/>
  <c r="Y241" i="35"/>
  <c r="Z241" i="35" s="1"/>
  <c r="W241" i="35"/>
  <c r="Y240" i="35"/>
  <c r="W240" i="35"/>
  <c r="Y239" i="35"/>
  <c r="W239" i="35"/>
  <c r="Y238" i="35"/>
  <c r="W238" i="35"/>
  <c r="Y237" i="35"/>
  <c r="W237" i="35"/>
  <c r="Y236" i="35"/>
  <c r="W236" i="35"/>
  <c r="Y235" i="35"/>
  <c r="W235" i="35"/>
  <c r="Y234" i="35"/>
  <c r="W234" i="35"/>
  <c r="Y232" i="35"/>
  <c r="W232" i="35"/>
  <c r="Y231" i="35"/>
  <c r="W231" i="35"/>
  <c r="Y230" i="35"/>
  <c r="W230" i="35"/>
  <c r="Y229" i="35"/>
  <c r="W229" i="35"/>
  <c r="Y228" i="35"/>
  <c r="W228" i="35"/>
  <c r="Y227" i="35"/>
  <c r="W227" i="35"/>
  <c r="Y226" i="35"/>
  <c r="W226" i="35"/>
  <c r="Y225" i="35"/>
  <c r="W225" i="35"/>
  <c r="Y224" i="35"/>
  <c r="W224" i="35"/>
  <c r="Y223" i="35"/>
  <c r="W223" i="35"/>
  <c r="Y222" i="35"/>
  <c r="W222" i="35"/>
  <c r="Y221" i="35"/>
  <c r="W221" i="35"/>
  <c r="Y220" i="35"/>
  <c r="W220" i="35"/>
  <c r="Y219" i="35"/>
  <c r="W219" i="35"/>
  <c r="Y218" i="35"/>
  <c r="W218" i="35"/>
  <c r="Y217" i="35"/>
  <c r="W217" i="35"/>
  <c r="Y216" i="35"/>
  <c r="W216" i="35"/>
  <c r="Y215" i="35"/>
  <c r="W215" i="35"/>
  <c r="Y214" i="35"/>
  <c r="W214" i="35"/>
  <c r="Y213" i="35"/>
  <c r="W213" i="35"/>
  <c r="Y212" i="35"/>
  <c r="W212" i="35"/>
  <c r="Y211" i="35"/>
  <c r="W211" i="35"/>
  <c r="Y210" i="35"/>
  <c r="W210" i="35"/>
  <c r="Y209" i="35"/>
  <c r="W209" i="35"/>
  <c r="Y208" i="35"/>
  <c r="W208" i="35"/>
  <c r="Y207" i="35"/>
  <c r="W207" i="35"/>
  <c r="Y206" i="35"/>
  <c r="W206" i="35"/>
  <c r="Y205" i="35"/>
  <c r="W205" i="35"/>
  <c r="Y204" i="35"/>
  <c r="W204" i="35"/>
  <c r="Y203" i="35"/>
  <c r="W203" i="35"/>
  <c r="Y202" i="35"/>
  <c r="W202" i="35"/>
  <c r="Y201" i="35"/>
  <c r="W201" i="35"/>
  <c r="Y200" i="35"/>
  <c r="W200" i="35"/>
  <c r="Y199" i="35"/>
  <c r="Z199" i="35" s="1"/>
  <c r="W199" i="35"/>
  <c r="Y198" i="35"/>
  <c r="W198" i="35"/>
  <c r="Y197" i="35"/>
  <c r="W197" i="35"/>
  <c r="Y193" i="35"/>
  <c r="W193" i="35"/>
  <c r="Y192" i="35"/>
  <c r="W192" i="35"/>
  <c r="Y190" i="35"/>
  <c r="W190" i="35"/>
  <c r="Y189" i="35"/>
  <c r="Z189" i="35" s="1"/>
  <c r="W189" i="35"/>
  <c r="Y187" i="35"/>
  <c r="W187" i="35"/>
  <c r="Y183" i="35"/>
  <c r="W183" i="35"/>
  <c r="Y182" i="35"/>
  <c r="W182" i="35"/>
  <c r="Y181" i="35"/>
  <c r="W181" i="35"/>
  <c r="Y180" i="35"/>
  <c r="W180" i="35"/>
  <c r="Y179" i="35"/>
  <c r="W179" i="35"/>
  <c r="Y178" i="35"/>
  <c r="W178" i="35"/>
  <c r="Y177" i="35"/>
  <c r="W177" i="35"/>
  <c r="Y176" i="35"/>
  <c r="W176" i="35"/>
  <c r="Y175" i="35"/>
  <c r="W175" i="35"/>
  <c r="Y174" i="35"/>
  <c r="Z174" i="35" s="1"/>
  <c r="W174" i="35"/>
  <c r="Y173" i="35"/>
  <c r="Z173" i="35" s="1"/>
  <c r="W173" i="35"/>
  <c r="Y172" i="35"/>
  <c r="W172" i="35"/>
  <c r="Y171" i="35"/>
  <c r="Z171" i="35" s="1"/>
  <c r="W171" i="35"/>
  <c r="Y170" i="35"/>
  <c r="W170" i="35"/>
  <c r="Y169" i="35"/>
  <c r="W169" i="35"/>
  <c r="Y168" i="35"/>
  <c r="W168" i="35"/>
  <c r="Y167" i="35"/>
  <c r="W167" i="35"/>
  <c r="Y165" i="35"/>
  <c r="W165" i="35"/>
  <c r="Y164" i="35"/>
  <c r="W164" i="35"/>
  <c r="Y163" i="35"/>
  <c r="W163" i="35"/>
  <c r="Y162" i="35"/>
  <c r="Z162" i="35" s="1"/>
  <c r="W162" i="35"/>
  <c r="Y161" i="35"/>
  <c r="W161" i="35"/>
  <c r="Y160" i="35"/>
  <c r="W160" i="35"/>
  <c r="Y159" i="35"/>
  <c r="W159" i="35"/>
  <c r="Y158" i="35"/>
  <c r="W158" i="35"/>
  <c r="Y157" i="35"/>
  <c r="W157" i="35"/>
  <c r="Y156" i="35"/>
  <c r="W156" i="35"/>
  <c r="Y155" i="35"/>
  <c r="W155" i="35"/>
  <c r="Y154" i="35"/>
  <c r="W154" i="35"/>
  <c r="Y153" i="35"/>
  <c r="W153" i="35"/>
  <c r="Y152" i="35"/>
  <c r="W152" i="35"/>
  <c r="Y151" i="35"/>
  <c r="W151" i="35"/>
  <c r="Y150" i="35"/>
  <c r="W150" i="35"/>
  <c r="Y149" i="35"/>
  <c r="W149" i="35"/>
  <c r="Y148" i="35"/>
  <c r="Z148" i="35" s="1"/>
  <c r="W148" i="35"/>
  <c r="Y147" i="35"/>
  <c r="W147" i="35"/>
  <c r="Y146" i="35"/>
  <c r="W146" i="35"/>
  <c r="Y145" i="35"/>
  <c r="W145" i="35"/>
  <c r="Y144" i="35"/>
  <c r="W144" i="35"/>
  <c r="Y143" i="35"/>
  <c r="W143" i="35"/>
  <c r="Y142" i="35"/>
  <c r="W142" i="35"/>
  <c r="Y141" i="35"/>
  <c r="W141" i="35"/>
  <c r="Y140" i="35"/>
  <c r="W140" i="35"/>
  <c r="Y139" i="35"/>
  <c r="Z139" i="35" s="1"/>
  <c r="W139" i="35"/>
  <c r="Y138" i="35"/>
  <c r="W138" i="35"/>
  <c r="Y137" i="35"/>
  <c r="W137" i="35"/>
  <c r="S133" i="35"/>
  <c r="O133" i="35"/>
  <c r="Y133" i="35"/>
  <c r="W133" i="35"/>
  <c r="W131" i="35"/>
  <c r="AA131" i="35" s="1"/>
  <c r="W130" i="35"/>
  <c r="AA130" i="35" s="1"/>
  <c r="W129" i="35"/>
  <c r="AA129" i="35" s="1"/>
  <c r="W128" i="35"/>
  <c r="AA128" i="35" s="1"/>
  <c r="W122" i="35"/>
  <c r="W121" i="35"/>
  <c r="W120" i="35"/>
  <c r="W119" i="35"/>
  <c r="W118" i="35"/>
  <c r="W117" i="35"/>
  <c r="W116" i="35"/>
  <c r="W115" i="35"/>
  <c r="W114" i="35"/>
  <c r="W113" i="35"/>
  <c r="W112" i="35"/>
  <c r="W111" i="35"/>
  <c r="W110" i="35"/>
  <c r="W109" i="35"/>
  <c r="W108" i="35"/>
  <c r="W107" i="35"/>
  <c r="W106" i="35"/>
  <c r="W105" i="35"/>
  <c r="W104" i="35"/>
  <c r="W103" i="35"/>
  <c r="W102" i="35"/>
  <c r="W101" i="35"/>
  <c r="Y99" i="35"/>
  <c r="W99" i="35"/>
  <c r="Y98" i="35"/>
  <c r="W98" i="35"/>
  <c r="Y97" i="35"/>
  <c r="W97" i="35"/>
  <c r="Y96" i="35"/>
  <c r="W96" i="35"/>
  <c r="Y95" i="35"/>
  <c r="W95" i="35"/>
  <c r="Y94" i="35"/>
  <c r="Z94" i="35" s="1"/>
  <c r="W94" i="35"/>
  <c r="Y93" i="35"/>
  <c r="Z93" i="35" s="1"/>
  <c r="W93" i="35"/>
  <c r="Y92" i="35"/>
  <c r="Z92" i="35" s="1"/>
  <c r="W92" i="35"/>
  <c r="Y91" i="35"/>
  <c r="W91" i="35"/>
  <c r="Y90" i="35"/>
  <c r="Z90" i="35" s="1"/>
  <c r="W90" i="35"/>
  <c r="Y86" i="35"/>
  <c r="Z86" i="35" s="1"/>
  <c r="W86" i="35"/>
  <c r="Y85" i="35"/>
  <c r="W85" i="35"/>
  <c r="Y84" i="35"/>
  <c r="Z84" i="35" s="1"/>
  <c r="W84" i="35"/>
  <c r="Y83" i="35"/>
  <c r="W83" i="35"/>
  <c r="Y82" i="35"/>
  <c r="W82" i="35"/>
  <c r="Y81" i="35"/>
  <c r="W81" i="35"/>
  <c r="Y79" i="35"/>
  <c r="W79" i="35"/>
  <c r="Y78" i="35"/>
  <c r="W78" i="35"/>
  <c r="Y77" i="35"/>
  <c r="W77" i="35"/>
  <c r="Y76" i="35"/>
  <c r="W76" i="35"/>
  <c r="Y75" i="35"/>
  <c r="W75" i="35"/>
  <c r="Y74" i="35"/>
  <c r="W74" i="35"/>
  <c r="Y73" i="35"/>
  <c r="W73" i="35"/>
  <c r="Y72" i="35"/>
  <c r="W72" i="35"/>
  <c r="Y71" i="35"/>
  <c r="W71" i="35"/>
  <c r="Y70" i="35"/>
  <c r="W70" i="35"/>
  <c r="Y69" i="35"/>
  <c r="W69" i="35"/>
  <c r="Y68" i="35"/>
  <c r="W68" i="35"/>
  <c r="Y67" i="35"/>
  <c r="W67" i="35"/>
  <c r="Y66" i="35"/>
  <c r="W66" i="35"/>
  <c r="Y65" i="35"/>
  <c r="W65" i="35"/>
  <c r="Y64" i="35"/>
  <c r="W64" i="35"/>
  <c r="Y63" i="35"/>
  <c r="W63" i="35"/>
  <c r="Y62" i="35"/>
  <c r="Z62" i="35" s="1"/>
  <c r="W62" i="35"/>
  <c r="Y61" i="35"/>
  <c r="W61" i="35"/>
  <c r="Y60" i="35"/>
  <c r="W60" i="35"/>
  <c r="Y59" i="35"/>
  <c r="W59" i="35"/>
  <c r="Y58" i="35"/>
  <c r="W58" i="35"/>
  <c r="Y57" i="35"/>
  <c r="W57" i="35"/>
  <c r="Y56" i="35"/>
  <c r="W56" i="35"/>
  <c r="Y55" i="35"/>
  <c r="W55" i="35"/>
  <c r="Y54" i="35"/>
  <c r="W54" i="35"/>
  <c r="Y53" i="35"/>
  <c r="W53" i="35"/>
  <c r="Y52" i="35"/>
  <c r="W52" i="35"/>
  <c r="Y51" i="35"/>
  <c r="W51" i="35"/>
  <c r="Y50" i="35"/>
  <c r="W50" i="35"/>
  <c r="Y49" i="35"/>
  <c r="W49" i="35"/>
  <c r="Y48" i="35"/>
  <c r="W48" i="35"/>
  <c r="Y47" i="35"/>
  <c r="W47" i="35"/>
  <c r="Y46" i="35"/>
  <c r="W46" i="35"/>
  <c r="Y44" i="35"/>
  <c r="W44" i="35"/>
  <c r="Y43" i="35"/>
  <c r="Z43" i="35" s="1"/>
  <c r="W43" i="35"/>
  <c r="Y42" i="35"/>
  <c r="W42" i="35"/>
  <c r="Y41" i="35"/>
  <c r="Z41" i="35" s="1"/>
  <c r="W41" i="35"/>
  <c r="Y40" i="35"/>
  <c r="Z40" i="35" s="1"/>
  <c r="W40" i="35"/>
  <c r="Y39" i="35"/>
  <c r="W39" i="35"/>
  <c r="Y38" i="35"/>
  <c r="W38" i="35"/>
  <c r="Y37" i="35"/>
  <c r="W37" i="35"/>
  <c r="Y36" i="35"/>
  <c r="W36" i="35"/>
  <c r="Y35" i="35"/>
  <c r="W35" i="35"/>
  <c r="Y34" i="35"/>
  <c r="Z34" i="35" s="1"/>
  <c r="W34" i="35"/>
  <c r="Y33" i="35"/>
  <c r="Z33" i="35" s="1"/>
  <c r="W33" i="35"/>
  <c r="Y32" i="35"/>
  <c r="W32" i="35"/>
  <c r="Y31" i="35"/>
  <c r="W31" i="35"/>
  <c r="Y30" i="35"/>
  <c r="Z30" i="35" s="1"/>
  <c r="W30" i="35"/>
  <c r="Y29" i="35"/>
  <c r="W29" i="35"/>
  <c r="Y28" i="35"/>
  <c r="Z28" i="35" s="1"/>
  <c r="W28" i="35"/>
  <c r="Y27" i="35"/>
  <c r="W27" i="35"/>
  <c r="Y26" i="35"/>
  <c r="W26" i="35"/>
  <c r="Y25" i="35"/>
  <c r="Z25" i="35" s="1"/>
  <c r="W25" i="35"/>
  <c r="Y24" i="35"/>
  <c r="W24" i="35"/>
  <c r="Y23" i="35"/>
  <c r="W23" i="35"/>
  <c r="Y22" i="35"/>
  <c r="Z22" i="35" s="1"/>
  <c r="W22" i="35"/>
  <c r="Y21" i="35"/>
  <c r="Z21" i="35" s="1"/>
  <c r="W21" i="35"/>
  <c r="Y20" i="35"/>
  <c r="W20" i="35"/>
  <c r="Y19" i="35"/>
  <c r="W19" i="35"/>
  <c r="Y18" i="35"/>
  <c r="Z18" i="35" s="1"/>
  <c r="W18" i="35"/>
  <c r="Y17" i="35"/>
  <c r="W17" i="35"/>
  <c r="Y16" i="35"/>
  <c r="W16" i="35"/>
  <c r="Y15" i="35"/>
  <c r="W15" i="35"/>
  <c r="Y14" i="35"/>
  <c r="W14" i="35"/>
  <c r="S427" i="35"/>
  <c r="S425" i="35"/>
  <c r="S421" i="35"/>
  <c r="S418" i="35"/>
  <c r="S417" i="35" s="1"/>
  <c r="S416" i="35"/>
  <c r="S415" i="35" s="1"/>
  <c r="S412" i="35"/>
  <c r="S414" i="35"/>
  <c r="S413" i="35" s="1"/>
  <c r="S407" i="35"/>
  <c r="S406" i="35"/>
  <c r="S404" i="35"/>
  <c r="S403" i="35"/>
  <c r="S402" i="35"/>
  <c r="S401" i="35"/>
  <c r="S400" i="35"/>
  <c r="S399" i="35"/>
  <c r="S398" i="35"/>
  <c r="S381" i="35"/>
  <c r="S380" i="35"/>
  <c r="S360" i="35"/>
  <c r="S358" i="35" s="1"/>
  <c r="S354" i="35"/>
  <c r="S353" i="35"/>
  <c r="S352" i="35"/>
  <c r="S351" i="35"/>
  <c r="S350" i="35"/>
  <c r="S349" i="35"/>
  <c r="S348" i="35"/>
  <c r="S347" i="35"/>
  <c r="S346" i="35"/>
  <c r="S345" i="35"/>
  <c r="S344" i="35"/>
  <c r="S342" i="35"/>
  <c r="S341" i="35"/>
  <c r="S340" i="35"/>
  <c r="S339" i="35"/>
  <c r="S338" i="35"/>
  <c r="S337" i="35"/>
  <c r="S336" i="35"/>
  <c r="S335" i="35"/>
  <c r="S331" i="35"/>
  <c r="S330" i="35"/>
  <c r="S329" i="35"/>
  <c r="S328" i="35"/>
  <c r="S327" i="35"/>
  <c r="S326" i="35"/>
  <c r="S325" i="35"/>
  <c r="S324" i="35"/>
  <c r="S323" i="35"/>
  <c r="S322" i="35"/>
  <c r="S321" i="35"/>
  <c r="S320" i="35"/>
  <c r="S319" i="35"/>
  <c r="S317" i="35"/>
  <c r="S316" i="35"/>
  <c r="S315" i="35"/>
  <c r="S314" i="35"/>
  <c r="S313" i="35"/>
  <c r="S312" i="35"/>
  <c r="S311" i="35"/>
  <c r="S310" i="35"/>
  <c r="S304" i="35"/>
  <c r="S302" i="35" s="1"/>
  <c r="S300" i="35" s="1"/>
  <c r="S299" i="35"/>
  <c r="S298" i="35"/>
  <c r="S297" i="35"/>
  <c r="S296" i="35"/>
  <c r="S295" i="35"/>
  <c r="S294" i="35"/>
  <c r="S293" i="35"/>
  <c r="S289" i="35"/>
  <c r="S288" i="35"/>
  <c r="S287" i="35"/>
  <c r="S286" i="35"/>
  <c r="S262" i="35"/>
  <c r="S261" i="35"/>
  <c r="S260" i="35"/>
  <c r="S259" i="35"/>
  <c r="S258" i="35"/>
  <c r="S257" i="35"/>
  <c r="S256" i="35"/>
  <c r="S255" i="35"/>
  <c r="S254" i="35"/>
  <c r="S253" i="35"/>
  <c r="S252" i="35"/>
  <c r="S251" i="35"/>
  <c r="S250" i="35"/>
  <c r="S249" i="35"/>
  <c r="S248" i="35"/>
  <c r="S247" i="35"/>
  <c r="S246" i="35"/>
  <c r="S245" i="35"/>
  <c r="S244" i="35"/>
  <c r="S243" i="35"/>
  <c r="S242" i="35"/>
  <c r="S241" i="35"/>
  <c r="S240" i="35"/>
  <c r="S239" i="35"/>
  <c r="S238" i="35"/>
  <c r="S237" i="35"/>
  <c r="S236" i="35"/>
  <c r="S235" i="35"/>
  <c r="S234" i="35"/>
  <c r="S232" i="35"/>
  <c r="S231" i="35"/>
  <c r="S230" i="35"/>
  <c r="S229" i="35"/>
  <c r="S228" i="35"/>
  <c r="S227" i="35"/>
  <c r="S226" i="35"/>
  <c r="S225" i="35"/>
  <c r="S224" i="35"/>
  <c r="S223" i="35"/>
  <c r="S222" i="35"/>
  <c r="S221" i="35"/>
  <c r="S220" i="35"/>
  <c r="S219" i="35"/>
  <c r="S218" i="35"/>
  <c r="S217" i="35"/>
  <c r="S216" i="35"/>
  <c r="S215" i="35"/>
  <c r="S214" i="35"/>
  <c r="S213" i="35"/>
  <c r="S212" i="35"/>
  <c r="S211" i="35"/>
  <c r="S210" i="35"/>
  <c r="S209" i="35"/>
  <c r="S208" i="35"/>
  <c r="S207" i="35"/>
  <c r="S206" i="35"/>
  <c r="S205" i="35"/>
  <c r="S204" i="35"/>
  <c r="S203" i="35"/>
  <c r="S202" i="35"/>
  <c r="S201" i="35"/>
  <c r="S200" i="35"/>
  <c r="S199" i="35"/>
  <c r="S198" i="35"/>
  <c r="S197" i="35"/>
  <c r="S193" i="35"/>
  <c r="S192" i="35"/>
  <c r="S190" i="35"/>
  <c r="S189" i="35"/>
  <c r="S187" i="35"/>
  <c r="S186" i="35" s="1"/>
  <c r="S183" i="35"/>
  <c r="S174" i="35"/>
  <c r="S173" i="35"/>
  <c r="S172" i="35"/>
  <c r="S171" i="35"/>
  <c r="S170" i="35"/>
  <c r="S165" i="35"/>
  <c r="S164" i="35"/>
  <c r="S162" i="35"/>
  <c r="S159" i="35"/>
  <c r="S156" i="35"/>
  <c r="S154" i="35"/>
  <c r="S153" i="35"/>
  <c r="S152" i="35"/>
  <c r="S151" i="35"/>
  <c r="S150" i="35"/>
  <c r="S149" i="35"/>
  <c r="S148" i="35"/>
  <c r="S147" i="35"/>
  <c r="S146" i="35"/>
  <c r="S145" i="35"/>
  <c r="S144" i="35"/>
  <c r="S143" i="35"/>
  <c r="S142" i="35"/>
  <c r="S141" i="35"/>
  <c r="S140" i="35"/>
  <c r="S139" i="35"/>
  <c r="S138" i="35"/>
  <c r="S137" i="35"/>
  <c r="S122" i="35"/>
  <c r="S121" i="35"/>
  <c r="S120" i="35"/>
  <c r="S119" i="35"/>
  <c r="S118" i="35"/>
  <c r="S117" i="35"/>
  <c r="S116" i="35"/>
  <c r="S115" i="35"/>
  <c r="S114" i="35"/>
  <c r="S113" i="35"/>
  <c r="S112" i="35"/>
  <c r="S111" i="35"/>
  <c r="S110" i="35"/>
  <c r="S109" i="35"/>
  <c r="S108" i="35"/>
  <c r="S107" i="35"/>
  <c r="S106" i="35"/>
  <c r="S105" i="35"/>
  <c r="S104" i="35"/>
  <c r="S103" i="35"/>
  <c r="S102" i="35"/>
  <c r="S101" i="35"/>
  <c r="S99" i="35"/>
  <c r="S98" i="35"/>
  <c r="S97" i="35"/>
  <c r="S96" i="35"/>
  <c r="S95" i="35"/>
  <c r="S94" i="35"/>
  <c r="S93" i="35"/>
  <c r="S92" i="35"/>
  <c r="S91" i="35"/>
  <c r="S90" i="35"/>
  <c r="S86" i="35"/>
  <c r="S85" i="35"/>
  <c r="S84" i="35"/>
  <c r="S83" i="35"/>
  <c r="S82" i="35"/>
  <c r="S81" i="35"/>
  <c r="S79" i="35"/>
  <c r="S78" i="35"/>
  <c r="S77" i="35"/>
  <c r="S76" i="35"/>
  <c r="S75" i="35"/>
  <c r="S74" i="35"/>
  <c r="S73" i="35"/>
  <c r="S72" i="35"/>
  <c r="S71" i="35"/>
  <c r="S70" i="35"/>
  <c r="S69" i="35"/>
  <c r="S68" i="35"/>
  <c r="S67" i="35"/>
  <c r="S66" i="35"/>
  <c r="S65" i="35"/>
  <c r="S64" i="35"/>
  <c r="S63" i="35"/>
  <c r="S62" i="35"/>
  <c r="S61" i="35"/>
  <c r="S60" i="35"/>
  <c r="S59" i="35"/>
  <c r="S58" i="35"/>
  <c r="S57" i="35"/>
  <c r="S56" i="35"/>
  <c r="S44" i="35"/>
  <c r="S43" i="35"/>
  <c r="S42" i="35"/>
  <c r="S41" i="35"/>
  <c r="S40" i="35"/>
  <c r="S39" i="35"/>
  <c r="S38" i="35"/>
  <c r="S37" i="35"/>
  <c r="S36" i="35"/>
  <c r="S35" i="35"/>
  <c r="S34" i="35"/>
  <c r="S33" i="35"/>
  <c r="S31" i="35"/>
  <c r="S30" i="35"/>
  <c r="S29" i="35"/>
  <c r="S28" i="35"/>
  <c r="S27" i="35"/>
  <c r="S26" i="35"/>
  <c r="S25" i="35"/>
  <c r="S24" i="35"/>
  <c r="S23" i="35"/>
  <c r="S22" i="35"/>
  <c r="S21" i="35"/>
  <c r="S20" i="35"/>
  <c r="S19" i="35"/>
  <c r="S18" i="35"/>
  <c r="S17" i="35"/>
  <c r="S16" i="35"/>
  <c r="S15" i="35"/>
  <c r="S14" i="35"/>
  <c r="O427" i="35"/>
  <c r="O425" i="35"/>
  <c r="O421" i="35"/>
  <c r="O418" i="35"/>
  <c r="O417" i="35" s="1"/>
  <c r="O416" i="35"/>
  <c r="O415" i="35" s="1"/>
  <c r="O412" i="35"/>
  <c r="O414" i="35"/>
  <c r="O413" i="35" s="1"/>
  <c r="O407" i="35"/>
  <c r="O406" i="35"/>
  <c r="O404" i="35"/>
  <c r="O403" i="35"/>
  <c r="O402" i="35"/>
  <c r="O401" i="35"/>
  <c r="O400" i="35"/>
  <c r="O399" i="35"/>
  <c r="O398" i="35"/>
  <c r="O381" i="35"/>
  <c r="O380" i="35"/>
  <c r="O358" i="35"/>
  <c r="O354" i="35"/>
  <c r="O353" i="35"/>
  <c r="O352" i="35"/>
  <c r="O351" i="35"/>
  <c r="O350" i="35"/>
  <c r="O349" i="35"/>
  <c r="O348" i="35"/>
  <c r="O347" i="35"/>
  <c r="O346" i="35"/>
  <c r="O345" i="35"/>
  <c r="O344" i="35"/>
  <c r="O342" i="35"/>
  <c r="O341" i="35"/>
  <c r="O340" i="35"/>
  <c r="O339" i="35"/>
  <c r="O338" i="35"/>
  <c r="O337" i="35"/>
  <c r="O336" i="35"/>
  <c r="O335" i="35"/>
  <c r="O331" i="35"/>
  <c r="O330" i="35"/>
  <c r="O329" i="35"/>
  <c r="O328" i="35"/>
  <c r="O327" i="35"/>
  <c r="O326" i="35"/>
  <c r="O325" i="35"/>
  <c r="O324" i="35"/>
  <c r="O323" i="35"/>
  <c r="O322" i="35"/>
  <c r="O321" i="35"/>
  <c r="O320" i="35"/>
  <c r="O319" i="35"/>
  <c r="O317" i="35"/>
  <c r="O316" i="35"/>
  <c r="O315" i="35"/>
  <c r="O314" i="35"/>
  <c r="O313" i="35"/>
  <c r="O312" i="35"/>
  <c r="O311" i="35"/>
  <c r="O310" i="35"/>
  <c r="O304" i="35"/>
  <c r="O302" i="35" s="1"/>
  <c r="O300" i="35" s="1"/>
  <c r="O299" i="35"/>
  <c r="O298" i="35"/>
  <c r="O297" i="35"/>
  <c r="O296" i="35"/>
  <c r="O295" i="35"/>
  <c r="O294" i="35"/>
  <c r="O293" i="35"/>
  <c r="O289" i="35"/>
  <c r="O288" i="35"/>
  <c r="O284" i="35"/>
  <c r="O283" i="35"/>
  <c r="O282" i="35"/>
  <c r="O281" i="35"/>
  <c r="O280" i="35"/>
  <c r="O279" i="35"/>
  <c r="O278" i="35"/>
  <c r="O277" i="35"/>
  <c r="O276" i="35"/>
  <c r="O275" i="35"/>
  <c r="O274" i="35"/>
  <c r="O273" i="35"/>
  <c r="O272" i="35"/>
  <c r="O271" i="35"/>
  <c r="O270" i="35"/>
  <c r="O269" i="35"/>
  <c r="O268" i="35"/>
  <c r="O267" i="35"/>
  <c r="O266" i="35"/>
  <c r="O265" i="35"/>
  <c r="O262" i="35"/>
  <c r="O261" i="35"/>
  <c r="O260" i="35"/>
  <c r="O259" i="35"/>
  <c r="O258" i="35"/>
  <c r="O257" i="35"/>
  <c r="O256" i="35"/>
  <c r="O255" i="35"/>
  <c r="O254" i="35"/>
  <c r="O253" i="35"/>
  <c r="O252" i="35"/>
  <c r="O251" i="35"/>
  <c r="O250" i="35"/>
  <c r="O249" i="35"/>
  <c r="O248" i="35"/>
  <c r="O247" i="35"/>
  <c r="O246" i="35"/>
  <c r="O245" i="35"/>
  <c r="O244" i="35"/>
  <c r="O243" i="35"/>
  <c r="O242" i="35"/>
  <c r="O241" i="35"/>
  <c r="O240" i="35"/>
  <c r="O239" i="35"/>
  <c r="O238" i="35"/>
  <c r="O237" i="35"/>
  <c r="O236" i="35"/>
  <c r="O235" i="35"/>
  <c r="O234" i="35"/>
  <c r="O232" i="35"/>
  <c r="O231" i="35"/>
  <c r="O230" i="35"/>
  <c r="O229" i="35"/>
  <c r="O228" i="35"/>
  <c r="O227" i="35"/>
  <c r="O226" i="35"/>
  <c r="O225" i="35"/>
  <c r="O224" i="35"/>
  <c r="O223" i="35"/>
  <c r="O222" i="35"/>
  <c r="O221" i="35"/>
  <c r="O220" i="35"/>
  <c r="O219" i="35"/>
  <c r="O218" i="35"/>
  <c r="O217" i="35"/>
  <c r="O216" i="35"/>
  <c r="O215" i="35"/>
  <c r="O214" i="35"/>
  <c r="O213" i="35"/>
  <c r="O212" i="35"/>
  <c r="O211" i="35"/>
  <c r="O210" i="35"/>
  <c r="O209" i="35"/>
  <c r="O208" i="35"/>
  <c r="O207" i="35"/>
  <c r="O206" i="35"/>
  <c r="O205" i="35"/>
  <c r="O204" i="35"/>
  <c r="O203" i="35"/>
  <c r="O202" i="35"/>
  <c r="O201" i="35"/>
  <c r="O200" i="35"/>
  <c r="O199" i="35"/>
  <c r="O198" i="35"/>
  <c r="O197" i="35"/>
  <c r="O193" i="35"/>
  <c r="O192" i="35"/>
  <c r="O189" i="35"/>
  <c r="O188" i="35" s="1"/>
  <c r="O187" i="35"/>
  <c r="O186" i="35" s="1"/>
  <c r="O183" i="35"/>
  <c r="O174" i="35"/>
  <c r="O173" i="35"/>
  <c r="O172" i="35"/>
  <c r="O171" i="35"/>
  <c r="O170" i="35"/>
  <c r="O165" i="35"/>
  <c r="O164" i="35"/>
  <c r="O162" i="35"/>
  <c r="O161" i="35"/>
  <c r="O159" i="35"/>
  <c r="O156" i="35"/>
  <c r="O154" i="35"/>
  <c r="O153" i="35"/>
  <c r="O152" i="35"/>
  <c r="O151" i="35"/>
  <c r="O150" i="35"/>
  <c r="O149" i="35"/>
  <c r="O148" i="35"/>
  <c r="O147" i="35"/>
  <c r="O146" i="35"/>
  <c r="O145" i="35"/>
  <c r="O144" i="35"/>
  <c r="O143" i="35"/>
  <c r="O142" i="35"/>
  <c r="O141" i="35"/>
  <c r="O140" i="35"/>
  <c r="O139" i="35"/>
  <c r="O138" i="35"/>
  <c r="O137" i="35"/>
  <c r="O131" i="35"/>
  <c r="O130" i="35"/>
  <c r="O129" i="35"/>
  <c r="O128" i="35"/>
  <c r="O122" i="35"/>
  <c r="O121" i="35"/>
  <c r="O120" i="35"/>
  <c r="O119" i="35"/>
  <c r="O118" i="35"/>
  <c r="O117" i="35"/>
  <c r="O116" i="35"/>
  <c r="O115" i="35"/>
  <c r="O114" i="35"/>
  <c r="O113" i="35"/>
  <c r="O112" i="35"/>
  <c r="O111" i="35"/>
  <c r="O110" i="35"/>
  <c r="O109" i="35"/>
  <c r="O108" i="35"/>
  <c r="O107" i="35"/>
  <c r="O106" i="35"/>
  <c r="O105" i="35"/>
  <c r="O104" i="35"/>
  <c r="O103" i="35"/>
  <c r="O102" i="35"/>
  <c r="O101" i="35"/>
  <c r="O99" i="35"/>
  <c r="O98" i="35"/>
  <c r="O97" i="35"/>
  <c r="O96" i="35"/>
  <c r="O95" i="35"/>
  <c r="O94" i="35"/>
  <c r="O93" i="35"/>
  <c r="O92" i="35"/>
  <c r="O91" i="35"/>
  <c r="O90" i="35"/>
  <c r="O86" i="35"/>
  <c r="O85" i="35"/>
  <c r="O84" i="35"/>
  <c r="O83" i="35"/>
  <c r="O82" i="35"/>
  <c r="O81" i="35"/>
  <c r="O79" i="35"/>
  <c r="O78" i="35"/>
  <c r="O77" i="35"/>
  <c r="O76" i="35"/>
  <c r="O75" i="35"/>
  <c r="O74" i="35"/>
  <c r="O73" i="35"/>
  <c r="O72" i="35"/>
  <c r="O71" i="35"/>
  <c r="O70" i="35"/>
  <c r="O69" i="35"/>
  <c r="O68" i="35"/>
  <c r="O67" i="35"/>
  <c r="O66" i="35"/>
  <c r="O65" i="35"/>
  <c r="O64" i="35"/>
  <c r="O63" i="35"/>
  <c r="O62" i="35"/>
  <c r="O61" i="35"/>
  <c r="O60" i="35"/>
  <c r="O59" i="35"/>
  <c r="O58" i="35"/>
  <c r="O57" i="35"/>
  <c r="O56" i="35"/>
  <c r="O44" i="35"/>
  <c r="O43" i="35"/>
  <c r="O42" i="35"/>
  <c r="O41" i="35"/>
  <c r="O40" i="35"/>
  <c r="O39" i="35"/>
  <c r="O38" i="35"/>
  <c r="O37" i="35"/>
  <c r="O36" i="35"/>
  <c r="O35" i="35"/>
  <c r="O34" i="35"/>
  <c r="O33" i="35"/>
  <c r="O31" i="35"/>
  <c r="O30" i="35"/>
  <c r="O29" i="35"/>
  <c r="O28" i="35"/>
  <c r="O27" i="35"/>
  <c r="O26" i="35"/>
  <c r="O25" i="35"/>
  <c r="O24" i="35"/>
  <c r="O23" i="35"/>
  <c r="O22" i="35"/>
  <c r="O21" i="35"/>
  <c r="O20" i="35"/>
  <c r="O19" i="35"/>
  <c r="O18" i="35"/>
  <c r="O17" i="35"/>
  <c r="O16" i="35"/>
  <c r="O15" i="35"/>
  <c r="O14" i="35"/>
  <c r="S166" i="35" l="1"/>
  <c r="S292" i="35"/>
  <c r="S80" i="35"/>
  <c r="O405" i="35"/>
  <c r="O80" i="35"/>
  <c r="AB131" i="35"/>
  <c r="O45" i="35"/>
  <c r="O343" i="35"/>
  <c r="S233" i="35"/>
  <c r="O13" i="35"/>
  <c r="O136" i="35"/>
  <c r="O191" i="35"/>
  <c r="O309" i="35"/>
  <c r="O264" i="35"/>
  <c r="S343" i="35"/>
  <c r="O233" i="35"/>
  <c r="O196" i="35"/>
  <c r="S100" i="35"/>
  <c r="O100" i="35"/>
  <c r="O166" i="35"/>
  <c r="S89" i="35"/>
  <c r="S191" i="35"/>
  <c r="O334" i="35"/>
  <c r="O292" i="35"/>
  <c r="O290" i="35" s="1"/>
  <c r="O378" i="35"/>
  <c r="O377" i="35" s="1"/>
  <c r="AB128" i="35"/>
  <c r="S285" i="35"/>
  <c r="S263" i="35" s="1"/>
  <c r="AB129" i="35"/>
  <c r="O89" i="35"/>
  <c r="O397" i="35"/>
  <c r="O395" i="35" s="1"/>
  <c r="S13" i="35"/>
  <c r="S12" i="35" s="1"/>
  <c r="AB130" i="35"/>
  <c r="S357" i="35"/>
  <c r="O357" i="35"/>
  <c r="S196" i="35"/>
  <c r="S397" i="35"/>
  <c r="S45" i="35"/>
  <c r="S405" i="35"/>
  <c r="S334" i="35"/>
  <c r="S136" i="35"/>
  <c r="S134" i="35" s="1"/>
  <c r="S290" i="35"/>
  <c r="S309" i="35"/>
  <c r="S318" i="35"/>
  <c r="O318" i="35"/>
  <c r="S378" i="35"/>
  <c r="S377" i="35" s="1"/>
  <c r="AB413" i="35"/>
  <c r="AA37" i="35"/>
  <c r="AB37" i="35" s="1"/>
  <c r="AA24" i="35"/>
  <c r="AB24" i="35" s="1"/>
  <c r="AA287" i="35"/>
  <c r="AA283" i="35"/>
  <c r="AB283" i="35" s="1"/>
  <c r="AA29" i="35"/>
  <c r="AB29" i="35" s="1"/>
  <c r="AA137" i="35"/>
  <c r="AB137" i="35" s="1"/>
  <c r="AA265" i="35"/>
  <c r="AB265" i="35" s="1"/>
  <c r="AA342" i="35"/>
  <c r="AA295" i="35"/>
  <c r="AB295" i="35" s="1"/>
  <c r="AA311" i="35"/>
  <c r="AB311" i="35" s="1"/>
  <c r="AA173" i="35"/>
  <c r="AB173" i="35" s="1"/>
  <c r="AA419" i="35"/>
  <c r="AB419" i="35" s="1"/>
  <c r="AA85" i="35"/>
  <c r="AB85" i="35" s="1"/>
  <c r="AA30" i="35"/>
  <c r="AB30" i="35" s="1"/>
  <c r="AA34" i="35"/>
  <c r="AB34" i="35" s="1"/>
  <c r="AA42" i="35"/>
  <c r="AA232" i="35"/>
  <c r="AB232" i="35" s="1"/>
  <c r="AA273" i="35"/>
  <c r="AB273" i="35" s="1"/>
  <c r="AA280" i="35"/>
  <c r="AB280" i="35" s="1"/>
  <c r="AA293" i="35"/>
  <c r="AB293" i="35" s="1"/>
  <c r="AA347" i="35"/>
  <c r="AB347" i="35" s="1"/>
  <c r="AA154" i="35"/>
  <c r="AB154" i="35" s="1"/>
  <c r="AA262" i="35"/>
  <c r="AB262" i="35" s="1"/>
  <c r="AA277" i="35"/>
  <c r="AB277" i="35" s="1"/>
  <c r="Z280" i="35"/>
  <c r="AA416" i="35"/>
  <c r="AB416" i="35" s="1"/>
  <c r="AA145" i="35"/>
  <c r="AB145" i="35" s="1"/>
  <c r="AA170" i="35"/>
  <c r="AB170" i="35" s="1"/>
  <c r="AA192" i="35"/>
  <c r="AB192" i="35" s="1"/>
  <c r="AA221" i="35"/>
  <c r="AB221" i="35" s="1"/>
  <c r="AA245" i="35"/>
  <c r="AB245" i="35" s="1"/>
  <c r="AA256" i="35"/>
  <c r="AB256" i="35" s="1"/>
  <c r="AA274" i="35"/>
  <c r="AB274" i="35" s="1"/>
  <c r="Z277" i="35"/>
  <c r="AA341" i="35"/>
  <c r="AA344" i="35"/>
  <c r="AB344" i="35" s="1"/>
  <c r="AA414" i="35"/>
  <c r="AB414" i="35" s="1"/>
  <c r="AA171" i="35"/>
  <c r="AB171" i="35" s="1"/>
  <c r="AA257" i="35"/>
  <c r="AB257" i="35" s="1"/>
  <c r="Z274" i="35"/>
  <c r="AA298" i="35"/>
  <c r="AB298" i="35" s="1"/>
  <c r="AA381" i="35"/>
  <c r="AB381" i="35" s="1"/>
  <c r="AA40" i="35"/>
  <c r="AB40" i="35" s="1"/>
  <c r="AA150" i="35"/>
  <c r="AB150" i="35" s="1"/>
  <c r="AA41" i="35"/>
  <c r="AB41" i="35" s="1"/>
  <c r="AA95" i="35"/>
  <c r="AB95" i="35" s="1"/>
  <c r="AA151" i="35"/>
  <c r="AB151" i="35" s="1"/>
  <c r="AA243" i="35"/>
  <c r="AB243" i="35" s="1"/>
  <c r="AA261" i="35"/>
  <c r="AB261" i="35" s="1"/>
  <c r="Z265" i="35"/>
  <c r="AA350" i="35"/>
  <c r="AB350" i="35" s="1"/>
  <c r="AA43" i="35"/>
  <c r="AB43" i="35" s="1"/>
  <c r="AA84" i="35"/>
  <c r="AB84" i="35" s="1"/>
  <c r="AA146" i="35"/>
  <c r="AB146" i="35" s="1"/>
  <c r="AA165" i="35"/>
  <c r="AB165" i="35" s="1"/>
  <c r="AA198" i="35"/>
  <c r="Z221" i="35"/>
  <c r="AA259" i="35"/>
  <c r="AB259" i="35" s="1"/>
  <c r="AA281" i="35"/>
  <c r="AB281" i="35" s="1"/>
  <c r="AA310" i="35"/>
  <c r="AB310" i="35" s="1"/>
  <c r="AA348" i="35"/>
  <c r="AB348" i="35" s="1"/>
  <c r="AA352" i="35"/>
  <c r="AB352" i="35" s="1"/>
  <c r="AA402" i="35"/>
  <c r="AB402" i="35" s="1"/>
  <c r="AA412" i="35"/>
  <c r="AB412" i="35" s="1"/>
  <c r="AA22" i="35"/>
  <c r="AB22" i="35" s="1"/>
  <c r="AA62" i="35"/>
  <c r="AB62" i="35" s="1"/>
  <c r="AA90" i="35"/>
  <c r="AB90" i="35" s="1"/>
  <c r="AA142" i="35"/>
  <c r="AB142" i="35" s="1"/>
  <c r="AA249" i="35"/>
  <c r="AB249" i="35" s="1"/>
  <c r="AA260" i="35"/>
  <c r="AB260" i="35" s="1"/>
  <c r="AA317" i="35"/>
  <c r="AB317" i="35" s="1"/>
  <c r="AA399" i="35"/>
  <c r="AB399" i="35" s="1"/>
  <c r="AA421" i="35"/>
  <c r="AB421" i="35" s="1"/>
  <c r="AA425" i="35"/>
  <c r="AB425" i="35" s="1"/>
  <c r="AA82" i="35"/>
  <c r="AB82" i="35" s="1"/>
  <c r="AA92" i="35"/>
  <c r="AB92" i="35" s="1"/>
  <c r="AA133" i="35"/>
  <c r="AB133" i="35" s="1"/>
  <c r="Z151" i="35"/>
  <c r="AA219" i="35"/>
  <c r="AB219" i="35" s="1"/>
  <c r="AA86" i="35"/>
  <c r="AB86" i="35" s="1"/>
  <c r="AA93" i="35"/>
  <c r="AB93" i="35" s="1"/>
  <c r="AA98" i="35"/>
  <c r="AA241" i="35"/>
  <c r="AB241" i="35" s="1"/>
  <c r="AA289" i="35"/>
  <c r="AB289" i="35" s="1"/>
  <c r="AA338" i="35"/>
  <c r="AB338" i="35" s="1"/>
  <c r="AA35" i="35"/>
  <c r="AA156" i="35"/>
  <c r="AB156" i="35" s="1"/>
  <c r="AA164" i="35"/>
  <c r="AB164" i="35" s="1"/>
  <c r="Z245" i="35"/>
  <c r="AA248" i="35"/>
  <c r="AB248" i="35" s="1"/>
  <c r="AA284" i="35"/>
  <c r="AB284" i="35" s="1"/>
  <c r="AA286" i="35"/>
  <c r="AA297" i="35"/>
  <c r="AB297" i="35" s="1"/>
  <c r="AA427" i="35"/>
  <c r="AB427" i="35" s="1"/>
  <c r="Z29" i="35"/>
  <c r="AA200" i="35"/>
  <c r="AB200" i="35" s="1"/>
  <c r="Z200" i="35"/>
  <c r="AA27" i="35"/>
  <c r="AB27" i="35" s="1"/>
  <c r="Z345" i="35"/>
  <c r="AA345" i="35"/>
  <c r="AB345" i="35" s="1"/>
  <c r="Z31" i="35"/>
  <c r="AA31" i="35"/>
  <c r="AB31" i="35" s="1"/>
  <c r="AA15" i="35"/>
  <c r="AB15" i="35" s="1"/>
  <c r="Z15" i="35"/>
  <c r="AA16" i="35"/>
  <c r="AB16" i="35" s="1"/>
  <c r="Z16" i="35"/>
  <c r="AA39" i="35"/>
  <c r="AB39" i="35" s="1"/>
  <c r="Z39" i="35"/>
  <c r="AA97" i="35"/>
  <c r="Z404" i="35"/>
  <c r="AA404" i="35"/>
  <c r="AB404" i="35" s="1"/>
  <c r="AA351" i="35"/>
  <c r="AB351" i="35" s="1"/>
  <c r="AA20" i="35"/>
  <c r="AB20" i="35" s="1"/>
  <c r="Z20" i="35"/>
  <c r="AA217" i="35"/>
  <c r="AB217" i="35" s="1"/>
  <c r="Z217" i="35"/>
  <c r="AA288" i="35"/>
  <c r="AB288" i="35" s="1"/>
  <c r="Z288" i="35"/>
  <c r="AA23" i="35"/>
  <c r="AA32" i="35"/>
  <c r="AA44" i="35"/>
  <c r="AA187" i="35"/>
  <c r="AB187" i="35" s="1"/>
  <c r="AA380" i="35"/>
  <c r="AB380" i="35" s="1"/>
  <c r="Z380" i="35"/>
  <c r="AA21" i="35"/>
  <c r="AB21" i="35" s="1"/>
  <c r="AA25" i="35"/>
  <c r="AB25" i="35" s="1"/>
  <c r="AA147" i="35"/>
  <c r="AB147" i="35" s="1"/>
  <c r="AA190" i="35"/>
  <c r="AB190" i="35" s="1"/>
  <c r="Z295" i="35"/>
  <c r="AA340" i="35"/>
  <c r="Z272" i="35"/>
  <c r="AA272" i="35"/>
  <c r="AB272" i="35" s="1"/>
  <c r="Z142" i="35"/>
  <c r="AA335" i="35"/>
  <c r="AB335" i="35" s="1"/>
  <c r="Z335" i="35"/>
  <c r="AA14" i="35"/>
  <c r="AB14" i="35" s="1"/>
  <c r="AA19" i="35"/>
  <c r="AA36" i="35"/>
  <c r="AA99" i="35"/>
  <c r="AA148" i="35"/>
  <c r="AB148" i="35" s="1"/>
  <c r="AA153" i="35"/>
  <c r="AB153" i="35" s="1"/>
  <c r="AA161" i="35"/>
  <c r="AB161" i="35" s="1"/>
  <c r="Z164" i="35"/>
  <c r="AA183" i="35"/>
  <c r="AB183" i="35" s="1"/>
  <c r="AA282" i="35"/>
  <c r="AB282" i="35" s="1"/>
  <c r="Z282" i="35"/>
  <c r="AA353" i="35"/>
  <c r="AB353" i="35" s="1"/>
  <c r="Z399" i="35"/>
  <c r="AA33" i="35"/>
  <c r="AB33" i="35" s="1"/>
  <c r="AA244" i="35"/>
  <c r="AB244" i="35" s="1"/>
  <c r="Z14" i="35"/>
  <c r="AA17" i="35"/>
  <c r="AB17" i="35" s="1"/>
  <c r="AA26" i="35"/>
  <c r="AB26" i="35" s="1"/>
  <c r="Z82" i="35"/>
  <c r="AA94" i="35"/>
  <c r="AB94" i="35" s="1"/>
  <c r="Z172" i="35"/>
  <c r="AA172" i="35"/>
  <c r="AB172" i="35" s="1"/>
  <c r="AA336" i="35"/>
  <c r="AB336" i="35" s="1"/>
  <c r="Z350" i="35"/>
  <c r="AA152" i="35"/>
  <c r="AB152" i="35" s="1"/>
  <c r="AA159" i="35"/>
  <c r="AB159" i="35" s="1"/>
  <c r="AA162" i="35"/>
  <c r="AB162" i="35" s="1"/>
  <c r="AA174" i="35"/>
  <c r="AB174" i="35" s="1"/>
  <c r="AA247" i="35"/>
  <c r="AB247" i="35" s="1"/>
  <c r="AA268" i="35"/>
  <c r="AB268" i="35" s="1"/>
  <c r="AA271" i="35"/>
  <c r="AB271" i="35" s="1"/>
  <c r="AA304" i="35"/>
  <c r="AB304" i="35" s="1"/>
  <c r="AA337" i="35"/>
  <c r="AA418" i="35"/>
  <c r="AB418" i="35" s="1"/>
  <c r="AA91" i="35"/>
  <c r="AB91" i="35" s="1"/>
  <c r="AA96" i="35"/>
  <c r="AA144" i="35"/>
  <c r="AB144" i="35" s="1"/>
  <c r="AA189" i="35"/>
  <c r="AB189" i="35" s="1"/>
  <c r="AA197" i="35"/>
  <c r="AA220" i="35"/>
  <c r="AB220" i="35" s="1"/>
  <c r="AA242" i="35"/>
  <c r="AB242" i="35" s="1"/>
  <c r="AA258" i="35"/>
  <c r="AB258" i="35" s="1"/>
  <c r="AA266" i="35"/>
  <c r="AB266" i="35" s="1"/>
  <c r="AA299" i="35"/>
  <c r="AB299" i="35" s="1"/>
  <c r="AA354" i="35"/>
  <c r="AB354" i="35" s="1"/>
  <c r="AA398" i="35"/>
  <c r="AB398" i="35" s="1"/>
  <c r="AA139" i="35"/>
  <c r="AB139" i="35" s="1"/>
  <c r="AA141" i="35"/>
  <c r="AB141" i="35" s="1"/>
  <c r="AA143" i="35"/>
  <c r="AB143" i="35" s="1"/>
  <c r="AA149" i="35"/>
  <c r="AB149" i="35" s="1"/>
  <c r="AA294" i="35"/>
  <c r="AB294" i="35" s="1"/>
  <c r="AA346" i="35"/>
  <c r="AB346" i="35" s="1"/>
  <c r="AA349" i="35"/>
  <c r="AB349" i="35" s="1"/>
  <c r="Z398" i="35"/>
  <c r="AA400" i="35"/>
  <c r="AB400" i="35" s="1"/>
  <c r="AA407" i="35"/>
  <c r="AB407" i="35" s="1"/>
  <c r="Z421" i="35"/>
  <c r="AA401" i="35"/>
  <c r="AB401" i="35" s="1"/>
  <c r="Z427" i="35"/>
  <c r="Z419" i="35"/>
  <c r="Z418" i="35"/>
  <c r="Z412" i="35"/>
  <c r="Z414" i="35"/>
  <c r="Z400" i="35"/>
  <c r="Z402" i="35"/>
  <c r="Z347" i="35"/>
  <c r="Z344" i="35"/>
  <c r="Z352" i="35"/>
  <c r="Z349" i="35"/>
  <c r="Z354" i="35"/>
  <c r="AA339" i="35"/>
  <c r="AB339" i="35" s="1"/>
  <c r="Z336" i="35"/>
  <c r="Z310" i="35"/>
  <c r="Z304" i="35"/>
  <c r="Z294" i="35"/>
  <c r="Z299" i="35"/>
  <c r="Z286" i="35"/>
  <c r="Z289" i="35"/>
  <c r="Z271" i="35"/>
  <c r="Z268" i="35"/>
  <c r="Z284" i="35"/>
  <c r="Z273" i="35"/>
  <c r="Z281" i="35"/>
  <c r="Z283" i="35"/>
  <c r="Z243" i="35"/>
  <c r="Z259" i="35"/>
  <c r="Z248" i="35"/>
  <c r="Z256" i="35"/>
  <c r="Z242" i="35"/>
  <c r="Z258" i="35"/>
  <c r="Z247" i="35"/>
  <c r="Z262" i="35"/>
  <c r="Z244" i="35"/>
  <c r="AA199" i="35"/>
  <c r="AB199" i="35" s="1"/>
  <c r="Z219" i="35"/>
  <c r="Z220" i="35"/>
  <c r="Z232" i="35"/>
  <c r="Z192" i="35"/>
  <c r="Z190" i="35"/>
  <c r="Z187" i="35"/>
  <c r="Z170" i="35"/>
  <c r="Z183" i="35"/>
  <c r="Z144" i="35"/>
  <c r="Z150" i="35"/>
  <c r="Z154" i="35"/>
  <c r="Z161" i="35"/>
  <c r="Z143" i="35"/>
  <c r="Z147" i="35"/>
  <c r="Z153" i="35"/>
  <c r="Z137" i="35"/>
  <c r="Z141" i="35"/>
  <c r="Z146" i="35"/>
  <c r="Z159" i="35"/>
  <c r="Z149" i="35"/>
  <c r="Z156" i="35"/>
  <c r="Z152" i="35"/>
  <c r="Z165" i="35"/>
  <c r="Z145" i="35"/>
  <c r="Z133" i="35"/>
  <c r="Z91" i="35"/>
  <c r="Z95" i="35"/>
  <c r="Z85" i="35"/>
  <c r="AA18" i="35"/>
  <c r="AB18" i="35" s="1"/>
  <c r="AA28" i="35"/>
  <c r="AB28" i="35" s="1"/>
  <c r="AA38" i="35"/>
  <c r="Z17" i="35"/>
  <c r="Z24" i="35"/>
  <c r="Z27" i="35"/>
  <c r="Z37" i="35"/>
  <c r="Z26" i="35"/>
  <c r="S332" i="35" l="1"/>
  <c r="S355" i="35"/>
  <c r="S395" i="35"/>
  <c r="S194" i="35"/>
  <c r="O355" i="35"/>
  <c r="O134" i="35"/>
  <c r="O12" i="35"/>
  <c r="AB13" i="35"/>
  <c r="O194" i="35"/>
  <c r="AB196" i="35"/>
  <c r="O332" i="35"/>
  <c r="O307" i="35"/>
  <c r="S307" i="35"/>
  <c r="S426" i="35" l="1"/>
  <c r="AG426" i="35"/>
  <c r="AF426" i="35"/>
  <c r="AE426" i="35"/>
  <c r="AD426" i="35"/>
  <c r="V426" i="35"/>
  <c r="U426" i="35"/>
  <c r="T426" i="35"/>
  <c r="R426" i="35"/>
  <c r="Q426" i="35"/>
  <c r="P426" i="35"/>
  <c r="N426" i="35"/>
  <c r="M426" i="35"/>
  <c r="L426" i="35"/>
  <c r="K426" i="35"/>
  <c r="I426" i="35"/>
  <c r="H426" i="35"/>
  <c r="G426" i="35"/>
  <c r="F426" i="35"/>
  <c r="E426" i="35"/>
  <c r="S424" i="35"/>
  <c r="F424" i="35"/>
  <c r="AF424" i="35"/>
  <c r="AE424" i="35"/>
  <c r="AD424" i="35"/>
  <c r="V424" i="35"/>
  <c r="U424" i="35"/>
  <c r="T424" i="35"/>
  <c r="R424" i="35"/>
  <c r="Q424" i="35"/>
  <c r="P424" i="35"/>
  <c r="N424" i="35"/>
  <c r="M424" i="35"/>
  <c r="L424" i="35"/>
  <c r="K424" i="35"/>
  <c r="I424" i="35"/>
  <c r="H424" i="35"/>
  <c r="G424" i="35"/>
  <c r="AG422" i="35"/>
  <c r="AF422" i="35"/>
  <c r="AD422" i="35"/>
  <c r="V422" i="35"/>
  <c r="U422" i="35"/>
  <c r="T422" i="35"/>
  <c r="S422" i="35"/>
  <c r="R422" i="35"/>
  <c r="Q422" i="35"/>
  <c r="P422" i="35"/>
  <c r="O422" i="35"/>
  <c r="N422" i="35"/>
  <c r="M422" i="35"/>
  <c r="L422" i="35"/>
  <c r="K422" i="35"/>
  <c r="J422" i="35"/>
  <c r="I422" i="35"/>
  <c r="H422" i="35"/>
  <c r="G422" i="35"/>
  <c r="F422" i="35"/>
  <c r="E422" i="35"/>
  <c r="AG420" i="35"/>
  <c r="AF420" i="35"/>
  <c r="AD420" i="35"/>
  <c r="V420" i="35"/>
  <c r="U420" i="35"/>
  <c r="T420" i="35"/>
  <c r="S420" i="35"/>
  <c r="R420" i="35"/>
  <c r="Q420" i="35"/>
  <c r="P420" i="35"/>
  <c r="O420" i="35"/>
  <c r="N420" i="35"/>
  <c r="M420" i="35"/>
  <c r="L420" i="35"/>
  <c r="K420" i="35"/>
  <c r="J420" i="35"/>
  <c r="I420" i="35"/>
  <c r="H420" i="35"/>
  <c r="G420" i="35"/>
  <c r="F420" i="35"/>
  <c r="E420" i="35"/>
  <c r="E415" i="35"/>
  <c r="S411" i="35"/>
  <c r="AE411" i="35"/>
  <c r="AD411" i="35"/>
  <c r="AC411" i="35"/>
  <c r="AC410" i="35" s="1"/>
  <c r="AC408" i="35" s="1"/>
  <c r="V411" i="35"/>
  <c r="U411" i="35"/>
  <c r="T411" i="35"/>
  <c r="R411" i="35"/>
  <c r="Q411" i="35"/>
  <c r="P411" i="35"/>
  <c r="N411" i="35"/>
  <c r="M411" i="35"/>
  <c r="K411" i="35"/>
  <c r="I411" i="35"/>
  <c r="G411" i="35"/>
  <c r="Y409" i="35"/>
  <c r="W409" i="35"/>
  <c r="AG405" i="35"/>
  <c r="AF405" i="35"/>
  <c r="V405" i="35"/>
  <c r="U405" i="35"/>
  <c r="R405" i="35"/>
  <c r="Q405" i="35"/>
  <c r="N405" i="35"/>
  <c r="M405" i="35"/>
  <c r="L405" i="35"/>
  <c r="K405" i="35"/>
  <c r="J405" i="35"/>
  <c r="I405" i="35"/>
  <c r="H405" i="35"/>
  <c r="H395" i="35" s="1"/>
  <c r="G405" i="35"/>
  <c r="E405" i="35"/>
  <c r="AG397" i="35"/>
  <c r="V397" i="35"/>
  <c r="U397" i="35"/>
  <c r="R397" i="35"/>
  <c r="Q397" i="35"/>
  <c r="N397" i="35"/>
  <c r="M397" i="35"/>
  <c r="L397" i="35"/>
  <c r="K397" i="35"/>
  <c r="J397" i="35"/>
  <c r="I397" i="35"/>
  <c r="G397" i="35"/>
  <c r="Y396" i="35"/>
  <c r="W396" i="35"/>
  <c r="AG382" i="35"/>
  <c r="AF382" i="35"/>
  <c r="V382" i="35"/>
  <c r="U382" i="35"/>
  <c r="R382" i="35"/>
  <c r="Q382" i="35"/>
  <c r="L382" i="35"/>
  <c r="K382" i="35"/>
  <c r="J382" i="35"/>
  <c r="I382" i="35"/>
  <c r="H382" i="35"/>
  <c r="G382" i="35"/>
  <c r="E382" i="35"/>
  <c r="AG378" i="35"/>
  <c r="AF378" i="35"/>
  <c r="V378" i="35"/>
  <c r="U378" i="35"/>
  <c r="R378" i="35"/>
  <c r="Q378" i="35"/>
  <c r="N378" i="35"/>
  <c r="N377" i="35" s="1"/>
  <c r="M378" i="35"/>
  <c r="M377" i="35" s="1"/>
  <c r="L378" i="35"/>
  <c r="K378" i="35"/>
  <c r="J378" i="35"/>
  <c r="I378" i="35"/>
  <c r="H378" i="35"/>
  <c r="G378" i="35"/>
  <c r="E378" i="35"/>
  <c r="AG370" i="35"/>
  <c r="AF370" i="35"/>
  <c r="L370" i="35"/>
  <c r="K370" i="35"/>
  <c r="J370" i="35"/>
  <c r="I370" i="35"/>
  <c r="H370" i="35"/>
  <c r="G370" i="35"/>
  <c r="AG362" i="35"/>
  <c r="AF362" i="35"/>
  <c r="N362" i="35"/>
  <c r="N357" i="35" s="1"/>
  <c r="M362" i="35"/>
  <c r="M357" i="35" s="1"/>
  <c r="M355" i="35" s="1"/>
  <c r="L362" i="35"/>
  <c r="K362" i="35"/>
  <c r="J362" i="35"/>
  <c r="I362" i="35"/>
  <c r="H362" i="35"/>
  <c r="G362" i="35"/>
  <c r="E362" i="35"/>
  <c r="AG358" i="35"/>
  <c r="AF358" i="35"/>
  <c r="V357" i="35"/>
  <c r="U357" i="35"/>
  <c r="R357" i="35"/>
  <c r="Q357" i="35"/>
  <c r="Y356" i="35"/>
  <c r="W356" i="35"/>
  <c r="AG343" i="35"/>
  <c r="AF343" i="35"/>
  <c r="V343" i="35"/>
  <c r="U343" i="35"/>
  <c r="R343" i="35"/>
  <c r="Q343" i="35"/>
  <c r="N343" i="35"/>
  <c r="N332" i="35" s="1"/>
  <c r="M343" i="35"/>
  <c r="M332" i="35" s="1"/>
  <c r="L343" i="35"/>
  <c r="L332" i="35" s="1"/>
  <c r="K343" i="35"/>
  <c r="K332" i="35" s="1"/>
  <c r="J343" i="35"/>
  <c r="J332" i="35" s="1"/>
  <c r="I343" i="35"/>
  <c r="I332" i="35" s="1"/>
  <c r="H343" i="35"/>
  <c r="H332" i="35" s="1"/>
  <c r="G343" i="35"/>
  <c r="G332" i="35" s="1"/>
  <c r="E343" i="35"/>
  <c r="AG334" i="35"/>
  <c r="AF334" i="35"/>
  <c r="V334" i="35"/>
  <c r="U334" i="35"/>
  <c r="R334" i="35"/>
  <c r="Q334" i="35"/>
  <c r="Y333" i="35"/>
  <c r="W333" i="35"/>
  <c r="AG318" i="35"/>
  <c r="AF318" i="35"/>
  <c r="V318" i="35"/>
  <c r="U318" i="35"/>
  <c r="R318" i="35"/>
  <c r="Q318" i="35"/>
  <c r="N318" i="35"/>
  <c r="M318" i="35"/>
  <c r="L318" i="35"/>
  <c r="K318" i="35"/>
  <c r="J318" i="35"/>
  <c r="I318" i="35"/>
  <c r="G318" i="35"/>
  <c r="E318" i="35"/>
  <c r="AG309" i="35"/>
  <c r="AF309" i="35"/>
  <c r="V309" i="35"/>
  <c r="U309" i="35"/>
  <c r="R309" i="35"/>
  <c r="Q309" i="35"/>
  <c r="N309" i="35"/>
  <c r="M309" i="35"/>
  <c r="L309" i="35"/>
  <c r="K309" i="35"/>
  <c r="J309" i="35"/>
  <c r="I309" i="35"/>
  <c r="G309" i="35"/>
  <c r="Y308" i="35"/>
  <c r="W308" i="35"/>
  <c r="S308" i="35"/>
  <c r="O308" i="35"/>
  <c r="AF302" i="35"/>
  <c r="AE302" i="35"/>
  <c r="AE300" i="35" s="1"/>
  <c r="AD302" i="35"/>
  <c r="AD300" i="35" s="1"/>
  <c r="V302" i="35"/>
  <c r="V300" i="35" s="1"/>
  <c r="U302" i="35"/>
  <c r="U300" i="35" s="1"/>
  <c r="R302" i="35"/>
  <c r="R300" i="35" s="1"/>
  <c r="Q302" i="35"/>
  <c r="Q300" i="35" s="1"/>
  <c r="N302" i="35"/>
  <c r="N300" i="35" s="1"/>
  <c r="M302" i="35"/>
  <c r="M300" i="35" s="1"/>
  <c r="L302" i="35"/>
  <c r="L300" i="35" s="1"/>
  <c r="K302" i="35"/>
  <c r="K300" i="35" s="1"/>
  <c r="I302" i="35"/>
  <c r="I300" i="35" s="1"/>
  <c r="H302" i="35"/>
  <c r="H300" i="35" s="1"/>
  <c r="G302" i="35"/>
  <c r="G300" i="35" s="1"/>
  <c r="Y301" i="35"/>
  <c r="W301" i="35"/>
  <c r="AG292" i="35"/>
  <c r="AG290" i="35" s="1"/>
  <c r="AF292" i="35"/>
  <c r="AF290" i="35" s="1"/>
  <c r="AE292" i="35"/>
  <c r="AE290" i="35" s="1"/>
  <c r="AD292" i="35"/>
  <c r="AD290" i="35" s="1"/>
  <c r="V292" i="35"/>
  <c r="V290" i="35" s="1"/>
  <c r="U292" i="35"/>
  <c r="U290" i="35" s="1"/>
  <c r="R292" i="35"/>
  <c r="R290" i="35" s="1"/>
  <c r="Q292" i="35"/>
  <c r="N292" i="35"/>
  <c r="N290" i="35" s="1"/>
  <c r="M292" i="35"/>
  <c r="M290" i="35" s="1"/>
  <c r="L292" i="35"/>
  <c r="L290" i="35" s="1"/>
  <c r="K292" i="35"/>
  <c r="K290" i="35" s="1"/>
  <c r="I292" i="35"/>
  <c r="I290" i="35" s="1"/>
  <c r="G292" i="35"/>
  <c r="G290" i="35" s="1"/>
  <c r="F290" i="35"/>
  <c r="E290" i="35"/>
  <c r="Y291" i="35"/>
  <c r="W291" i="35"/>
  <c r="S291" i="35"/>
  <c r="O291" i="35"/>
  <c r="O287" i="35"/>
  <c r="AB287" i="35" s="1"/>
  <c r="O286" i="35"/>
  <c r="AG285" i="35"/>
  <c r="AF285" i="35"/>
  <c r="N263" i="35"/>
  <c r="M263" i="35"/>
  <c r="G285" i="35"/>
  <c r="G263" i="35" s="1"/>
  <c r="E285" i="35"/>
  <c r="F317" i="35"/>
  <c r="F309" i="35" s="1"/>
  <c r="F307" i="35" s="1"/>
  <c r="E317" i="35"/>
  <c r="E309" i="35" s="1"/>
  <c r="E307" i="35" s="1"/>
  <c r="AG264" i="35"/>
  <c r="AF264" i="35"/>
  <c r="V264" i="35"/>
  <c r="V263" i="35" s="1"/>
  <c r="U264" i="35"/>
  <c r="U263" i="35" s="1"/>
  <c r="R264" i="35"/>
  <c r="R263" i="35" s="1"/>
  <c r="Q264" i="35"/>
  <c r="Q263" i="35" s="1"/>
  <c r="L264" i="35"/>
  <c r="K264" i="35"/>
  <c r="K263" i="35" s="1"/>
  <c r="J264" i="35"/>
  <c r="I264" i="35"/>
  <c r="AG233" i="35"/>
  <c r="AF233" i="35"/>
  <c r="N233" i="35"/>
  <c r="M233" i="35"/>
  <c r="L233" i="35"/>
  <c r="L194" i="35" s="1"/>
  <c r="K233" i="35"/>
  <c r="J233" i="35"/>
  <c r="I233" i="35"/>
  <c r="G233" i="35"/>
  <c r="AG196" i="35"/>
  <c r="AF196" i="35"/>
  <c r="N196" i="35"/>
  <c r="M196" i="35"/>
  <c r="K196" i="35"/>
  <c r="J196" i="35"/>
  <c r="I196" i="35"/>
  <c r="G196" i="35"/>
  <c r="Y195" i="35"/>
  <c r="W195" i="35"/>
  <c r="AG191" i="35"/>
  <c r="AF191" i="35"/>
  <c r="M191" i="35"/>
  <c r="L191" i="35"/>
  <c r="K191" i="35"/>
  <c r="J191" i="35"/>
  <c r="I191" i="35"/>
  <c r="G191" i="35"/>
  <c r="E191" i="35"/>
  <c r="AG188" i="35"/>
  <c r="AF188" i="35"/>
  <c r="V188" i="35"/>
  <c r="U188" i="35"/>
  <c r="T188" i="35"/>
  <c r="R188" i="35"/>
  <c r="Q188" i="35"/>
  <c r="N188" i="35"/>
  <c r="M188" i="35"/>
  <c r="K188" i="35"/>
  <c r="J188" i="35"/>
  <c r="I188" i="35"/>
  <c r="G188" i="35"/>
  <c r="AG186" i="35"/>
  <c r="AF186" i="35"/>
  <c r="AE186" i="35"/>
  <c r="AE184" i="35" s="1"/>
  <c r="AD186" i="35"/>
  <c r="AD184" i="35" s="1"/>
  <c r="AC186" i="35"/>
  <c r="AC184" i="35" s="1"/>
  <c r="V186" i="35"/>
  <c r="U186" i="35"/>
  <c r="R186" i="35"/>
  <c r="Q186" i="35"/>
  <c r="N186" i="35"/>
  <c r="M186" i="35"/>
  <c r="L186" i="35"/>
  <c r="K186" i="35"/>
  <c r="J186" i="35"/>
  <c r="I186" i="35"/>
  <c r="H186" i="35"/>
  <c r="G186" i="35"/>
  <c r="Y185" i="35"/>
  <c r="W185" i="35"/>
  <c r="O185" i="35"/>
  <c r="D184" i="35"/>
  <c r="AG166" i="35"/>
  <c r="L166" i="35"/>
  <c r="K166" i="35"/>
  <c r="J166" i="35"/>
  <c r="I166" i="35"/>
  <c r="I134" i="35" s="1"/>
  <c r="E166" i="35"/>
  <c r="AG136" i="35"/>
  <c r="AF136" i="35"/>
  <c r="V136" i="35"/>
  <c r="V134" i="35" s="1"/>
  <c r="L136" i="35"/>
  <c r="K136" i="35"/>
  <c r="K134" i="35" s="1"/>
  <c r="J136" i="35"/>
  <c r="Y135" i="35"/>
  <c r="W135" i="35"/>
  <c r="S132" i="35"/>
  <c r="S87" i="35" s="1"/>
  <c r="AF132" i="35"/>
  <c r="AE132" i="35"/>
  <c r="AE87" i="35" s="1"/>
  <c r="AD132" i="35"/>
  <c r="AD87" i="35" s="1"/>
  <c r="V132" i="35"/>
  <c r="U132" i="35"/>
  <c r="T132" i="35"/>
  <c r="T87" i="35" s="1"/>
  <c r="R132" i="35"/>
  <c r="Q132" i="35"/>
  <c r="P132" i="35"/>
  <c r="P87" i="35" s="1"/>
  <c r="L132" i="35"/>
  <c r="I132" i="35"/>
  <c r="H132" i="35"/>
  <c r="G132" i="35"/>
  <c r="F132" i="35"/>
  <c r="AF100" i="35"/>
  <c r="U100" i="35"/>
  <c r="R100" i="35"/>
  <c r="Q100" i="35"/>
  <c r="N100" i="35"/>
  <c r="M100" i="35"/>
  <c r="L100" i="35"/>
  <c r="I100" i="35"/>
  <c r="G100" i="35"/>
  <c r="E100" i="35"/>
  <c r="AF89" i="35"/>
  <c r="V89" i="35"/>
  <c r="U89" i="35"/>
  <c r="R89" i="35"/>
  <c r="Q89" i="35"/>
  <c r="N89" i="35"/>
  <c r="M89" i="35"/>
  <c r="L89" i="35"/>
  <c r="I89" i="35"/>
  <c r="G89" i="35"/>
  <c r="Y88" i="35"/>
  <c r="W88" i="35"/>
  <c r="S88" i="35"/>
  <c r="O88" i="35"/>
  <c r="AF80" i="35"/>
  <c r="V80" i="35"/>
  <c r="U80" i="35"/>
  <c r="R80" i="35"/>
  <c r="Q80" i="35"/>
  <c r="N80" i="35"/>
  <c r="M80" i="35"/>
  <c r="I80" i="35"/>
  <c r="G80" i="35"/>
  <c r="AF45" i="35"/>
  <c r="V45" i="35"/>
  <c r="U45" i="35"/>
  <c r="R45" i="35"/>
  <c r="Q45" i="35"/>
  <c r="N45" i="35"/>
  <c r="M45" i="35"/>
  <c r="L45" i="35"/>
  <c r="K45" i="35"/>
  <c r="J45" i="35"/>
  <c r="I45" i="35"/>
  <c r="G45" i="35"/>
  <c r="E45" i="35"/>
  <c r="AF13" i="35"/>
  <c r="N13" i="35"/>
  <c r="M13" i="35"/>
  <c r="L13" i="35"/>
  <c r="J13" i="35"/>
  <c r="I13" i="35"/>
  <c r="G13" i="35"/>
  <c r="H10" i="35"/>
  <c r="I10" i="35" s="1"/>
  <c r="J10" i="35" s="1"/>
  <c r="K10" i="35" s="1"/>
  <c r="L10" i="35" s="1"/>
  <c r="M10" i="35" s="1"/>
  <c r="N10" i="35" s="1"/>
  <c r="O10" i="35" s="1"/>
  <c r="P10" i="35" s="1"/>
  <c r="Q10" i="35" s="1"/>
  <c r="R10" i="35" s="1"/>
  <c r="S10" i="35" s="1"/>
  <c r="T10" i="35" s="1"/>
  <c r="U10" i="35" s="1"/>
  <c r="V10" i="35" s="1"/>
  <c r="W10" i="35" s="1"/>
  <c r="X10" i="35" s="1"/>
  <c r="Y10" i="35" s="1"/>
  <c r="Z10" i="35" s="1"/>
  <c r="AA10" i="35" s="1"/>
  <c r="AB10" i="35" s="1"/>
  <c r="AC10" i="35" s="1"/>
  <c r="AD10" i="35" s="1"/>
  <c r="AE10" i="35" s="1"/>
  <c r="AF10" i="35" s="1"/>
  <c r="AG10" i="35" s="1"/>
  <c r="F10" i="35"/>
  <c r="B10" i="35"/>
  <c r="C10" i="35" s="1"/>
  <c r="E410" i="35" l="1"/>
  <c r="I410" i="35"/>
  <c r="I408" i="35" s="1"/>
  <c r="F410" i="35"/>
  <c r="F408" i="35" s="1"/>
  <c r="Y343" i="35"/>
  <c r="N355" i="35"/>
  <c r="G410" i="35"/>
  <c r="G408" i="35" s="1"/>
  <c r="O285" i="35"/>
  <c r="G395" i="35"/>
  <c r="H410" i="35"/>
  <c r="H408" i="35" s="1"/>
  <c r="I395" i="35"/>
  <c r="N410" i="35"/>
  <c r="N408" i="35" s="1"/>
  <c r="M410" i="35"/>
  <c r="M408" i="35" s="1"/>
  <c r="P410" i="35"/>
  <c r="P408" i="35" s="1"/>
  <c r="G377" i="35"/>
  <c r="V332" i="35"/>
  <c r="K357" i="35"/>
  <c r="K355" i="35" s="1"/>
  <c r="H377" i="35"/>
  <c r="U332" i="35"/>
  <c r="L357" i="35"/>
  <c r="I377" i="35"/>
  <c r="J377" i="35"/>
  <c r="K377" i="35"/>
  <c r="Q290" i="35"/>
  <c r="Y290" i="35" s="1"/>
  <c r="Z290" i="35" s="1"/>
  <c r="Y292" i="35"/>
  <c r="Z292" i="35" s="1"/>
  <c r="L377" i="35"/>
  <c r="U395" i="35"/>
  <c r="Q332" i="35"/>
  <c r="Y334" i="35"/>
  <c r="R332" i="35"/>
  <c r="M194" i="35"/>
  <c r="H357" i="35"/>
  <c r="E408" i="35"/>
  <c r="E11" i="35" s="1"/>
  <c r="L134" i="35"/>
  <c r="J194" i="35"/>
  <c r="V194" i="35"/>
  <c r="J307" i="35"/>
  <c r="K184" i="35"/>
  <c r="U184" i="35"/>
  <c r="V307" i="35"/>
  <c r="Q395" i="35"/>
  <c r="AE410" i="35"/>
  <c r="AE408" i="35" s="1"/>
  <c r="K194" i="35"/>
  <c r="J263" i="35"/>
  <c r="L307" i="35"/>
  <c r="M307" i="35"/>
  <c r="N395" i="35"/>
  <c r="J184" i="35"/>
  <c r="T184" i="35"/>
  <c r="I263" i="35"/>
  <c r="K307" i="35"/>
  <c r="R395" i="35"/>
  <c r="K410" i="35"/>
  <c r="K408" i="35" s="1"/>
  <c r="V410" i="35"/>
  <c r="V408" i="35" s="1"/>
  <c r="L184" i="35"/>
  <c r="V184" i="35"/>
  <c r="AF87" i="35"/>
  <c r="M184" i="35"/>
  <c r="N194" i="35"/>
  <c r="L263" i="35"/>
  <c r="N307" i="35"/>
  <c r="Q194" i="35"/>
  <c r="Q307" i="35"/>
  <c r="U377" i="35"/>
  <c r="U355" i="35" s="1"/>
  <c r="V377" i="35"/>
  <c r="V355" i="35" s="1"/>
  <c r="M395" i="35"/>
  <c r="I184" i="35"/>
  <c r="R184" i="35"/>
  <c r="U410" i="35"/>
  <c r="U408" i="35" s="1"/>
  <c r="N184" i="35"/>
  <c r="AF410" i="35"/>
  <c r="AF408" i="35" s="1"/>
  <c r="P184" i="35"/>
  <c r="R194" i="35"/>
  <c r="G307" i="35"/>
  <c r="R307" i="35"/>
  <c r="J357" i="35"/>
  <c r="Q377" i="35"/>
  <c r="Q355" i="35" s="1"/>
  <c r="J395" i="35"/>
  <c r="V395" i="35"/>
  <c r="AD410" i="35"/>
  <c r="AD408" i="35" s="1"/>
  <c r="H184" i="35"/>
  <c r="Q184" i="35"/>
  <c r="G194" i="35"/>
  <c r="U194" i="35"/>
  <c r="I307" i="35"/>
  <c r="U307" i="35"/>
  <c r="R377" i="35"/>
  <c r="R355" i="35" s="1"/>
  <c r="K395" i="35"/>
  <c r="J410" i="35"/>
  <c r="J408" i="35" s="1"/>
  <c r="I194" i="35"/>
  <c r="L395" i="35"/>
  <c r="Q410" i="35"/>
  <c r="Q408" i="35" s="1"/>
  <c r="S410" i="35"/>
  <c r="S408" i="35" s="1"/>
  <c r="R410" i="35"/>
  <c r="R408" i="35" s="1"/>
  <c r="L410" i="35"/>
  <c r="L408" i="35" s="1"/>
  <c r="Z343" i="35"/>
  <c r="T410" i="35"/>
  <c r="T408" i="35" s="1"/>
  <c r="I357" i="35"/>
  <c r="J134" i="35"/>
  <c r="G357" i="35"/>
  <c r="AB286" i="35"/>
  <c r="O263" i="35"/>
  <c r="O411" i="35"/>
  <c r="Y264" i="35"/>
  <c r="Z264" i="35" s="1"/>
  <c r="O132" i="35"/>
  <c r="O87" i="35" s="1"/>
  <c r="O426" i="35"/>
  <c r="O424" i="35"/>
  <c r="W132" i="35"/>
  <c r="W188" i="35"/>
  <c r="F87" i="35"/>
  <c r="W362" i="35"/>
  <c r="W415" i="35"/>
  <c r="W405" i="35"/>
  <c r="G12" i="35"/>
  <c r="R87" i="35"/>
  <c r="AF395" i="35"/>
  <c r="AF307" i="35"/>
  <c r="W264" i="35"/>
  <c r="W382" i="35"/>
  <c r="AG184" i="35"/>
  <c r="AG377" i="35"/>
  <c r="W358" i="35"/>
  <c r="W302" i="35"/>
  <c r="W334" i="35"/>
  <c r="AG332" i="35"/>
  <c r="Y405" i="35"/>
  <c r="I12" i="35"/>
  <c r="F184" i="35"/>
  <c r="W420" i="35"/>
  <c r="Y89" i="35"/>
  <c r="Z89" i="35" s="1"/>
  <c r="AG194" i="35"/>
  <c r="AF377" i="35"/>
  <c r="V12" i="35"/>
  <c r="E377" i="35"/>
  <c r="M12" i="35"/>
  <c r="G87" i="35"/>
  <c r="H87" i="35"/>
  <c r="W233" i="35"/>
  <c r="AA233" i="35" s="1"/>
  <c r="AB233" i="35" s="1"/>
  <c r="W424" i="35"/>
  <c r="U87" i="35"/>
  <c r="AF263" i="35"/>
  <c r="W318" i="35"/>
  <c r="Y417" i="35"/>
  <c r="Z417" i="35" s="1"/>
  <c r="W309" i="35"/>
  <c r="M87" i="35"/>
  <c r="AF184" i="35"/>
  <c r="Y188" i="35"/>
  <c r="W411" i="35"/>
  <c r="J12" i="35"/>
  <c r="N87" i="35"/>
  <c r="W422" i="35"/>
  <c r="R12" i="35"/>
  <c r="L12" i="35"/>
  <c r="U12" i="35"/>
  <c r="W80" i="35"/>
  <c r="Q87" i="35"/>
  <c r="Y132" i="35"/>
  <c r="G184" i="35"/>
  <c r="Y186" i="35"/>
  <c r="Y305" i="35"/>
  <c r="Y45" i="35"/>
  <c r="Z45" i="35" s="1"/>
  <c r="Y302" i="35"/>
  <c r="W343" i="35"/>
  <c r="N12" i="35"/>
  <c r="I87" i="35"/>
  <c r="Y100" i="35"/>
  <c r="Z100" i="35" s="1"/>
  <c r="S188" i="35"/>
  <c r="L87" i="35"/>
  <c r="W45" i="35"/>
  <c r="Q12" i="35"/>
  <c r="Y12" i="35" s="1"/>
  <c r="AF12" i="35"/>
  <c r="W100" i="35"/>
  <c r="W285" i="35"/>
  <c r="W378" i="35"/>
  <c r="AF332" i="35"/>
  <c r="W417" i="35"/>
  <c r="Y370" i="35"/>
  <c r="AG357" i="35"/>
  <c r="AF357" i="35"/>
  <c r="Y378" i="35"/>
  <c r="W397" i="35"/>
  <c r="AF300" i="35"/>
  <c r="AG307" i="35"/>
  <c r="Y422" i="35"/>
  <c r="W426" i="35"/>
  <c r="W191" i="35"/>
  <c r="AA191" i="35" s="1"/>
  <c r="AG263" i="35"/>
  <c r="F357" i="35"/>
  <c r="F355" i="35" s="1"/>
  <c r="Y382" i="35"/>
  <c r="Y424" i="35"/>
  <c r="Z424" i="35" s="1"/>
  <c r="Y426" i="35"/>
  <c r="Z426" i="35" s="1"/>
  <c r="Y411" i="35"/>
  <c r="Z411" i="35" s="1"/>
  <c r="Y415" i="35"/>
  <c r="Z415" i="35" s="1"/>
  <c r="Y80" i="35"/>
  <c r="V87" i="35"/>
  <c r="W89" i="35"/>
  <c r="W186" i="35"/>
  <c r="Y309" i="35"/>
  <c r="Y362" i="35"/>
  <c r="AF134" i="35"/>
  <c r="AF194" i="35"/>
  <c r="W292" i="35"/>
  <c r="W290" i="35"/>
  <c r="W305" i="35"/>
  <c r="Y318" i="35"/>
  <c r="W370" i="35"/>
  <c r="AG395" i="35"/>
  <c r="Y136" i="35"/>
  <c r="AG134" i="35"/>
  <c r="Y420" i="35"/>
  <c r="Z420" i="35" s="1"/>
  <c r="L355" i="35" l="1"/>
  <c r="L11" i="35" s="1"/>
  <c r="J355" i="35"/>
  <c r="AA12" i="35"/>
  <c r="Z12" i="35"/>
  <c r="O410" i="35"/>
  <c r="Y194" i="35"/>
  <c r="Z194" i="35" s="1"/>
  <c r="AA292" i="35"/>
  <c r="AB292" i="35" s="1"/>
  <c r="G355" i="35"/>
  <c r="H355" i="35"/>
  <c r="I355" i="35"/>
  <c r="S184" i="35"/>
  <c r="O184" i="35"/>
  <c r="O408" i="35"/>
  <c r="Y397" i="35"/>
  <c r="AA397" i="35" s="1"/>
  <c r="AB397" i="35" s="1"/>
  <c r="AA132" i="35"/>
  <c r="AB132" i="35" s="1"/>
  <c r="Y263" i="35"/>
  <c r="AA417" i="35"/>
  <c r="AB417" i="35" s="1"/>
  <c r="AA420" i="35"/>
  <c r="AB420" i="35" s="1"/>
  <c r="N11" i="35"/>
  <c r="W307" i="35"/>
  <c r="Y285" i="35"/>
  <c r="Z285" i="35" s="1"/>
  <c r="AA188" i="35"/>
  <c r="AB188" i="35" s="1"/>
  <c r="AA424" i="35"/>
  <c r="AB424" i="35" s="1"/>
  <c r="W184" i="35"/>
  <c r="W332" i="35"/>
  <c r="AA405" i="35"/>
  <c r="AB405" i="35" s="1"/>
  <c r="Y184" i="35"/>
  <c r="Z184" i="35" s="1"/>
  <c r="W300" i="35"/>
  <c r="AA89" i="35"/>
  <c r="AB89" i="35" s="1"/>
  <c r="AA378" i="35"/>
  <c r="AB378" i="35" s="1"/>
  <c r="AA264" i="35"/>
  <c r="AB264" i="35" s="1"/>
  <c r="Z405" i="35"/>
  <c r="Z132" i="35"/>
  <c r="AA334" i="35"/>
  <c r="AB334" i="35" s="1"/>
  <c r="W263" i="35"/>
  <c r="W377" i="35"/>
  <c r="AA45" i="35"/>
  <c r="AB45" i="35" s="1"/>
  <c r="AA343" i="35"/>
  <c r="AB343" i="35" s="1"/>
  <c r="AF355" i="35"/>
  <c r="AF11" i="35" s="1"/>
  <c r="AA422" i="35"/>
  <c r="AB422" i="35" s="1"/>
  <c r="Y395" i="35"/>
  <c r="Z395" i="35" s="1"/>
  <c r="Y300" i="35"/>
  <c r="Z300" i="35" s="1"/>
  <c r="M11" i="35"/>
  <c r="AA415" i="35"/>
  <c r="AB415" i="35" s="1"/>
  <c r="AA302" i="35"/>
  <c r="AB302" i="35" s="1"/>
  <c r="W395" i="35"/>
  <c r="AA426" i="35"/>
  <c r="AB426" i="35" s="1"/>
  <c r="Z302" i="35"/>
  <c r="Y332" i="35"/>
  <c r="AA100" i="35"/>
  <c r="AB100" i="35" s="1"/>
  <c r="AA290" i="35"/>
  <c r="AB290" i="35" s="1"/>
  <c r="Z334" i="35"/>
  <c r="AG355" i="35"/>
  <c r="AA411" i="35"/>
  <c r="AB411" i="35" s="1"/>
  <c r="K11" i="35"/>
  <c r="Y307" i="35"/>
  <c r="Z307" i="35" s="1"/>
  <c r="Y377" i="35"/>
  <c r="Z378" i="35"/>
  <c r="Z188" i="35"/>
  <c r="Z422" i="35"/>
  <c r="Y87" i="35"/>
  <c r="W410" i="35"/>
  <c r="W194" i="35"/>
  <c r="AA358" i="35"/>
  <c r="AB358" i="35" s="1"/>
  <c r="Z358" i="35"/>
  <c r="Z80" i="35"/>
  <c r="AA80" i="35"/>
  <c r="AB80" i="35" s="1"/>
  <c r="AB191" i="35"/>
  <c r="Z191" i="35"/>
  <c r="AA318" i="35"/>
  <c r="AB318" i="35" s="1"/>
  <c r="Z318" i="35"/>
  <c r="Y410" i="35"/>
  <c r="W357" i="35"/>
  <c r="Z309" i="35"/>
  <c r="AA309" i="35"/>
  <c r="AB309" i="35" s="1"/>
  <c r="AA136" i="35"/>
  <c r="AB136" i="35" s="1"/>
  <c r="Y357" i="35"/>
  <c r="Z136" i="35"/>
  <c r="W134" i="35"/>
  <c r="AA134" i="35" s="1"/>
  <c r="Z397" i="35" l="1"/>
  <c r="W408" i="35"/>
  <c r="AD11" i="35"/>
  <c r="AA377" i="35"/>
  <c r="AB377" i="35" s="1"/>
  <c r="AA263" i="35"/>
  <c r="AB263" i="35" s="1"/>
  <c r="AA184" i="35"/>
  <c r="AB184" i="35" s="1"/>
  <c r="AA332" i="35"/>
  <c r="AB332" i="35" s="1"/>
  <c r="H11" i="35"/>
  <c r="U11" i="35"/>
  <c r="AA285" i="35"/>
  <c r="AB285" i="35" s="1"/>
  <c r="G11" i="35"/>
  <c r="V11" i="35"/>
  <c r="Z377" i="35"/>
  <c r="I11" i="35"/>
  <c r="AA307" i="35"/>
  <c r="AB307" i="35" s="1"/>
  <c r="F11" i="35"/>
  <c r="Q11" i="35"/>
  <c r="AB12" i="35"/>
  <c r="AA300" i="35"/>
  <c r="AB300" i="35" s="1"/>
  <c r="AE11" i="35"/>
  <c r="W355" i="35"/>
  <c r="Y355" i="35"/>
  <c r="AC11" i="35"/>
  <c r="AA395" i="35"/>
  <c r="AB395" i="35" s="1"/>
  <c r="T11" i="35"/>
  <c r="AA194" i="35"/>
  <c r="AB194" i="35" s="1"/>
  <c r="Z332" i="35"/>
  <c r="S11" i="35"/>
  <c r="Y408" i="35"/>
  <c r="Z87" i="35"/>
  <c r="AA87" i="35"/>
  <c r="AB87" i="35" s="1"/>
  <c r="Z263" i="35"/>
  <c r="AA357" i="35"/>
  <c r="AB357" i="35" s="1"/>
  <c r="Z357" i="35"/>
  <c r="Z410" i="35"/>
  <c r="AA410" i="35"/>
  <c r="AB410" i="35" s="1"/>
  <c r="R11" i="35" l="1"/>
  <c r="W11" i="35" s="1"/>
  <c r="X11" i="35" s="1"/>
  <c r="AA408" i="35"/>
  <c r="AB408" i="35" s="1"/>
  <c r="AA355" i="35"/>
  <c r="AB355" i="35" s="1"/>
  <c r="Z355" i="35"/>
  <c r="Z408" i="35"/>
  <c r="O11" i="35"/>
  <c r="P11" i="35" l="1"/>
  <c r="Y11" i="35" s="1"/>
  <c r="Y166" i="35"/>
  <c r="AA11" i="35" l="1"/>
  <c r="AB11" i="35" s="1"/>
  <c r="Z11" i="35"/>
  <c r="AB134" i="35"/>
  <c r="Z134" i="35"/>
  <c r="Z166" i="35"/>
  <c r="AA166" i="35"/>
  <c r="AB166" i="3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Ермек Хайпенов</author>
  </authors>
  <commentList>
    <comment ref="N289" authorId="0" shapeId="0" xr:uid="{00000000-0006-0000-0000-000001000000}">
      <text>
        <r>
          <rPr>
            <b/>
            <sz val="9"/>
            <color indexed="81"/>
            <rFont val="Tahoma"/>
            <family val="2"/>
            <charset val="204"/>
          </rPr>
          <t>Скидка от подрядчика</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Ермек Хайпенов</author>
  </authors>
  <commentList>
    <comment ref="N267" authorId="0" shapeId="0" xr:uid="{00000000-0006-0000-0200-000001000000}">
      <text>
        <r>
          <rPr>
            <b/>
            <sz val="9"/>
            <color indexed="81"/>
            <rFont val="Tahoma"/>
            <family val="2"/>
            <charset val="204"/>
          </rPr>
          <t>Скидка от подрядчика</t>
        </r>
        <r>
          <rPr>
            <sz val="9"/>
            <color indexed="81"/>
            <rFont val="Tahoma"/>
            <family val="2"/>
            <charset val="204"/>
          </rPr>
          <t xml:space="preserve">
</t>
        </r>
      </text>
    </comment>
  </commentList>
</comments>
</file>

<file path=xl/sharedStrings.xml><?xml version="1.0" encoding="utf-8"?>
<sst xmlns="http://schemas.openxmlformats.org/spreadsheetml/2006/main" count="3942" uniqueCount="858">
  <si>
    <t xml:space="preserve">      в т.ч. на село</t>
  </si>
  <si>
    <t>3. Водообеспечение</t>
  </si>
  <si>
    <t>№</t>
  </si>
  <si>
    <t>Наименование объекта</t>
  </si>
  <si>
    <t xml:space="preserve"> Код программы  (подпрограммы)              </t>
  </si>
  <si>
    <t>Период реализации</t>
  </si>
  <si>
    <t>ВСЕГО</t>
  </si>
  <si>
    <t>в том числе</t>
  </si>
  <si>
    <t>Строительство и реконструкция объектов</t>
  </si>
  <si>
    <t>ПСД</t>
  </si>
  <si>
    <t>Строительство инженерно-коммуникационных сетей к объектам жилищного строительства</t>
  </si>
  <si>
    <t>1.1.</t>
  </si>
  <si>
    <t>1.2.</t>
  </si>
  <si>
    <t>2.1.</t>
  </si>
  <si>
    <t>3.1.</t>
  </si>
  <si>
    <t>3.2.</t>
  </si>
  <si>
    <t>4.1.</t>
  </si>
  <si>
    <t>4.2.</t>
  </si>
  <si>
    <t xml:space="preserve">7.1. </t>
  </si>
  <si>
    <t>2.2.</t>
  </si>
  <si>
    <t xml:space="preserve">6.2. </t>
  </si>
  <si>
    <t>Сейсмоусиление объектов здравоохранения</t>
  </si>
  <si>
    <t xml:space="preserve">8.2. </t>
  </si>
  <si>
    <t xml:space="preserve">9.2. </t>
  </si>
  <si>
    <t xml:space="preserve">12.1. </t>
  </si>
  <si>
    <t>1.3.</t>
  </si>
  <si>
    <t>Сейсмоусиление объектов образования</t>
  </si>
  <si>
    <t>2.3.</t>
  </si>
  <si>
    <t>Общая стоимость по ГЭ на ПСД</t>
  </si>
  <si>
    <t>Администратор бюджетной программы</t>
  </si>
  <si>
    <t xml:space="preserve">1. Образование </t>
  </si>
  <si>
    <t>2. Здравоохранение</t>
  </si>
  <si>
    <t>4. Жилье</t>
  </si>
  <si>
    <t>4.3.</t>
  </si>
  <si>
    <t xml:space="preserve">5.1. </t>
  </si>
  <si>
    <t xml:space="preserve">5.2. </t>
  </si>
  <si>
    <t xml:space="preserve">6.1. </t>
  </si>
  <si>
    <t>7. Соц. обеспечение</t>
  </si>
  <si>
    <t>(тыс. тенге)</t>
  </si>
  <si>
    <t>5. Дороги</t>
  </si>
  <si>
    <t>6. Коммунальное хозяйство</t>
  </si>
  <si>
    <t>МБ (без займов)</t>
  </si>
  <si>
    <t>МБ</t>
  </si>
  <si>
    <t>Софинансирование республиканских проектов из МБ</t>
  </si>
  <si>
    <t>РБ</t>
  </si>
  <si>
    <t>07 2 123 042 015</t>
  </si>
  <si>
    <t xml:space="preserve">Строительство сетей водопровода и канализации с КНС в мкр. Шапагат Алатауского района г. Алматы </t>
  </si>
  <si>
    <t>Строительство сетей  водоснабжения и водоотведению улиц  Жетысуского района</t>
  </si>
  <si>
    <t>2025-2026</t>
  </si>
  <si>
    <t>Заключение ГЭ - 1 ед.</t>
  </si>
  <si>
    <t>07 2 123 043 015</t>
  </si>
  <si>
    <t>Пробивка ул. Саина от пр. Рыскулова до ул. Акын Сара в г. Алматы</t>
  </si>
  <si>
    <t>Протяженность - 3,2 км.</t>
  </si>
  <si>
    <t>2018-2026</t>
  </si>
  <si>
    <t>Пробивка ул. Толе би от ул. Яссауи до ул. Ашимова (1 участок)</t>
  </si>
  <si>
    <t>Протяженность - 2 236,52 м.</t>
  </si>
  <si>
    <t>Пробивка ул. Толе би от ул. Ашимова до границы города (2 участок)</t>
  </si>
  <si>
    <t>Протяженность - 2 274,59 м.</t>
  </si>
  <si>
    <t>Строительство третьего пускового комплекса второй очереди первой линии метрополитена города Алматы, от станции Б.Момышулы до станции Калкаман</t>
  </si>
  <si>
    <t>Протяженность - 2 км</t>
  </si>
  <si>
    <t>04 1 373 037 015</t>
  </si>
  <si>
    <t>04 2 373 028 015</t>
  </si>
  <si>
    <t>04 2 373 069 015</t>
  </si>
  <si>
    <t>04 4 373 046 015</t>
  </si>
  <si>
    <t>2024-2026</t>
  </si>
  <si>
    <t>Разработка ПСД</t>
  </si>
  <si>
    <t>04 1 373 006 000</t>
  </si>
  <si>
    <t>04 2 373 027 015</t>
  </si>
  <si>
    <t>05 2 373 038 015</t>
  </si>
  <si>
    <t>Строительство семейно-врачебной амбулатории на 200 пос/смену по адресу: ул. Айбасова, Турксибский район, города Алматы</t>
  </si>
  <si>
    <t>13 9 373 048 015</t>
  </si>
  <si>
    <t>05 2 373 009 015</t>
  </si>
  <si>
    <t>07 1 373 012 005</t>
  </si>
  <si>
    <t>07 1 373 017 015</t>
  </si>
  <si>
    <t>06 1 373 039 015</t>
  </si>
  <si>
    <t>08 1 373 014 015</t>
  </si>
  <si>
    <t>08 2 373 015 015</t>
  </si>
  <si>
    <t>13 9 373 031 015</t>
  </si>
  <si>
    <t>02 1 373 030 015</t>
  </si>
  <si>
    <t>07 2 512 007 015</t>
  </si>
  <si>
    <t>Развитие сетей водоснабжения и водоотведения присоединенных поселков г. Алматы. Строительство повысительной насосной станции и станции водоподготовки Нурлытау (Ерменсай)</t>
  </si>
  <si>
    <t>Участок 1
Мощность повысительной насосной станции - 9000 м3/сут
Общая площадь участка - 0,3745 га.
Площадь застройки - 514,34 м2.
Участок 2
Мощность станции водоподготовки Нурлытау - 9000 м3/сут.
Производительность насосной станции II-го подъема - 276 м3/сут.
Общая площадь участка - 3,2745 га.
Площадь застройки - 5 585,15 м2.
Протяженность водовода Ø400 мм - 1 766 м.</t>
  </si>
  <si>
    <t>Строительство КНС-1, КНС-2,КНС-3, КНС-4, КНС-2 в мкр. Курылысшы и Ужет с охватом 15 тыс.жителей</t>
  </si>
  <si>
    <t xml:space="preserve">Строительство магистральных сетей водопровода и канализации в поселке «Акжар», Наурызбайского района города Алматы </t>
  </si>
  <si>
    <t>Общая протяжённость:  
водопровода  - 19065,0 м., 
канализации - 15717,15 м</t>
  </si>
  <si>
    <t>07 2 513 017 015</t>
  </si>
  <si>
    <t xml:space="preserve">Создание Музея для детей </t>
  </si>
  <si>
    <t>07 3 520 003 000</t>
  </si>
  <si>
    <t>Площадь Музея 11 031,50 кв.м.</t>
  </si>
  <si>
    <t>ПСД на реконструкцию сквера Западнее пр. Назарбаева, Севернее ул. Ганди</t>
  </si>
  <si>
    <t>07 1 512 008 015</t>
  </si>
  <si>
    <t>10 5 513 005 015</t>
  </si>
  <si>
    <t>09 1 512 012 015</t>
  </si>
  <si>
    <t>13 9 512 065 015</t>
  </si>
  <si>
    <t>13 9 326 065 015</t>
  </si>
  <si>
    <t xml:space="preserve">Строительство многоквартирных жилых домов с внутриплощадочными инженерными сетями по адресу: г. Алматы, Турксибский район, мкр «Жас-Канат». Благоустройство </t>
  </si>
  <si>
    <t>13 9 511 065 015</t>
  </si>
  <si>
    <t>Строительство дорог в мкр. "Алгабас" в Алатауском районе города Алматы</t>
  </si>
  <si>
    <t>Протяженность - 30 0866,6 м.</t>
  </si>
  <si>
    <t>Договорная стоимость проекта</t>
  </si>
  <si>
    <t>2022-2026</t>
  </si>
  <si>
    <t>Строительство зеленой зоны севернее парка «Южный» в городе Алматы</t>
  </si>
  <si>
    <t>2023-2026</t>
  </si>
  <si>
    <t>Разработка ПСД преобразования территории 5 улиц</t>
  </si>
  <si>
    <t>13 9 513 065 015</t>
  </si>
  <si>
    <t xml:space="preserve">Общая протяженность - 93,2  км.; из них водопровод - 25,6 км., канализация - 67,6 км.  </t>
  </si>
  <si>
    <t>07 2 123 050 015</t>
  </si>
  <si>
    <t>Преобразование территории вдоль автомобильной дороги проспекта Достык от проспекта Абая до проспекта Аль-Фараби, на основе комплексного анализа, с реорганизацией жилищно-гражданских объектов и пешеходнотранспортных связей</t>
  </si>
  <si>
    <t>Преобразования территории вдоль автомобильной дороги улицы Пушкина от проспекта Райымбек батыра до улицы Гоголя, на основе комплексного анализа, с реорганизацией жилищно-гражданских объектов и пешеходно-транспортных связей</t>
  </si>
  <si>
    <t>2021-2026</t>
  </si>
  <si>
    <t>2019-2026</t>
  </si>
  <si>
    <t>12 1 329 007 015</t>
  </si>
  <si>
    <t>12 5 329 019 015</t>
  </si>
  <si>
    <t>13 9 328 065 015</t>
  </si>
  <si>
    <t>Всего планируемый объем финансирования БИП, тысяч тенге</t>
  </si>
  <si>
    <t>Факт до отчетного года</t>
  </si>
  <si>
    <t>План на отчетный период</t>
  </si>
  <si>
    <t>Факт на отчетный период</t>
  </si>
  <si>
    <t>Невыполненные мероприятия за отчетный период</t>
  </si>
  <si>
    <t>Объем выполненных работ в натуральном выражении согласно ТЭО/ПСД (мощность проекта)</t>
  </si>
  <si>
    <t>Объем выполненных работ в тыс. тенге</t>
  </si>
  <si>
    <t>Всего финансирование БИП с начала реализации</t>
  </si>
  <si>
    <t>Факт</t>
  </si>
  <si>
    <t xml:space="preserve">Общий план </t>
  </si>
  <si>
    <t>Факт за отчетный период</t>
  </si>
  <si>
    <t>Отклонение</t>
  </si>
  <si>
    <t>Общее отклонение РБ+МБ</t>
  </si>
  <si>
    <t>РБ тыс. тенге</t>
  </si>
  <si>
    <t>%</t>
  </si>
  <si>
    <t>МБ тыс. тенге</t>
  </si>
  <si>
    <t>тыс. Тенге</t>
  </si>
  <si>
    <t>Количество проектов</t>
  </si>
  <si>
    <t>Всего реализуется</t>
  </si>
  <si>
    <t>Планируются к завершению</t>
  </si>
  <si>
    <t>Фактически завершено</t>
  </si>
  <si>
    <t>Причины незавершения</t>
  </si>
  <si>
    <t>Причины уклонения , принятые (принимаемые) меры и причины незавершения</t>
  </si>
  <si>
    <t>Приложение 37</t>
  </si>
  <si>
    <t xml:space="preserve">в том числе, за счет 
</t>
  </si>
  <si>
    <t>План за отчетный период</t>
  </si>
  <si>
    <t>_</t>
  </si>
  <si>
    <t>1,8 км</t>
  </si>
  <si>
    <t>0,9 км</t>
  </si>
  <si>
    <t>Отказ от проекта в связи с реализацией проекта за счет частного инвестора</t>
  </si>
  <si>
    <t>Строительство и реконструкция арычных сетей и ливневой канализации в Западной части города</t>
  </si>
  <si>
    <t>Строительство и реконструкция арычных сетей и ливневой канализации в Центральной части города</t>
  </si>
  <si>
    <t>Строительство и реконструкция арычных сетей и ливневой канализации в Восточной части города</t>
  </si>
  <si>
    <t>Строительство контейнерных площадок заглубленного типа для сбора твердо-бытовых отходов в г. Алматы 1 очередь</t>
  </si>
  <si>
    <t>Строительство контейнерных площадок заглубленного типа для сбора твердо-бытовых отходов в г. Алматы 2 очередь</t>
  </si>
  <si>
    <t>Реконструкция отдельных участков русла реки Каргалы от ул. Жандосова до пр.Рыскулова</t>
  </si>
  <si>
    <t>Реконструкция русла реки Улкен Алматы от отстойника №1 до пр. Абая, с благоустройством прилегающей территории</t>
  </si>
  <si>
    <t>Строительство имущественного комплекса со сносом существующих зданий, расположенного в мкр. 9, д. 9</t>
  </si>
  <si>
    <t>Реконструкция производственной базы, расположенной по ул. Казыбаева, 18, Жетысуского района, города Алматы»</t>
  </si>
  <si>
    <t>Реконструкция участка русла реки Боролдай, с благоустройством прилегающей территории</t>
  </si>
  <si>
    <t>Строительство водоотводных сетей между р.Есентай и р.Керенкулак в г.Алматы</t>
  </si>
  <si>
    <t>Разработка ПСД  на реконструкцию отдельных участков русла реки малая Алматинка в городе Алматы, от пр. Рыскулова до оз. Аэропортовское, с благоустройством водоохранной полосы</t>
  </si>
  <si>
    <t>Разработка ПСД на реконструкцию гидротехнических сооружений прудов реки Джигитовка на территории мкр.Томирис Алатауского района</t>
  </si>
  <si>
    <t>Разработка проекта преобразования территории  на участке русла реки Улкен Алматы с реконструкцией гидротехнических сооружений от вдхр. Сайран до ул. вдоль Бака, с благоустройством прилегающей территории</t>
  </si>
  <si>
    <t xml:space="preserve">Разработка ПСД на реконструкции русла реки  Терисбулак от санатория Ак-Кайын до ул. Оспанова в Медеуском районе </t>
  </si>
  <si>
    <t>Разработка ПСД на берегоукрепление (новое строительство) русла реки Улкен Алматы от ул. вдоль БАКа до северной границы города, с благоустройством прилегающей территории</t>
  </si>
  <si>
    <t>Разработка ПСД на реконструкции русла реки  Карасу от ул. Бакинская до тупика ул. Орджоникидзе</t>
  </si>
  <si>
    <t>Разработка ПСД на механическую очистку пруда в мкр. Карасу, с благоустройством прилегающей территории</t>
  </si>
  <si>
    <t>Разработка ПСД на берегоукрепление русла реки Абылгазы в Медеуском районе г. Алматы, с благоустройством прилегающей территории.</t>
  </si>
  <si>
    <t>Разработка ПСД на берегоукрепление русла р.Тастыбулак в Наурызбайском районе</t>
  </si>
  <si>
    <t>Разработка ПСД на берегоукрепление русла реки Карасу 5 в Алатауском районе</t>
  </si>
  <si>
    <t>Разработки ПСД на реконструкцию гидроузла- вододелителя с административным блоком, расположенных по адресу ул. Кожакеева, 8/1 в Бостандыкском районе</t>
  </si>
  <si>
    <t>ТОО «Eco Almaty»</t>
  </si>
  <si>
    <t>Для приобретения основных средств на развитие ТОО «Eco Almaty»</t>
  </si>
  <si>
    <t>Формирование или увеличение уставного капитала юридических лиц</t>
  </si>
  <si>
    <t>АО «Социально-предпринимательская корпорация «Алматы»</t>
  </si>
  <si>
    <t>Увеличение уставного капитала АО «СПК» Алматы
для реализации проекта «Выкуп земельных
Участков для строительства общеобразовательной школы»</t>
  </si>
  <si>
    <t>Увеличение уставного капитала для выкупа земельных участков на 1 698 796 тыс. тенге</t>
  </si>
  <si>
    <t>Строительство наружных сетей водопровода и канализации по адресу: микрорайон Рахат-Мадениет, Алатауского района, города Алматы</t>
  </si>
  <si>
    <t xml:space="preserve">Общая протяженность - 131,721 км.из них: 
Водопровод – 69,9 км 
Канализация – 61,82 км </t>
  </si>
  <si>
    <t xml:space="preserve">Общая протяженность - 45,3 км., из них:
Водопровод – 13,4 км 
Канализация – 31,9 км </t>
  </si>
  <si>
    <t xml:space="preserve">Развитие сетей водоснабжения и водоотведения присоединенных поселков г. Алматы. Строительство распределительных сетей водопровода и канализации, КНС в «п.Теректы», в Алатауском районе г. Алматы» Корректировка </t>
  </si>
  <si>
    <t xml:space="preserve">Общая протяженность - 4,2 км.из них: 
Водопровод – 3,1 км 
Канализация – 1,1 км </t>
  </si>
  <si>
    <t>Строительство сетей водопровода и канализации и КНС 1,2 в мкр.Болашак (2-очередь) Алатауского района г. Алматы 2</t>
  </si>
  <si>
    <t>Строительство сетей канализации мкр. Достык (2 очередь), Ауэзовский район</t>
  </si>
  <si>
    <t xml:space="preserve">Изм.стоимости материалов 623 778,7 тыс.тг. 
Заключение № MNSHE-0226/24 от 30.11.2024 г. </t>
  </si>
  <si>
    <t>Общая протяженность – 12 км  канализация – 4 км.</t>
  </si>
  <si>
    <t>«Строительство распределительных сетей водопровода и канализации в квадрате ул. Саина, ул. Шаляпина, ул. Яссауи, ул. Жандосова Ауэзовского района города Алматы 2 очередь строительства</t>
  </si>
  <si>
    <t xml:space="preserve">Общая протяженность – 25,58 км., из них: водопровод – 12,81 км., канализация – 12,77 км. </t>
  </si>
  <si>
    <t>Строительство внутриквартальных сетей водоснабжения и водоотведения Жетысуского района города Алматы</t>
  </si>
  <si>
    <t>Общая протяженность - 25,64  км.; из них водопровод - 13,41 км., канализация - 12,13 км.</t>
  </si>
  <si>
    <t>Строительство сетей водоснабжения и водоотведения в квадрате улиц: пр. Рыскулова, ул. Халиуллина, ул. Волочаевская, Кульджинский тракт</t>
  </si>
  <si>
    <t xml:space="preserve">Общая протяженность – 14,75 км., из них: 
водопровод – 1,7км., 
канализация –13,05км.
</t>
  </si>
  <si>
    <t>Строительство сетей водоснабжения и водоотведения, в квадрате улиц: Восточная объездная автомобильная дорога, ул. Халиуллина, ул. Таирова, ул. Шакшак Жанибек</t>
  </si>
  <si>
    <t>Общая протяженность – 13,31 км., из них: 
водопровод – 4,49 км., 
канализация – 8,82 км.</t>
  </si>
  <si>
    <t>Строительство сетей водоснабжения и водоотведения мкр. «Горный гигант», 3-я, 4-я, 5-я, 6-я улиц включая ул. Каппарова</t>
  </si>
  <si>
    <t>Общая протяженность – 50 км., из них:
водопровод – 20,65 км.,
канализация – 29,35 км.</t>
  </si>
  <si>
    <t>Строительство сетей водоснабжения и канализации в микрорайоне «Каменское Плато» в Медеуском районе города Алматы</t>
  </si>
  <si>
    <t>Общая протяженность – 50км., из них:
водопровод – 30, 3км.,
канализация – 19,7км.</t>
  </si>
  <si>
    <t>Строительство распределительных сетей водопровода и водоотведения мкр.Акжар (3 очередь) Наурызбайского района</t>
  </si>
  <si>
    <t>Строительство сетей водопровода и канализации садоводческих обществ расположенных в мкр. Тастыбулак, Наурызбайского района
г. Алматы</t>
  </si>
  <si>
    <t>Общая протяженность – 151 км., из них:
водопровод – 80 км.,
канализация – 71 км.</t>
  </si>
  <si>
    <t>Строительство распределительных сетей водопровода и канализации в мкр. "Кайрат" Турксибского района, г. Алматы (2 очередь)</t>
  </si>
  <si>
    <t>Общая протяженность – 37,2 км., из них: водопровод – 17,3км., канализация – 19,9км.</t>
  </si>
  <si>
    <t>Строительство сетей канализации и реконструкция сетей водоснабжения в квадрате улиц Акан Серы, Сейфуллина. Шолохова</t>
  </si>
  <si>
    <t>Разработка ПСД на Строительство и реконструкция сетей водопровода и канализации в квадрате улиц пр. Райымбека - Саина - Толе би - Момышулы</t>
  </si>
  <si>
    <t>Разработка ПСД на Строительство и реконструкция сетей водопровода и канализации в квадрате улиц ул. Утеген батыра - Саина- Толе би - Райымбека</t>
  </si>
  <si>
    <t>Разработка ПСД на Строительство сетей водопровода и канализации в мкр. Алтын бесик, ул. Шанина</t>
  </si>
  <si>
    <t>Разработка ПСД "Строительство канализационных сетей по улице Суюнбая , Есенова, Натарова Жетысуского района</t>
  </si>
  <si>
    <t>Разработка ПСД на строительство сетей водоотведения по шоссе северное кольцо ( от дома 37/1, 37/2, 37/3 до шоссе северное кольцо) Жетысуского района</t>
  </si>
  <si>
    <t>Разработка ПСД на строительство водопровода и канализации мкр. «Кенсай»</t>
  </si>
  <si>
    <t>Разработка ПСД  на строительство водопровода и канализации мкр. «Алатау»</t>
  </si>
  <si>
    <t xml:space="preserve">Разработка ПСД на строительство инженерных сетей водоснабжения водоотведения для неохваченных территорий мкр.: Таужолы, Рахат, Тастыбулак Наурызбайского района </t>
  </si>
  <si>
    <t>Разработка ПСД на строительство линий наружного освещения в Бостандыкском районе</t>
  </si>
  <si>
    <t>Реконструкция набережной р. Тастыбулак (благоустройство и озеленение) в Наурызбайском районе города Алматы</t>
  </si>
  <si>
    <t>1) Площадь территории – 13478,00 м2;
2) Площадь застройки канала - 5864,0000 м2;
3) Площадь покрытия автомобильных дорог и тротуаров - 4500,00 м2;
4) Площадь озеленения - 3114,00 м2;
5) Площадь поливной системы - 1576 м2;
6) Общая протяженность электроснабжения - КЛ-04кВ - 3385 м;</t>
  </si>
  <si>
    <t>Установка электронных табло по городу Алматы</t>
  </si>
  <si>
    <t xml:space="preserve">Установка электронных табло по городу- 1 888 шт. </t>
  </si>
  <si>
    <t xml:space="preserve"> ГКП на ПХВ "Алматы паркинг"</t>
  </si>
  <si>
    <t>Строительство механизированных парковок (с лифтовой системой)</t>
  </si>
  <si>
    <t>Строительство 2-х механизированных парковок</t>
  </si>
  <si>
    <t>ГКП на ПХВ «Метрополитен»</t>
  </si>
  <si>
    <t>Изм. стоимости материалов на сумму 
5 110 210 тыс. тг. Заключение № 02-0208/21 от 28.12.2021 г.
Акт приемки объекта в эксплуатацию от 31.07.2025 г.</t>
  </si>
  <si>
    <t>Пробивка пр. Абая от ул. Ашимова в мкр. Калкаман до границы города (1 участок)</t>
  </si>
  <si>
    <t>Протяженность - 3,5 км.
Ширина - 25 м.</t>
  </si>
  <si>
    <t>0,6 км</t>
  </si>
  <si>
    <t xml:space="preserve">Изм. стоимости материалов на сумму 
2 349 690,0 тыс.тг. Заключение № 02-0204/21 от 10.12.2021 г. </t>
  </si>
  <si>
    <t xml:space="preserve">Изм. стоимости материалов на сумму 7 578 317 тыс.тг. Заключение № 02-0160/25 от 01.12.2025 г. </t>
  </si>
  <si>
    <t>Изм. стоимости материалов на сумму 4 945 725,2 тыс.тг. Заключение № 02-0144/25 от 29.10.2025 г.</t>
  </si>
  <si>
    <t>Строительство пробивки пр. Райымбека от улицы Жетысуской до ВОАД в г. Алматы</t>
  </si>
  <si>
    <t>2025-2027</t>
  </si>
  <si>
    <t>Строительная длина 2,6 км</t>
  </si>
  <si>
    <t>Строительство пробивки ул. Тлендиева от пр. Рыскулова до границы города». I - очередь от пр. Рыскулова до ул. Сабатаева в микрорайоне «Дархан» в г. Алматы</t>
  </si>
  <si>
    <t>Строительная длина 5,84 км</t>
  </si>
  <si>
    <t>Пробивка ул. Жубанова от ул. Момышулы до границы города. 1 очередь от границы города (ул. Карьерная) до пр. Алатау в городе Алматы</t>
  </si>
  <si>
    <t>Строительная длина 1,22 км</t>
  </si>
  <si>
    <t>Реконструкция проспекта Райымбек батыра с организацией транспортно-пересадочных узлов с учетом реорганизации и формирования транспортного каркаса города Алматы (BRT)
(1-ый участок от пр.Сейфуллина до ул.Пушкина),
 (2-ой участок от ул. Ахрименко до проспекта Сейфуллина)</t>
  </si>
  <si>
    <t>Протяженность - 1 780 м. (1 участок), 
Протяженность - 7 202 м. (2 участок)</t>
  </si>
  <si>
    <t xml:space="preserve">Реконструкция проспекта Райымбек батыра (3-ий участок от улицы Алтын Орда до улицы Ахрименко и от улицы Пушкина до улицы Жетысуская) </t>
  </si>
  <si>
    <t>Протяженность - 8 256 м.</t>
  </si>
  <si>
    <t>2025-2025</t>
  </si>
  <si>
    <t>Строительство бокового проезда по ул. Саина 1 очередь. (от ул. Бозок до ул. Мадениет в мкр. Мадениет)</t>
  </si>
  <si>
    <t>Протяженность - 1 298 м</t>
  </si>
  <si>
    <t>1,2 км</t>
  </si>
  <si>
    <t>Сумма договора с учетом ком. посадки деревьев</t>
  </si>
  <si>
    <t>Строительство бокового проезда по ул. Саина  2 очередь (от ул. Приканальная до ул. Индустриальная)</t>
  </si>
  <si>
    <t>Протяженность - 1 370 м</t>
  </si>
  <si>
    <t>1,3 км</t>
  </si>
  <si>
    <t>Изм. стоимости материалов на сумму 
1 907 612,0 тыс.тг. Заключение № 02-0063/25 от 26.05.2025 г.</t>
  </si>
  <si>
    <t>23,5 км</t>
  </si>
  <si>
    <t>31,9 км</t>
  </si>
  <si>
    <t>Изм. стоимости материалов на сумму 
448 349,0 тыс.тг. Заключение № APE-0132/22 от 15.12.2022 г. 
Акт приемки объекта в эксплуатацию от 30.06.2025 г.</t>
  </si>
  <si>
    <t>Изм. стоимости материалов на сумму 
448 349,0 тыс.тг. Заключение № 01-0027/25 от 21.01.2025 г. 
Акт приемки объекта в эксплуатацию от 18.04.2025 г.</t>
  </si>
  <si>
    <t>Строительство дорог в мкр. "Рахат-Мадениет" в Алатауском районе города Алматы</t>
  </si>
  <si>
    <t>Протяженность - 16 368,6 м</t>
  </si>
  <si>
    <t>4  км</t>
  </si>
  <si>
    <t>Строительство дорог в мкр. "Боралдай"  в Алатауском районе города Алматы</t>
  </si>
  <si>
    <t>Протяженность - 14 339,5 м</t>
  </si>
  <si>
    <t>3 км</t>
  </si>
  <si>
    <t>Строительство подъездной дороги к строящейся школе на 1500 мест в микрорайоне «Курамыс»</t>
  </si>
  <si>
    <t>Строительная длина:
Дорога 1 - 316,88
Дорога 2 - 362,31
Дорога 3 - 196,92
Дорога 4 - 72,96
Дорога 5 - 75,18
Стояночные места/МГН/автобусы - 83/4/2 шт.</t>
  </si>
  <si>
    <t>Строительство автомобильной стоянки к строящейся школе на 1500 мест в микрорайоне "Акбулак" со сносом существующей школы №154</t>
  </si>
  <si>
    <t>Площадь участка в т.ч - 1,1642 га
Площадь покрытий - 8 495,0 м2
Прочая площадь - 3 147,0 м2</t>
  </si>
  <si>
    <t>Строительство подъездной дороги к строящейся школе на 2500 мест по улице Егизбаева 9</t>
  </si>
  <si>
    <t>1 улица протяженность 523,8 м. кол-во полос – 2
2 улица протяженность 287,7 м. кол-во полос – 2</t>
  </si>
  <si>
    <t>157 м</t>
  </si>
  <si>
    <t>Строительство подъездной дороги к строящейся школе на 2000 мест в микрорайоне «Самгау»</t>
  </si>
  <si>
    <t>Протяженность – 401м.
Площадь стоянки - 6578 м2
Парковочные места/МГН/автобус -
65/3/2 шт.</t>
  </si>
  <si>
    <t xml:space="preserve">401 м </t>
  </si>
  <si>
    <t>Подъездные пути для проекта «Строительство комфортной школы на 2000 мест в мкр. Алгабас, Алатауский район города Алматы</t>
  </si>
  <si>
    <t>Ширина проезжей части - 13 м
Поперечный уклон - 20 %</t>
  </si>
  <si>
    <t>400 м</t>
  </si>
  <si>
    <t>Подъездные пути для проекта Строительство комфортной школы на 1200 мест в мкр. Гажайып, Алатауский район города Алматы</t>
  </si>
  <si>
    <t>Протяженность - 1,262 км.</t>
  </si>
  <si>
    <t>350 м</t>
  </si>
  <si>
    <t>Строительство транспортно-пересадочного узла ул. Пушкина - пр. Райымбека, остановка "Саяхат"</t>
  </si>
  <si>
    <t>Общая площадь участка в границах проектирования - 1,9914 га; Площадь застройки - 1 875,50 м2;
Площадь покрытий - 13 669,00 м2</t>
  </si>
  <si>
    <t xml:space="preserve">Строительство отстойно-разворотных площадок в мкр. Саялы-2, Шанырак-5 </t>
  </si>
  <si>
    <t>Модульное здание 
2 Площадь покрытия проезжей части - 2 274 кв.м.</t>
  </si>
  <si>
    <t>2,274 м2</t>
  </si>
  <si>
    <t xml:space="preserve">Строительство 5-ти отстойно-разворотных площадок. мкр. «Жас-Канат», ул.Баймаганбетова г. Алматы </t>
  </si>
  <si>
    <t>Площадь участка проектирования - 3034 м2
Площадь дорожного покрытия - 1905 м2</t>
  </si>
  <si>
    <t>Строительство надземного пешеходного перехода через ж/д пути по ул. Ержанова</t>
  </si>
  <si>
    <t>Площадь застройки - 257 м2</t>
  </si>
  <si>
    <t>Разработка ПСД на пробивку ул. Северное кольцо до граицы города</t>
  </si>
  <si>
    <t>Разработка ПСД на пробивку ул. Хмельницкого от мкр. "Кайрат" до Талгарского тракта (Корректировка)</t>
  </si>
  <si>
    <t>Разработка ПСД по реконструкции транспортной развязки на пересечении ул. Северное кольцо - ул. Жансугурова</t>
  </si>
  <si>
    <t>Разработка ПСД по реконструкцию перекрестка пр. Аль-араби – Ремизовка</t>
  </si>
  <si>
    <t>Разработка ПСД реконструкции Талгарского тракта от ул. Халиуллина до границы города</t>
  </si>
  <si>
    <t xml:space="preserve">Корректировка ПСД на реконструкцию проспекта Рыскулова от пр. Суюнбая до мкр. «Атырау-3», с устройством разворотной эстакады по типу «Подкова» </t>
  </si>
  <si>
    <t>Разработка ПСД 10-ти отстойно-разворотных площадок (2-этап)</t>
  </si>
  <si>
    <t>Заключение ГЭ - 10 ед.</t>
  </si>
  <si>
    <t>Разработка ПСД строительства подземного пешеходного тоннеля между железнодорожным вокзалом "Алматы-2" и вестибюлем№1 станции "Райымбек батыра" метрополитена г. Алматы</t>
  </si>
  <si>
    <t>Корректировка ПСД по строительству надземного пешеходного перехода южной транспортной развязки на пересечении пр. Рыскулова с Кульджинским трактом</t>
  </si>
  <si>
    <t xml:space="preserve">Разработка ПСД строительство подземного пешеходного перехода по ул.Тимирязева в районе КазНУ </t>
  </si>
  <si>
    <t xml:space="preserve">Разработка ПСД на строительство и реконструкция дорог в микрорайонах Ерменсай, Нурлытау, Нур-Алатау </t>
  </si>
  <si>
    <t>Разработка ПСД на строительство надземного пешеходного перехода на автодороге А-3 «Алматы - Усть-Каменогорск в районе поселка «Ынтымак»</t>
  </si>
  <si>
    <t>Разработка ПСД на строительство надземного пешеходного перехода на автодороге А-3 «Алматы – Усть-Каменогорск в районе «Gate City» КМ</t>
  </si>
  <si>
    <t>Разработка ПСД на строительство дороги к горнолыжному комплексу  "Кокжайлау". Корректировка</t>
  </si>
  <si>
    <t>Разработка ПСД на реконструкцию ул. Ахметова, ул. Закарпатская с пробивкой до БАКАД и транспортной развязкой</t>
  </si>
  <si>
    <t>Разработка ПСД на строительство автодорожного моста через БАК по ул. Сулейменова в мкр. "Рахат-Мадениет"</t>
  </si>
  <si>
    <t xml:space="preserve">Изм.тех.решений на сумму 20 112 939,095 тыс.тг.  Протокол МБК №20 от 05.12.22г. Ориентировочный срок завершение проекта - 31.12.26г.  </t>
  </si>
  <si>
    <t>ТОО "Алматы Тұрғын ұй"</t>
  </si>
  <si>
    <t>Проведение капитального ремонт и системы пожарного безопасности в 51 многоквартирных жилых домов и замена 110 комплектов лифтового оборудования в 46 жилых домах</t>
  </si>
  <si>
    <t>ремонт и системы пожарного безопасности в 51 многоквартирных жилых домов и замена 110 комплектов лифтового оборудования в 46 жилых домах</t>
  </si>
  <si>
    <t>Реконструкция здания детского сада №37, по адресу: мкр. «Нуркент», Алатауского района города Алматы</t>
  </si>
  <si>
    <t>320 мест, общая площадь здания - 5830,0 м2</t>
  </si>
  <si>
    <t>300 мест, общая площадь здания - 5000,0 м2</t>
  </si>
  <si>
    <t>Реконструкция здания ясли-сада №10 по адресу: ул. Шевченко, дом 186 А, Алмалинский район, г. Алматы</t>
  </si>
  <si>
    <t>Общая площадь здания - 2347,92 м2</t>
  </si>
  <si>
    <t>Общая площадь здания - 2000 м3</t>
  </si>
  <si>
    <t>Строительство детского сада по ул. Тлендиева, 49, Алмалинский район (со сносом здания)</t>
  </si>
  <si>
    <t>240 мест, общая площадь здания - 5503,40 м2</t>
  </si>
  <si>
    <t>241 мест, общая площадь здания - 5000 м2</t>
  </si>
  <si>
    <t>Строительство детского сада на 240 мест, по адресу: южнее пробиваемого пр. Абая, западнее р. «Карагайлы», Наурызбайского района города Алматы</t>
  </si>
  <si>
    <t>240 мест, общая площадь здания - 3049,11 м2</t>
  </si>
  <si>
    <t>200 мест, общая площадь здания - 3000 м2</t>
  </si>
  <si>
    <t>Строительство детского сада на 320 мест в микрорайоне «Курамыс» Наурызбайского района города Алматы» (без наружных инженерных сетей)</t>
  </si>
  <si>
    <t xml:space="preserve">
2023-2026</t>
  </si>
  <si>
    <t>320 мест, площадь застройки- 2502,21 м2</t>
  </si>
  <si>
    <t>300 мест, площадь застройки- 2000 м2</t>
  </si>
  <si>
    <t>Строительство детского сада на 260 мест, по адресу: мкр. «Жас-Канат», Турксибский район, города Алматы</t>
  </si>
  <si>
    <t>260 мест, общая площадь здания - 3402,20 м2</t>
  </si>
  <si>
    <t>Строительство школы на 550 ученических мест, по адресу: мкр. «Зердели», Алатауский район</t>
  </si>
  <si>
    <t>Площадь застройки - 3280,04 м2</t>
  </si>
  <si>
    <t>Реконструкция с пристройкой к зданию школы №160, по адресу: ул. Заводская 96, мкр. «Карасу», Алатауский район, город Алматы</t>
  </si>
  <si>
    <t>Площадь застройки - 4188,01 м2, на 575 мест</t>
  </si>
  <si>
    <t>Площадь застройки - 4000 м2, на 500 мест</t>
  </si>
  <si>
    <t>Строительство пристройки на 300 мест к зданию школы №16 ул. А. Шарипова, Алмалинского района</t>
  </si>
  <si>
    <t>300 мест, общая площадь здания - 2040,59 м2</t>
  </si>
  <si>
    <t>201 мест, общая площадь здания - 2000 м2</t>
  </si>
  <si>
    <t>Реконструкция с пристройкой к зданию КГУ «Общеобразовательная школа №58», по адресу: ул. Тургут Озала, Алмалинский район, города Алматы</t>
  </si>
  <si>
    <t>Площадь застройки - 5492,88 м2</t>
  </si>
  <si>
    <t>Площадь застройки - 5000 м3</t>
  </si>
  <si>
    <t>Реконструкция здания КГУ «Общеобразовательная школа №124», расположенного по адресу в Алмалинском районе, г. Алматы</t>
  </si>
  <si>
    <t>576 мест, общая площадь здания - 6701,28м2</t>
  </si>
  <si>
    <t>577 мест, общая площадь здания - 6000м2</t>
  </si>
  <si>
    <t>Реконструкция здания школы - гимназии №60 в мкр. «Орбита-1», 41, Бостандыкского района (Литеры А, А1), города Алматы</t>
  </si>
  <si>
    <t>Площадь застройки - 4551.63 м2, на 550 мест</t>
  </si>
  <si>
    <t xml:space="preserve">Реконструкция с пристройкой (со сносом существующих зданий) к зданию школы №43, по адресу: Жетысуский район, ул. Шилова </t>
  </si>
  <si>
    <t>Площадь застройки - 2496,26 м3</t>
  </si>
  <si>
    <t>Площадь застройки - 2000 м4</t>
  </si>
  <si>
    <t>Строительство пристройки к зданию КГУ «Общеобразовательная школа № 112», по адресу: ул. Ратушного, д.131, Жетысуский район, города Алматы</t>
  </si>
  <si>
    <t>Площадь застройки - 1779 м2</t>
  </si>
  <si>
    <t>Площадь застройки - 1000 м3</t>
  </si>
  <si>
    <t xml:space="preserve">Реконструкция здания школы - гимназии №30 имени Д. Снегина, по адресу: пр. Достык, 226а, Медеуский район, города Алматы </t>
  </si>
  <si>
    <t>Площадь застройки - 4777,34 м2, на 576 мест</t>
  </si>
  <si>
    <t>Реконструкция здания КГУ «Школа-гимназия №56 имени К.Сатпаева» расположенного по адресу Медеуском районе, г.Алматы</t>
  </si>
  <si>
    <t>572 места, общая площадь здания - 6134,24 м2</t>
  </si>
  <si>
    <t>500 места, общая площадь здания - 6000 м2</t>
  </si>
  <si>
    <t>Строительство отдельно стоящего здания на 300 мест для КГУ «Школа-лицей № 131 им. Б. Момышұлы» по адресу: город Алматы, Медеуский район, мкр. «Самал 2», д. 22</t>
  </si>
  <si>
    <t>Площадь застройки - 1920,40 м2</t>
  </si>
  <si>
    <t>Строительство школы с общежитием (со сносом существующих зданий), по адресу: ул. Енбек, мкр. «Шугыла», Наурызбайский район, города Алматы</t>
  </si>
  <si>
    <t>Площадь застройки - 4721 м2</t>
  </si>
  <si>
    <t>Строительство инновационного технического колледжа и общежития, мкр. «Алгабас», улица 7, Алатауский район</t>
  </si>
  <si>
    <t>Площадь застройки - 6922,75 м2</t>
  </si>
  <si>
    <t>Строительство центра развития и творчества в мкр. «Саялы», Алатауского района</t>
  </si>
  <si>
    <t>Площадь застройки - 4990,12 м2 на 503 мест</t>
  </si>
  <si>
    <t>Площадь застройки - 4000 м2 на 500 мест</t>
  </si>
  <si>
    <t>Строительство центра развития и творчества в микрорайоне «Жас канат», Турксибский район города Алматы</t>
  </si>
  <si>
    <t>508 посещений, общая площадь здания - 14011,72 м2</t>
  </si>
  <si>
    <t>500 посещений, общая площадь здания - 10000 м2</t>
  </si>
  <si>
    <t>Разработка ПСД на реконструкцию здания КГКП «Ясли сад №29» по адресу: мкр.1, д.72, Ауэзовский район</t>
  </si>
  <si>
    <t>Разработка ПСД на строительство детского сада со сносом здания КГКП «Ясли сад №53» по адресу: Ауэзовский район, мкр. «Таугуль», д.25а</t>
  </si>
  <si>
    <t>Разработка ПСД на реконструкцию здания КГКП «Ясли-сад №58», по адресу: мкр. «Таугуль-1», Ауэзовский район</t>
  </si>
  <si>
    <t>Разработка ПСД на  строительство детского сада на 120 мест в мкр. «Таугуль», Ауэзовский район (со сносом существующего филиала здании школы №72)</t>
  </si>
  <si>
    <t>Разработка ПСД на реконструкцию здания ясли-сада №163 по адресу: ул. Казакова 13а, Жетысуский район, города Алматы</t>
  </si>
  <si>
    <t>Разработка ПСД на реконструкцию здания детского сада, по адресу: ул. Ратушного 139, Жетысуский район, города Алматы</t>
  </si>
  <si>
    <t>Разработка ПСД на строительство детского сада со сносом здания КГКП «Ясли сад №105» по адресу: Медеуский район, ул. Зенкова 58</t>
  </si>
  <si>
    <t>Разработка ПСД на строительство детского сада на 320 мест в мкр. «Альмерек», Турксибский район</t>
  </si>
  <si>
    <t>Разработка ПСД на строительство пристройки (со сносом существующего здания) к зданию общеобразовательной школы №184, по адресу: ул. Мектеп, Алатауский район</t>
  </si>
  <si>
    <t>Разработка ПСД на реконструкцию существующего здания школы - лицея № 90, ул. Маметова, 53, Алмалинского района</t>
  </si>
  <si>
    <t>Разработка ПСД на реконструкцию здания КГУ «Общеобразовательная школа №128», ул. Жарокова 18, Алмалинского района</t>
  </si>
  <si>
    <t xml:space="preserve">Разработка ПСД на реконструкцию существующего здания гимназии № 62 Ш.Смаханұлы, по адресу: ул. Тургут Озала, 45, Алмалинского района  </t>
  </si>
  <si>
    <t xml:space="preserve">Разработка ПСД на строительство школы на 1500 мест со сносом существующего здания школы № 5 в Ауэзовском районе      </t>
  </si>
  <si>
    <t xml:space="preserve">Разработка ПСД на строительство школы на 1200 мест со сносом существующего здания общеобразовательной школы № 6, по адресу: мкр. 5, д 49а, Ауэзовского района </t>
  </si>
  <si>
    <t xml:space="preserve">Разработка ПСД на строительство школы на 1500 мест со сносом существующего здания школы № 116, по адресу: 8-й микрорайон, 46, Ауэзовский район    </t>
  </si>
  <si>
    <t xml:space="preserve">Разработка ПСД на строительство школы на 1500 мест со сносом существующего здания школы № 133, по адресу: мкр. «Аксай-1», Ауэзовский район  </t>
  </si>
  <si>
    <t>Разработка ПСД на строительство школы на 600 мест со сносом существующего здания школы №37, по адресу: Бостандыкский район, ул. Рыскулбекова, 20</t>
  </si>
  <si>
    <t>Разработка ПСД на строительство школы на 600 мест со сносом существующего здания школы №88, по адресу: Бостандыкский р-н, ​мкр. «Казахфильм», 34, г. Алматы</t>
  </si>
  <si>
    <t>Разработка ПСД на строительство школы на 600 мест, со сносом существующего здания школы №190 в Бостандыкском районе, по адресу: мкр. «Нурлытау»</t>
  </si>
  <si>
    <t xml:space="preserve">Разработка ПСД на строительство пристройки на 300 мест к зданию общеобразовательной школы № 87 в мкр. «Кокмайса», Жетысуского района   </t>
  </si>
  <si>
    <t>Разработка ПСД на строительство школы на 1200 мест со сносом существующего здания школы №193, по адресу: Жетысуский район, мкр. «Кемел», ул. Жар-Жар, 54</t>
  </si>
  <si>
    <t xml:space="preserve">Разработка ПСД на строительство школы на 1200 мест со сносом существующего здания школы №20, по адресу: Турксибский район, ул. Герцена, 154 </t>
  </si>
  <si>
    <t>Разработка ПСД на строительство школы на 1500 мест со сносом существующего здания школы №74 в Турксибском районе</t>
  </si>
  <si>
    <t xml:space="preserve">Разработка ПСД на реконструкцию здания общеобразовательной школы № 84, по адресу: ул. Нұрсая, 56, Турксибский район  </t>
  </si>
  <si>
    <t xml:space="preserve">Разработка ПСД на строительство школы на 1200 мест со сносом существующего здания общеобразовательной школы № 89, по адресу: ул. Поддубного, 155, Турксибский район  </t>
  </si>
  <si>
    <t>Разработка ПСД на реконструкцию здания КГУ «Общеобразовательная школа №142, в мкр. «Жулдыз-1», Турксибского района</t>
  </si>
  <si>
    <t>Разработка ПСД на строительство центра инновационного творчества в мкр. «Айнабулак-2», Жетысуский район</t>
  </si>
  <si>
    <t>Сейсмоусиление с восстановительными работами и капитальный ремонт здания ясли-сада, мкр. «Аксай-2», д. 51, Ауэзовский район</t>
  </si>
  <si>
    <t>Площадь застройки - 1697,8 м2</t>
  </si>
  <si>
    <t>Сейсмоусиление с восстановительными работами и капитальный ремонт здания ясли-сада, по адресу: мкр. «Орбита-4», д.25 -б, Бостандыкский район, города Алматы</t>
  </si>
  <si>
    <t>Площадь застройки - 2080,57 м2</t>
  </si>
  <si>
    <t>Площадь застройки - 2000 м3</t>
  </si>
  <si>
    <t>Сейсмоусиление здания ясли-сада, Медеуский район, ул. Шашкина, д.32-а</t>
  </si>
  <si>
    <t>Площадь застройки - 2409,36 м2</t>
  </si>
  <si>
    <t>Сейсмоусиление с восстановительными работами и капитальный ремонт здания ГККП «Специализированная детско-юношеская школа олимпийского резерва №9» в мкр 1, д.20А, Ауэзовского района, г.Алматы (Литер А)</t>
  </si>
  <si>
    <t>Площадь застройки - 3929,26 м2</t>
  </si>
  <si>
    <t>Площадь застройки - 3500 м3</t>
  </si>
  <si>
    <t>Сейсмоусиление с восстановительными работами и капитальный ремонт зданий школы-интерната № 17, по адресу: пр. Достык, 266а, Медеуский район, г. Алматы</t>
  </si>
  <si>
    <t>Площадь здания  -  5326,5 м2</t>
  </si>
  <si>
    <t>Площадь здания  -  5000 м3</t>
  </si>
  <si>
    <t>Строительство поликлиники со сносом существующего здания ревматологического центра, по адресу: ул. Айтеке би, Алмалинский район, города Алматы</t>
  </si>
  <si>
    <t>мощность - 50 пос/см,  общая площадь участка - 0,6436 га, общая площадь здания - 8135,9 кв.м., строительный объем - 69305,06 куб.м</t>
  </si>
  <si>
    <t>мощность - 50 пос/см,  общая площадь участка - 0,6436 га, общая площадь здания - 8000 кв.м., строительный объем - 69305,06 куб.м</t>
  </si>
  <si>
    <t>Строительство нового здания Городского родильного дома №1 (со сносом существующих строений), по адресу: пр. Сейфулина 492, Алмалинский район, г. Алматы</t>
  </si>
  <si>
    <t>общая площадь участка - 1,0312 га, общая площадь здания - 10381,68 м2, строительный объем -  43258,72 м3, общая численность работающих - 249 сотрудников, мощность нового здания - 24 коек/мест</t>
  </si>
  <si>
    <t>общая площадь участка - 1,0312 га, общая площадь здания - 5381,68 м2, строительный объем -  43258,72 м3, общая численность работающих - 249 сотрудников, мощность нового здания - 24 коек/мест</t>
  </si>
  <si>
    <t>Строительство поликлиники на 500 посещений, по адресу: мкр. «Курамыс», Наурызбайский район, г. Алматы» (без наружных инженерных сетей)</t>
  </si>
  <si>
    <t>мощность - 500 пос/см,  общая площадь участка - 1,5176 га, общая площадь здания - 15098,83 кв.м., строительный объем - 4851,30 куб.м</t>
  </si>
  <si>
    <t>мощность - 500 пос/см,  общая площадь участка - 1,5176 га, общая площадь здания - 5098,83 кв.м., строительный объем - 4851,30 куб.м</t>
  </si>
  <si>
    <t>Строительство поликлиники на 500 посещений по адресу: мкр. «Шугыла», Наурызбайский район г. Алматы</t>
  </si>
  <si>
    <t>мощность - 500 пос/см,  общая площадь участка - 1,9484 га, общая площадь здания - 12437,55 кв.м., строительный объем - 4851,30 куб.м</t>
  </si>
  <si>
    <t>мощность - 500 пос/см,  общая площадь участка - 1,9484 га, общая площадь здания - 2437,55 кв.м., строительный объем - 4851,30 куб.м</t>
  </si>
  <si>
    <t>Строительство поликлиники на 500 посещений со сносом существующих строений, по адресу: мкр. «Алтай-1», Турксибский район, г. Алматы</t>
  </si>
  <si>
    <t>мощность - 500 пос/см,  общая площадь участка - 1,4353 га, общая площадь здания - 9792,9 кв.м., строительный объем - 51464,72 куб.м</t>
  </si>
  <si>
    <t>мощность - 500 пос/см,  общая площадь участка - 1,4353 га, общая площадь здания - 792,9 кв.м., строительный объем - 51464,72 куб.м</t>
  </si>
  <si>
    <t>Строительство здания подстанции скорой медицинской помощи (со сносом существующего здания ПСМП №4), по адресу: Медеуский район, г. Алматы</t>
  </si>
  <si>
    <t>Площадь застройки - 1032,18 м2</t>
  </si>
  <si>
    <t>Площадь застройки - 132,18 м3</t>
  </si>
  <si>
    <t>Реконструкция с переоборудованием (модернизации и замены устаревшего и физически изношенного оборудования новым более производительным) здания КГП на ПХВ «Городская клиническая больница №7», расположенного по адресу: город Алматы, Наурызбайский район, мкр. «Калкаман», дом 20</t>
  </si>
  <si>
    <t>мощность - 900 койко/мест,  общая площадь участка - 7,8986 га, общая площадь здания - 33654,12 кв.м., строительный объем - 122138,0 куб.м</t>
  </si>
  <si>
    <t>мощность - 900 койко/мест,  общая площадь участка - 7,8986 га, общая площадь здания - 3654,12 кв.м., строительный объем - 122138,0 куб.м</t>
  </si>
  <si>
    <t>мощность – 200 пос/см., общая площадь здания - 1288,99 кв.м., строительный объем здания – 5122,52 куб.м</t>
  </si>
  <si>
    <t>мощность – 200 пос/см., общая площадь здания - 188,99 кв.м., строительный объем здания – 5122,52 куб.м</t>
  </si>
  <si>
    <t>Разработка ПСД на строительство многопрофильной больницы в  мкр. «Дарабоз», Алатауского района</t>
  </si>
  <si>
    <t>Разработка ПСД на строительство перинатального центра на 200 коек в мкр. «Дарабоз», Алатауского района</t>
  </si>
  <si>
    <t>Разработка ПСД на строительство многопрофильной больницы на 250 коек с онкологическим центром и поликлиникой на 350 посещений, по адресу: Медеуский район, города Алматы</t>
  </si>
  <si>
    <t>Разработка ПСД на строительство пристройки к зданию (со сносом существующего здания) ГКП на ПХВ «Детская городская клиническая больница №2», по адресу: ул. Алтынсарина, 54, Ауэзовский район, города Алматы</t>
  </si>
  <si>
    <t>Разработка ПСД на строительство здания Центра раннего вмешательства (со сносом существующего здания Дома ребенка), по ул. Кунаева, 127, Медеуский район, города Алматы</t>
  </si>
  <si>
    <t xml:space="preserve">Разработка ПСД на строительство поликлиники на 500 посещений в смену в мкр. «Думан», Медеуского района </t>
  </si>
  <si>
    <t>Разработка ПСД на реконструкцию здания ГКП на ПХВ «Городская поликлиника Алатау», по адресу: ул. Жетыбаева, Медеуский район, города Алматы</t>
  </si>
  <si>
    <t xml:space="preserve">Разработка ПСД на строительство поликлиники на 340 посещений в мкр. «Жас-Канат-2» Турксибского района </t>
  </si>
  <si>
    <t>Разработка ПСД на строительство семейно-врачебной амбулатории на 200 посещении в смену по адресу: мкр. «Альмерек», Турсибский район города Алматы</t>
  </si>
  <si>
    <t>Проведение комплексной вневедомственной экспертизы по РП «Строительство семейно-врачебной амбулатории на 200 посещений в смену, по адресу: микрорайон РВ-90, Турксибский район, города Алматы (повторное применение индивидуального проекта)</t>
  </si>
  <si>
    <t xml:space="preserve">Разработка ПСД на строительство скорой службы медицинской помощи, по адресу: ул. Ахрименко, Алатауский район, города Алматы   </t>
  </si>
  <si>
    <t xml:space="preserve">Разработка ПСД на строительство скорой службы медицинской помощи (со сносом существующего здания) по адресу: пр. Райымбека, Алмалинский район, города Алматы    </t>
  </si>
  <si>
    <t>Разработка ПСД на строительство подстанции скорой медицинской помощи, по адресу: ул. Шашкина, Медеуский район, города Алматы (со сносом существующих вспомогательных сооружений)</t>
  </si>
  <si>
    <t>Разработка ПСД на строительство скорой службы медицинской помощи, (со сносом существующих зданий ССМП №10), по адресу: ул. Полевая, Медеуский район, города Алматы</t>
  </si>
  <si>
    <t>Разработка ПСД на  реконструкцию здания Городского центра психического здоровья, расположенного по адресу: Бостандыкский район</t>
  </si>
  <si>
    <t>Разработка ПСД на реконструкцию здания Учебно-клинического центра под Городской детский реабилитационный центр по адресу: Алмалинский район, города Алматы, пр. Абая 69</t>
  </si>
  <si>
    <t>Разработка ПСД на реконструкцию здания ГКП на ПВХ «Центр детской неотложной медпомощи» по адресу: ул. Манаса 40, Бостандыкский район</t>
  </si>
  <si>
    <t xml:space="preserve">Разработка проектно-сметной документации на реконструкцию здания ГКП на ПХВ «Центр перинатологии и детской кардиохирургии» </t>
  </si>
  <si>
    <t>Разработка ПСД на реконструкцию здания Городской клинической больницы №1 по адресу: ул. Ашимова, Наурызбайский район</t>
  </si>
  <si>
    <t>Разработка ПСД на реконструкцию с пристройкой здания ТОО «Городская клиническая больница № 8» УОЗ города Алматы, расположенного по адресу: г.Алматы, Турксибский район, улица Акан Серы 36А</t>
  </si>
  <si>
    <t>Cейсмоусиление с восстановительными работами и капитальный ремонт здания ГКП «Городская поликлиника №16», мкр. 12, д. 19, Ауэзовский район</t>
  </si>
  <si>
    <t>Площадь застройки - 2775,87 м2</t>
  </si>
  <si>
    <t>Площадь застройки - 775,87 м3</t>
  </si>
  <si>
    <t>Строительство многоквартирных жилых домов с объектами обслуживания населения, расположенных по адресу: мкр. «Калкаман-2», Наурызбайский район, города Алматы». 1 очередь. (без наружных инженерных сетей, благоустройства)</t>
  </si>
  <si>
    <t>594 квартир (184 одноком., 248 двухком., 162 трехком.)</t>
  </si>
  <si>
    <t>Строительство многоквартирных жилых домов с объектами обслуживания населения, расположенных по адресу: мкр. «Калкаман-2», Наурызбайский район, города Алматы. 2 очередь. Наружные сети, благоустройство, котельная, насосная станция</t>
  </si>
  <si>
    <t>Площадь застройки - 10417,14 м2
Производительность насосной станции водопроводной - 68,15 м³/час
Общая протяженность сети водопровода - 2768,2 м
Общая протяженность сети канализации - 1237 м
Установленная тепловая мощность котельной - 6000 кВт</t>
  </si>
  <si>
    <t>Площадь застройки жилых домов - 33360,32 м2, 
площадь озеленения, включая экопарковку - 51258,93 м2</t>
  </si>
  <si>
    <t>Пусконаладочные работы по объекту: «Строительство водозаборного сооружения и станции водоподготовки на реке Аксай для обеспечения Наурызбайского района»</t>
  </si>
  <si>
    <t>пуско-наладочные работы</t>
  </si>
  <si>
    <t>Развитие инженерных сетей присоединенных поселков к г. Алматы. Строительство водозаборного сооружения и станции водоподготовки на р. Аксай для обеспечения Наурызбайского района</t>
  </si>
  <si>
    <t>Сумма удорожания составила 9 455 354 тыс.тг.- в связи с удорожанием стройматериалов, проект прошел корректировку в 2023 году. Номер госэкспертизы №02-0183/23 от 15.12.2023г. Срок завершения объекта 31.12.2025г.</t>
  </si>
  <si>
    <t>Площадь участка водозабора в т.ч.: - 2,362га
 Площадь водозаборного канала - 12800м2
 Площадь застройки - 1765м2
 Площадь покрытия дорог и тротуаров - 3350м2
 Площадь озеленения - 5625м2
 Прочие покрытия (отмостка) - 80м2                                                                                                   Проектная мощность: 22 000 м3/в сутки
Протяженность водовода Ø500 мм - 5,900м</t>
  </si>
  <si>
    <t>Пусконаладочные работы проекта «Строительство водозаборного сооружения и станции водоподготовки Каргалы для обеспечения Наурызбайского района»</t>
  </si>
  <si>
    <t>Строительство КНС-1, КНС-2, КНС-3, КНС-4, КНС-5 мкр. Курылысшы и Ужет (Восточная часть, Западная часть)</t>
  </si>
  <si>
    <t xml:space="preserve">Сумма удорожания составила 1 496 501,5 тыс.тг.- в связи с удорожанием стройматериалов, проект прошел корректировку в 2024 году. Номер госэкспертизы № 02-0196/24 от 26.11.2024 г. </t>
  </si>
  <si>
    <t>Сумма удорожания составила 1 770 100 тыс.тг.- в связи с удорожанием стройматериалов, проект прошел корректировку в 2023 году. Номер госэкспертизы № 02-0156/23 от 01.11.2023г. (положительное). Срок завершения объекта 31.12.2025г.</t>
  </si>
  <si>
    <t>Строительство канализационного западного коллектора в г. Алматы</t>
  </si>
  <si>
    <t>Общая протяженность трубопроводов самотечной сети канализационного коллектора - 34 983,0 м;
Общая протяженность напорной сети канализационного коллектора - 7 233,0 м;
Производительность проектируемой канализационной насосной станции - 4 473,68 м³/ч;
Площадь дорожного покрытия - 100 061 м²;
Площадь тротуаров - 3 207 м²;
Площадь покрытия - 2 981 м²;
Пощадь озеленения - 1 312 м².</t>
  </si>
  <si>
    <t>Вынос насосной станции с сетями водоснабжения с территории консульства США, расположенного по ул. Аль- Фараби 36/14, г. Алматы</t>
  </si>
  <si>
    <t>Насосная станция: Водовод – 2,3 км, Кабельная линия - 0,9 км</t>
  </si>
  <si>
    <t>Реконструкция сетей водоснабжения и сооружений водопроводной площадки , по адресу: ул. Аскарова 33/2 Наурызбайского района</t>
  </si>
  <si>
    <t>Производительность системы водоснабжения - 294,59 м³/сут.;
Внутриплощадочные сети - 959 м.</t>
  </si>
  <si>
    <t>Реконструкция  узла приемных камер канализационных очистных сооружений г.Алматы</t>
  </si>
  <si>
    <t>Узел приемных камер - 1 шт.</t>
  </si>
  <si>
    <t>Реконструкция канализационного коллектора от к/к №19 по улице Менделеева до приемной камеры КОС г. Алматы</t>
  </si>
  <si>
    <t>Протяженность сетей водоотведения - 2 120,7м.</t>
  </si>
  <si>
    <t>Разработка ПСД по объекту: "Строительства систем водоснабжения и водоотведения Центральной зоны Алматинского горного кластера"</t>
  </si>
  <si>
    <t>Разработка ПСД на реконструкцию аварийно-сбросного канала канализационных очистных сооружений  города Алматы</t>
  </si>
  <si>
    <t>Разработка ПСД "Строительтство и реконструкция канализационных очистных сооружений города Алматы. Реконструкция сооружений для очищения стоков хозяйственно-бытовых и промышленных происхождений, путем насыщения стоков ксилородом и дальнейшем их обеззараживанием"</t>
  </si>
  <si>
    <t>Разработка ПСД на полную реконструкцию цеха механической очистки сточных вод</t>
  </si>
  <si>
    <t>Разработка ПСД "Строительство новых КОС, мощностью не менее 300 тыс м3/сут города Алматы</t>
  </si>
  <si>
    <t>Разработка ПСД на полную реконструкцию Каскеленского дюкера Д=1400 мм канализационных очистных сооружений (5 ниток, протяженностью - 5432 м. каждая)</t>
  </si>
  <si>
    <t>Разработка ПСД на реконструкцию насосной стации НС-1 и внешних инженерных сетей Бостандыкского района города Алматы</t>
  </si>
  <si>
    <t>Разработка ПСД "Строительство канализационного коллектора в границах дороги по пр. Рыскулова с дюкерным переходом через р. Есентай от ул. Бродского до ул. Бокейханова г. Алматы, Жетысуского района"</t>
  </si>
  <si>
    <t>Разработка ПСД на строительство магистральных сетей водоснабжения, водоотведения и реконструкция КНС-2 КНС -2А для МЖД, расположенных по адресу: город Алматы, Турксибский район, мкр. «Кайрат», южнее улицы Бухтарминская (Восточные ворота)</t>
  </si>
  <si>
    <t xml:space="preserve">Строительство магистральных сетей газоснабжения для застройки Наурызбайского района города Алматы </t>
  </si>
  <si>
    <t xml:space="preserve">Протяженность газопровода высокого (Р≤0,6 МПа) давления II категории – 6732 м., общая протяженность воздушных линий 0,22 кВ – 184 м., общая протяженность кабельных линий 0,22 кВ  - 315 м., установленная мощность электроприемников – 25 кВт </t>
  </si>
  <si>
    <t>Строительство магистральных сетей газоснабжения для МЖД расположенных по адресу: г.Алматы, Турксибский район, мкр.Кайрат, южнее улицы Бухтарминская (Восточные ворота)</t>
  </si>
  <si>
    <t>Протяженность газопровода -4 340м.</t>
  </si>
  <si>
    <t>Разработка ПСД по объекту: "Строительство сетей газоснабжения Центральной зоны Алматинского горного кластера"</t>
  </si>
  <si>
    <t>Теплоснабжение</t>
  </si>
  <si>
    <t>Реконструкция тепловых сетей города Алматы. Реконструкция тепломагистрали по ул. Масанчи от ТК 6-11 до ТК 6-15 с реконструкцией насосной станции НС «Бухар Жырау»</t>
  </si>
  <si>
    <t>Реконструкцият тепловых сетей - 2 718 м.;
Площадь застройки - 510 м2.
Производительность насосный станции - 800 м3/час.</t>
  </si>
  <si>
    <t>Разработка ПСД котельных</t>
  </si>
  <si>
    <t>Разработка ПСД по объекту "Реконструкция котельной "Айгерим" расп. По адресу: ул. Бенберина 74, мкр. Айгерим, Алатауского района г.Алматы"</t>
  </si>
  <si>
    <t>Разработка ПСД по объекту  "Строительство водогрейной котельной мощностью 20 Гкал для многоквартальных жилых комплексов Алатауского района г. Алматы</t>
  </si>
  <si>
    <t>Разработка ПСД по объекту  "Реконструкция ЦТРП (центр тепловой респред. пункт) расположенного по адресу Ходжанова 37"</t>
  </si>
  <si>
    <t>Разработка ПСД по объекту "Реконструкция существующей котельной школы №151 Алатауского  района г. Алматы"</t>
  </si>
  <si>
    <t>Разработка ПСД по объекту "Реконструкция существующей котельной Жетысуского района г. Алматы "</t>
  </si>
  <si>
    <t>Разработка ПСД по объекту "Реконструкция существующей котельной Медеуского района г. Алматы"</t>
  </si>
  <si>
    <t>Разработка ПСД по объекту "Реконструкция существующей котельной Турксибского  района г. Алматы "</t>
  </si>
  <si>
    <t>Электроснабжение</t>
  </si>
  <si>
    <t>Сумма удорожания составила 3 441 563 тыс.тг.- в связи с удорожанием стройматериалов, проект прошел корректировку в 2022 году. Номер госэкспертизы № ЭЦЛИС-0005/22 от 27.09.2022г. 
(положительное). Срок завершения объекта 31.12.2024г.</t>
  </si>
  <si>
    <t>Электроснабжение мкр. «Ремизовка» до МЛКТ «Сункар», Бостандыкского района</t>
  </si>
  <si>
    <t>Напряжение сети кВ - 10/0,4, Категория электроснабжения III, Разрешенная существующая мощность  - 283 кВт, Общая протяженность трассы КЛ-10кВ - 2668 м, ВЛИ-0,4кВ ТП-1 - 825 м, ВЛИ-0,4кВ ТП-2 - 940 м, ВЛИ-0,4кВ ТП-8581 - 1376 м</t>
  </si>
  <si>
    <t>Электроснабжение мкр. «Ремизовка» до мкр. «Ерменсай», Бостандыкского района</t>
  </si>
  <si>
    <t>Протяженность ВЛ-0,4кВ  - 6,47 км, 
Протяженность КЛ-10кВ  - 3,726 км</t>
  </si>
  <si>
    <t>Развитие электрических сетей Медеуского района</t>
  </si>
  <si>
    <t>Строительство РП-10 кВ; Прокладка КЛ-10 кВ – 3 044 м.</t>
  </si>
  <si>
    <t>Строительство ПС-110/6-10 кВ «Кирпичная» с ЛЭП 110 кВ г. Алматы</t>
  </si>
  <si>
    <t>Строительство ПС-110/6-10 кВ 2х25 МВА; прокладка КЛ-110 кВ – 4,041 км.</t>
  </si>
  <si>
    <t>Электроснабжение присоединенных населенных пунктов к городу Алматы . Строительство ПС 110/10 10 кВ Туздыбастау и линий электропередач</t>
  </si>
  <si>
    <t>Установленная мощность основных трансформаторов - 2х40 МВА, Протяженность трассы КЛ-110 кВ - 7,787 км</t>
  </si>
  <si>
    <t xml:space="preserve">Реконструкция бесхозных существующих электрических сетей и оборудования Медеуского района г. Алматы (мкр. Кенсай, мкр. Кенсай-2, 4-ое объединение Широкая щель,1-е объединение Широкая Щель) </t>
  </si>
  <si>
    <t>прокладка КЛ 10кВ марки АСБуг 3х240мм2 до проектируемых КТП 10 кВ;
установка КТП 10 кВ - 1шт.;</t>
  </si>
  <si>
    <t>Разработка ПСД реконструкции тепломагистрали ТМ-ТЭЦ-2-ТЭЦ-1 (Гульдер) от ТК 18-3 до ТЭЦ</t>
  </si>
  <si>
    <t>Разработка ПСД на строительство котельной мощностью 190 Гкал для МЖД расположенных по адресу: город Алматы, Турксибский район, мкр. «Кайрат», южнее улицы Бухтарминская (Восточные ворота)</t>
  </si>
  <si>
    <t xml:space="preserve">Длительная разработка ПСД в связи с изменением земельного участка. </t>
  </si>
  <si>
    <t>Разработка ПСД по объекту: «Строительство водогрейной котельной 100 Гкал на территории водогрейной котельной ЮРК в г. Алматы»</t>
  </si>
  <si>
    <t>Разработка ПСД по объекту: "Электроснабжение СТ Радуга, СТ Каргалинка, СТ Геолог, СТ Ветеран Наурызбайского района"</t>
  </si>
  <si>
    <t>Разработка ПСД по объекту: "Строительство участка КЛ-220 кВ Л-2143, Л-2153 ПС-7А АХБК-ПС-154А"</t>
  </si>
  <si>
    <t>Разработка ПСД электроснабжения в мкр. Теректы Алатауского района г. Алматы" (1,2 очередь)</t>
  </si>
  <si>
    <t>Разработка ПСД по объекту: "Строительство двухцепной КЛ-220 кВ Л-2063, Л-2073 ПС-147А "Таугуль" - ПС - 160 А "Ерменсай" с демонтажем ВЛ-220 кВ</t>
  </si>
  <si>
    <t>Разработка ПСД на вынос сети для строительства социального жилья  участка КЛ-220 кВ от ПС-147А «Таугуль» до ул. Рыскулова Л-2083, Л-2093 (перевод воздушной линии в кабельную) в мкр. «Калкаман» Наурызбайского района</t>
  </si>
  <si>
    <t>Разработка ПСД по объекту: "Строительство сетей электроснабжения Центральной зоны Алматинского горного кластера"</t>
  </si>
  <si>
    <t xml:space="preserve">Разработка ПСД по объекту "Строительство электрических сетей для внешнего электроснабжения ГЛК «Кок-Жайлау» </t>
  </si>
  <si>
    <t>Разработка ПСД по объекту:  "Перевод нагрузки линий 110 кВ Л-170А, Л-146 И на ПС -158А "Медеу новая". Демонтаж ПС-110/35/6 кВ №54А "МЕдеу"</t>
  </si>
  <si>
    <t>Разработка ПСД. Строительство РП 10 кВ (ул. Спасская) с питающими кабельными линиями 10 кВ (ПС-9А) Турксибский район</t>
  </si>
  <si>
    <t>Разработка ПСД. Строительство РП 10 кВ (район угольной базы) с питающими кабельными линиями 10 кВ (ПС-9А) в Турксибском районе</t>
  </si>
  <si>
    <t>Разработка ПСД. Строительство 2-х РП 10 кВ  с питающими кабельными линиями 10 кВ (ПС-127А, ПС-171А) Наурызбайский район</t>
  </si>
  <si>
    <t xml:space="preserve">Разработка ПСД. Строительство РП 10 кВ с питающими кабельными линиями 10 кВ (ПС-15А) Жетысуский район </t>
  </si>
  <si>
    <t>ГКП на ПХВ «Алматы Су»</t>
  </si>
  <si>
    <t>На реализацию проекта «Модернизация систем автоматизации и КИПиА ГКП на ПХВ «Алматы Су» - строительство Автоматизированной системы управления технологическими процессами</t>
  </si>
  <si>
    <t>Общая протяженность кабельных линии - 93 444 м.</t>
  </si>
  <si>
    <t>Модернизация котельных ТОО «Алматытеплокоммунэнерго»</t>
  </si>
  <si>
    <t>Реконструкция котельной – 1 ед.</t>
  </si>
  <si>
    <t>Реконструкция 21 котельной Района эксплуатации котельного хозяйства ТОО «АТКЭ». Котельная «Поликлиника №2» г. Алматы, ул. Шухова д. 37Г</t>
  </si>
  <si>
    <t>В связи с недобросовестным подрядчиком СМР. Ведется судебное разбирательство. Возврат в бюджет</t>
  </si>
  <si>
    <t>Строительство спортивного центра для лиц с ограниченными возможностями по адресу: пр. Райымбека, 312, Алмалинский район, города Алматы</t>
  </si>
  <si>
    <t>Мощность - 100 человек в смену, общая площадь здания - 7632,59 м2</t>
  </si>
  <si>
    <t>8. Газификация</t>
  </si>
  <si>
    <t>8.1.</t>
  </si>
  <si>
    <t>Реконструкция с пристройкой к зданию РГКП «Государственный академический русский театр для детей и юношества имени Н. Сац», по адресу: мкр. 12, Ауэзовский район, города Алматы</t>
  </si>
  <si>
    <t>Площадь застройки - 7654,95 м2
Вместимость залов - 226+744 мест, в том числе МГН</t>
  </si>
  <si>
    <t>Реконструкцию здания Союза писателей Казахстана по адресу: пр. Абылай хана, д. 105, Алмалинский район, города Алматы (литер А)</t>
  </si>
  <si>
    <t xml:space="preserve">Площадь земельного участка - 0,4689 га, общая площадь - 2353,54 м2, вместимость – 294 мест </t>
  </si>
  <si>
    <t>Мемориальный комплекс «Райымбек Батыра» города Алматы, Алмалинский район, пр. Райымбека.196 А, в связи с изменениями согласно Эскизного проекта от 22.02.2025 года</t>
  </si>
  <si>
    <t>Общая площадь земельного участка - 0,3627 га, общая площадь - 1481,4 м2, площадь застройки - 804,5 м2, вместимость – 181 человек</t>
  </si>
  <si>
    <t>Реконструкцию здания ВСК «Медеу»</t>
  </si>
  <si>
    <t>Территория участка - 4,67 га
Общая площадь - 12945 м2
Площадь застройки - 9779,1 м2</t>
  </si>
  <si>
    <t>Строительство футбольного стадиона на 35 000 мест по адресу г. Алматы, Медеуский район, западнее ТРЦ «Aport East Mall»</t>
  </si>
  <si>
    <t>Футбольный стадион на 35 000 мест</t>
  </si>
  <si>
    <t>Разработка ПСД на строительство здания музыкально-драматического театра, по адресу: ул. Шагабутдиновна, Бостандыкский район, г. Алматы</t>
  </si>
  <si>
    <t>Разработка ПСД на реконструкцию здания цирка по адресу пр.Абая 50/1 Бостандыкского района</t>
  </si>
  <si>
    <t>Разработка ПСД на реконструкцию и модернизацию зоологического парка в городе Алматы (5 климатических зон)</t>
  </si>
  <si>
    <t>Разработка ПСД на строительство физкультурно-оздоровительного комплекса в мкр. «Саялы», Алатауского района</t>
  </si>
  <si>
    <t>Разработка ПСД на строительство физкультурно-оздоровительного комплекса в мкр. «Карасу», Алатауского района</t>
  </si>
  <si>
    <t>Разработка ПСД на строительство физкультурно-оздоровительного комплекса в мкр. «Акжар», Наурызбайского района</t>
  </si>
  <si>
    <t>Разработка ПСД на строительство физкультурно-оздоровительного комплекса в мкр. «Шугыла», Наурызбайского района</t>
  </si>
  <si>
    <t>Разработка ПСД на строительство физкультурно-оздоровительного комплекса и стадиона г.Алматы, мкр. «Шугыла», проспект Абая</t>
  </si>
  <si>
    <t>9. Культура и спорт</t>
  </si>
  <si>
    <t xml:space="preserve">9.1. </t>
  </si>
  <si>
    <t>10. Природоохранные мероприятия</t>
  </si>
  <si>
    <t>10.1.</t>
  </si>
  <si>
    <t>10.2.</t>
  </si>
  <si>
    <t>11. Теплоэнергетическая система</t>
  </si>
  <si>
    <t xml:space="preserve">11.1. </t>
  </si>
  <si>
    <t>Строительство административного здания для Службы Государственной Охраны РК, (со сносом существующих зданий, литер В, М, Ф, Л и благоустройство территории) расположенного по адресу: г. Алматы, Медеуский район, пр. Достык 117/6</t>
  </si>
  <si>
    <t>ГЭ №18-00002/25 ДСП от 29.01.2025 г.</t>
  </si>
  <si>
    <t>Общая площадь здания - 7379,4 м2</t>
  </si>
  <si>
    <t>Реконструкция зданий Республиканского государственного учреждения «Военный институт Сухопутных войск имени Сагадата Нурмагамбетова» (литер Е, Ж, И, S), по адресу: ул. Красногорская, дом 4, Турсибский район, г.Алматы</t>
  </si>
  <si>
    <t>Общая площадь - 34181,11 м2</t>
  </si>
  <si>
    <t>Разработка ПСД на реконструкцию административного здания, по адресу: пр. Аль-Фараби, д.75А, Бостандыкский район</t>
  </si>
  <si>
    <t xml:space="preserve">11.2. </t>
  </si>
  <si>
    <t>12. Госорганы</t>
  </si>
  <si>
    <t>12.2.</t>
  </si>
  <si>
    <t xml:space="preserve">13. Прочие </t>
  </si>
  <si>
    <t>Строительство пожарного депо на 6 автомашин в мкр. «Шугыла», Наурызбайского района</t>
  </si>
  <si>
    <t>Общая площадь здания - 6186,12 м2 м2</t>
  </si>
  <si>
    <t>Общая протяженность – 28,228 км., из них:
водопровод – 17,180 км.,
канализация – 11,048 км.</t>
  </si>
  <si>
    <t xml:space="preserve">Общая протяженность – 26 км., из них: водопровод – 14 км., канализация –12 км. </t>
  </si>
  <si>
    <t>Срок завершения СМР - декабрь 2026 г.</t>
  </si>
  <si>
    <t>Общая протяженность – 0,1 км., из них:
водопровод – 0,1 км.,
канализация – 0 км.</t>
  </si>
  <si>
    <t>Срок завершения СМР - декабрь 2027 г.</t>
  </si>
  <si>
    <t>Проект проходит государственную экспертизу; технические условия на подключение к водоснабжению не выданы.</t>
  </si>
  <si>
    <t>На 2026 год предусмотрено выполнение работ по подводке инженерных сетей к 200 жилым домам, не предусмотренных первоначальной проектной документацией.</t>
  </si>
  <si>
    <t xml:space="preserve">Водопровод – 0 км 
Канализации – 0 км </t>
  </si>
  <si>
    <t xml:space="preserve">Водопровод – 13,4 км 
Канализация – 31,9 км </t>
  </si>
  <si>
    <t>В рамках дополнительных проектных решений, в целях обеспечения бесперебойного водоотведения по ул. Жансугурова (вдоль БАК), предусмотрена установка канализационной насосной станции (КНС).</t>
  </si>
  <si>
    <t xml:space="preserve">Общая протяженность - 92,2 км., из них:
водопровода - 46,1 км
канализации - 46,1 км
</t>
  </si>
  <si>
    <t>Строительно-монтажные работы ведутся в соответствии с утвержденным графиком производства работ.</t>
  </si>
  <si>
    <t xml:space="preserve">Водопровод – 0 км 
Канализация – 0 км </t>
  </si>
  <si>
    <t>Строительно-монтажные работы планируется начать 20.04.2026 года.</t>
  </si>
  <si>
    <t>невыполненное мероприятие</t>
  </si>
  <si>
    <t>Аванс в размере 30% оплачен полностью.</t>
  </si>
  <si>
    <t>Проект на реализации, период реализации - 2025-2026 гг.</t>
  </si>
  <si>
    <t>42 МЖД ремонтные работы</t>
  </si>
  <si>
    <t xml:space="preserve">1. Ремонтные работам  в 7 МЖД перенос работ на 2026г. В 1кв. 2026 года в 3 МЖД работы завершены, в 3 МЖД ожидается завершение до 30.04.2026г. в 1 МЖД ожидается завершение до 01.08.2026г. В 2 МЖД отказ от ремонта, в связи с чем проводится повторная корректировка ФЭО.                                          2. Замена  лифтового оборудования. В связи с поздним поступлением денежных средств (второй транш на сумму 1 762 185,0 тыс. тенге поступил 29.10.2025г.) перенос работ на 2026 год. Завершение работ планируется до 30.04.2026г.  В 1 МЖД отказ от замены лифтового оборудования, в связи с чем проводится повторная корректировка ФЭО.                              </t>
  </si>
  <si>
    <t>Согласно постановлению № 4/707 от 19.12.2024 г. были выделены денежные средства на реализацию объектов строительства механизированных парковок по адресам: мкр. Самал-1 и мкр. Самал-2 (южнее ул. Снегина, западнее ул. Мендикулова, г. Алматы). В установленном порядке проведены конкурсные процедуры. По итогам конкурса заключены договоры с ТОО «ABADAN Construction» от 10.02.2025 г. и с ТОО «Отау-Құрмет» от 07.02.2025 г.В дальнейшем реализация проекта была отменена на основании поступивших обращений жителей и официального письма акимата Медеуского района.Ранее перечисленный авансовый платёж в размере 30% (221 630 тыс. тенге) возвращён и направлен в бюджет города Алматы. Платёжное поручение № KS03844/25-786 от 07.11.2025 г.</t>
  </si>
  <si>
    <t>2017-2026</t>
  </si>
  <si>
    <t>переходящий проект</t>
  </si>
  <si>
    <t>Проект переходящий</t>
  </si>
  <si>
    <t xml:space="preserve">28.07.2025 года приказом АБП утверждена корректировка ФЭО в части изменения сроков реализации ФЭО (продление срока реализации до 31 декабря 2026 года). </t>
  </si>
  <si>
    <t>Разработка ПСД на строительство школы на 600 мест со сносом существующего здания школы №150, по адресу: Алатауский район, ​ул. Биянху, 87, г. Алматы</t>
  </si>
  <si>
    <t>Уменьшение суммы договора (сумма СГФ)</t>
  </si>
  <si>
    <t>Заключение не получено</t>
  </si>
  <si>
    <t>Разработка ПСД на капитальный ремонт
пешеходной зоны по ул. Дуйсенова от
Розыбакиева до Даргомыжского</t>
  </si>
  <si>
    <t>Разработка проектно- сметной документации на капитальный ремонт сквера возле театра
имени Мусрепова (проспект Абылай хана-
улица Маметова)</t>
  </si>
  <si>
    <t>Заключение экспертизы № PEG-0105/25 от 10.07.2025 г.</t>
  </si>
  <si>
    <t>Разработка проектно- сметной документации
на капитальный ремонт здания по адресу
проспект Абая, 183 угол улицы Туркебаева</t>
  </si>
  <si>
    <t>«Преобразование территории (мастер-план) вдоль улицы Тимирязева от улицы Жандосова до улицы Байтурсынова, на основе комплексного анализа, с учетом реорганизации и формирования
транспортного каркаса города Алматы и пешеходно-транспортных связей»</t>
  </si>
  <si>
    <t>«Преобразование территории (мастер-план) вдоль улицы Сатпаева от улицы Байзакова до улицы Луганского, на основе комплексного анализа, с учетом реорганизации и формирования транспортного каркаса города Алматы и пешеходно-транпортных связей»</t>
  </si>
  <si>
    <t>«Преобразование территории (мастер-план) вдоль улицы Розыбакиева от улицы Аль-Фараби до улицы Толе Би, на основе комплексного анализа, с учетом реорганизации и формирования транспортного каркаса города Алматы и пешеходно-транспортных связей»</t>
  </si>
  <si>
    <t>Комплексная реконструкция Парка Первого Президента
с формированием архитектурно-планировочной входной зоны и надземных пешеходных мостов</t>
  </si>
  <si>
    <t>«Преобразование территории (мастер-план) вдоль улицы Жандосова от реки Большая Алматинка до проспекта Абая, на основе комплексного анализа, с учетом реорганизации и формирования транспортного каркаса города Алматы и пешеходно-транспортных связей»</t>
  </si>
  <si>
    <t>«Преобразование территории (мастер-план) вдоль улицы Жарокова от улицы Толе би до проспекта Аль-Фараби на основе комплексного анализа, с учетом реорганизации и формирования транспортного каркаса города Алматы и пешеходно-транспортных связей»</t>
  </si>
  <si>
    <t>«Преобразование территории (мастер-план) вдоль улицы Сейфуллина от улицы Толе би до улицы Алдар Косе, на основе комплексного анализа, с учетом реорганизации и формирования транспортного каркаса города Алматы и пешеходно-транспортных связей»</t>
  </si>
  <si>
    <t>Разработка проектно-сметной документации
на капитальный ремонт пешеходной
зоны по проспекту Жибек жолы от проспекта
Назарбаева до проспекта Сейфуллина</t>
  </si>
  <si>
    <t xml:space="preserve">  </t>
  </si>
  <si>
    <t>Положительное заключение № ПСДЭ-0216/25 от 05.12.2025 г. 
Договор №04/2026 от 30.01.2026 Доп. соглашение №01 от 10.03.2026</t>
  </si>
  <si>
    <t>Положительное заключение № СП-0010/25 от 05.12.2025 г. 
Договор №03/2026 от 30.01.2026 Доп. соглашение №01 от 10.03.2026</t>
  </si>
  <si>
    <t>Положительное заключение № НурЕ-0159/25 от 04.12.2025 г. 
Договор №02/2026 от 30.01.2026 Доп. соглашение №01 от 10.03.2026</t>
  </si>
  <si>
    <t>Положительное заключение № СП-0009/25 от 05.12.2025 г. 
Договор №01/2026 от 30.01.2026 Доп. соглашение №01 от 10.03.2026</t>
  </si>
  <si>
    <t>Положительное заключение № EG7-0039/25 от 24.12.2025 г. 
На момент требуемого периода отчета договор еще не был составлен</t>
  </si>
  <si>
    <t>Положительное заключение № AEXP-0030/26 от 30.12.2025 г. 
На момент требуемого периода отчета договор еще не был составлен</t>
  </si>
  <si>
    <t>Положительное заключение № AEXP-0024/25 от 10.12.2025 г. 
Договор №05/2026 от 30.01.2026 Доп. соглашение №01 от 10.03.2026</t>
  </si>
  <si>
    <t>"На строительство парковой территории вокруг Аэропортского озера",включая прохождение положительной вневедомствен ной экспертизы</t>
  </si>
  <si>
    <t>2026-2027</t>
  </si>
  <si>
    <t xml:space="preserve">Заключение № SAQ-0070/26 от 09.06.2026 г. 
Договор на СМР еще составлен </t>
  </si>
  <si>
    <t>"Разработка рабочего проекта "Благоустройс тво улиц вдоль ул.Майлина от ул.Ахметова до ул.Бухтарминс кой (1,2 км) "</t>
  </si>
  <si>
    <t xml:space="preserve">Заключение № SAQ-0067/26 от 04.06.2026 г. 
Договор на СМР еще составлен </t>
  </si>
  <si>
    <t>общая площадь территории – 6,5 га.</t>
  </si>
  <si>
    <t>общая площадь территории – 4,2 га.</t>
  </si>
  <si>
    <t>общая площадь территории – 4,5 га.</t>
  </si>
  <si>
    <t>Общая протяженность – 12,4км., из них: 
водопровод –  5км., 
канализация –  7,4 км.</t>
  </si>
  <si>
    <t>Ведутся работы по строительству сетей канализации в рамках договора. Первый платеж был произведен в июне 2026 года.</t>
  </si>
  <si>
    <t xml:space="preserve">Создание горных маршрутов с установкой объектов ориентирования </t>
  </si>
  <si>
    <t>380 002 015 159</t>
  </si>
  <si>
    <t>Общая протяженость - 350 км горных троп</t>
  </si>
  <si>
    <t>Конкурс был признан несостоявшимся вследствии результатов обжалования</t>
  </si>
  <si>
    <t>Создание туристской тропы до Большого Алматинского озера</t>
  </si>
  <si>
    <t>Общая протяженость - 5,1 км</t>
  </si>
  <si>
    <t>Договор № 250030/00 от 04.06.2025 г. 
Доп. соглашение № 240440014875/2500 30/02 от 18.03.2026</t>
  </si>
  <si>
    <t>Заключение экспертизы №KZSTEX -0029/25 от 15.10.2025 г.</t>
  </si>
  <si>
    <t>Заключение экспертизы № PEG-0104/25 от 10.07.2025 г.</t>
  </si>
  <si>
    <t>Техническое содержание и обслуживание фонтанного хозяйства города Алматы</t>
  </si>
  <si>
    <t>07 3 520 002 000</t>
  </si>
  <si>
    <t>количество - 66</t>
  </si>
  <si>
    <t xml:space="preserve"> «Капитальный ремонт Аллеи Геологов, распложенной на пересечении улиц А.Байтурсынова и К. Сатпаева»</t>
  </si>
  <si>
    <t>общая площадь территории – 1,4 га.</t>
  </si>
  <si>
    <t>В связи с удорожанием стройматериалов</t>
  </si>
  <si>
    <t xml:space="preserve">Договор № 250031/00 от 04.06.2025 г. 
Доп. соглашение № 240440014875/2500 31/02 от 20.03.2026 г. 
Заключение № Фрост-0116/25 от 27.03.2025 г.                                                                       </t>
  </si>
  <si>
    <t>Договор № 250027/00 от 12.05.2025 
Доп. соглашение № 240440014875/2500 27/02 от 12.03.2026</t>
  </si>
  <si>
    <t>Договор № 250040/00 от 02.06.2025 
Доп. соглашение № 240440014875/2500 40/02 от 30.03.2026</t>
  </si>
  <si>
    <t>Договор № 250033/00 от 04.06.2025 
Доп. соглашение № 240440014875/2500 33/04 от 20.03.2026 г. 
Заключение № QazEP-0102/24 от 06.12.2024 г.</t>
  </si>
  <si>
    <t xml:space="preserve">Изм. стоимости материалов на сумму 7 578 317 тыс.тг. 
Заключение № 02-0160/25 от 01.12.2025 г. </t>
  </si>
  <si>
    <t>Изм. стоимости материалов на сумму 4 945 725,2 тыс.тг. 
Заключение № 02-0144/25 от 29.10.2025 г.</t>
  </si>
  <si>
    <t>Ведутся мероприятие по подготовке акта приемки объекта в эксплуатацию. Платеж был произведен в мае-июне 2026 года.</t>
  </si>
  <si>
    <t xml:space="preserve">
Водопровод – 69,9 км 
Канализация – 61,82 км </t>
  </si>
  <si>
    <t xml:space="preserve">Водопровод – 36 км 
Канализация – 34,1 км </t>
  </si>
  <si>
    <t xml:space="preserve">Водопровод – 3 км 
Канализация – 1 км </t>
  </si>
  <si>
    <t>Водопровод – 1,5 км 
Канализация – 0,5 км</t>
  </si>
  <si>
    <t>Разработка ПСД на реконструкцию производственной базы ГКП "Алматы Тазалык" по Алмалинскому району по ул. Наурызбай батыра - 7</t>
  </si>
  <si>
    <t>07 1 511 008 015</t>
  </si>
  <si>
    <t>Договор не заключен, ведется проектирование.</t>
  </si>
  <si>
    <t xml:space="preserve">Строительство сетей канализации 13-территория </t>
  </si>
  <si>
    <t xml:space="preserve">Общая протяженность -  15 км.из них: 
Канализация – 15 км </t>
  </si>
  <si>
    <t xml:space="preserve">Канализация – 0 км </t>
  </si>
  <si>
    <t>Строительство канализации 14-территория (система водоотведения)</t>
  </si>
  <si>
    <t xml:space="preserve">Общая протяженность -  17 км.из них
Канализация – 17 км </t>
  </si>
  <si>
    <t>Ведутся строительно-монтажнве работы</t>
  </si>
  <si>
    <t>Строительство семейно-врачебной амбулатории на 200 посещений в смену, по адресу: мкр. «Шугыла», Наурызбайский район, город Алматы</t>
  </si>
  <si>
    <t>Строительство нового здания Городского родильного дома №2 (со сносом существующих строений), ул. Жангельдина 28/20-22, Медеуский район</t>
  </si>
  <si>
    <t>Реконструкция здания школы предпринимателей, по адресу: проспект Достык 226, Медеуский район, города Алматы</t>
  </si>
  <si>
    <t>Строительство пристройки на 450 мест к зданию школы гимназии в мкр. «Нуркент» Алатауского района г. Алматы (201 школа)</t>
  </si>
  <si>
    <t>Строительство школы на 1200 мест (со сносом существующего здания школы-гимназии №13), по адресу: «11» мкр., Ауэзовский район, города Алматы</t>
  </si>
  <si>
    <t>Строительство пристройки общежития со столовой к зданию КГУ «Специальная школа-интернат №4 для слепых и слабовидящих детей» по адресу: г. Алматы, ул. Ладыгина, 33, Ауэзовского района</t>
  </si>
  <si>
    <t xml:space="preserve">Строительство отдельно стоящего здания на 400 мест на территории школы-гимназии №1 в микрорайоне «10», Ауэзовского района </t>
  </si>
  <si>
    <t xml:space="preserve">Строительство школы творчества на 900 мест и корпуса интерната с реконструкцией существующих зданий, и сооружений, по адресу: мкр. «Дарын-1», Бостандыкский район, города Алматы». (2 очередь, реконструкция зданий и благоустройство) </t>
  </si>
  <si>
    <t xml:space="preserve">Строительство общежития на 350 мест по адресу: ул. Аскарова 47, мкр. «Дарын-1», Бостандыкский район, города Алматы». (3 очередь) </t>
  </si>
  <si>
    <t>Реконструкция с пристройкой (со сносом существующих зданий) к зданию школы-гимназии № 78, по адресу: г. Алматы, Турксибский район, мкр. «Алтай-2»</t>
  </si>
  <si>
    <t>Строительство пристройки (со сносом существующего здания) к зданию общеобразовательной школы №170, по адресу Турксибский район, улица Магнитная, 31</t>
  </si>
  <si>
    <t>Строительство пристройки на 600 мест к зданию КГУ «Общеобразовательная школа №198» по адресу: мкр. «Жас-Канат», Турксибский район, г. Алматы</t>
  </si>
  <si>
    <t>Реконструкция здания аппарата акима Алмалинского района, по адресу: пр. Абылай хана, Алмалинский район, города Алматы</t>
  </si>
  <si>
    <t>Строительство 5-ти этажного здания казармы для Воинской части 5571 Национальной Гвардии РК, расположенного по адресу: г. Алматы, Алмалинский район, ул. Гоголя 139/15</t>
  </si>
  <si>
    <t>Реконструкция 3-х этажного здания для воинской части 5571 Национальной гвардии РК в  городе Алматы, изготовление и установка 5 блочно-модульных зданий</t>
  </si>
  <si>
    <t>12 1 328 007 000</t>
  </si>
  <si>
    <t>Cтроительство здания Казахстанской федерации гимнастики, по адресу:  ул. Момышұлы и Монке би, Алатауский район</t>
  </si>
  <si>
    <t>Строительство физкультурно-оздоровительного комплекса по адресу: ул. Майлина, 42а, Турксибский район г.Алматы</t>
  </si>
  <si>
    <t>Строительство инженерных сетей спецсвязи для резервного командного пункта по адресу: ул. Гоголя, 139, Алмалинский район г. Алматы</t>
  </si>
  <si>
    <t>Корректировка проекта «Реконструкция здания Департамента юстиции г. Алматы», по адресу: г. Алматы, Медеуский район, ул.Зенкова, дом 47 (установку грузового и пассажирского лифта)</t>
  </si>
  <si>
    <t xml:space="preserve">Строительство дорог в полицентре «Восточные ворота» </t>
  </si>
  <si>
    <t>Строительство дорог в политцентре «Западные ворота» (дороги в квадрате улиц Б. Момышулы, Монке Би, Онгарсыновой и пр. Рыскулова в Алатауском районе)</t>
  </si>
  <si>
    <t>Разработка ПСД на строительство школы на 900 мест в Ауэзовском районе (со сносом существующего здания школы №158), по адресу: ул. Степная, 8 Ауэзовский район, города Алматы</t>
  </si>
  <si>
    <t>Разработка ПСД на реконструкцию здания школы-гимназии №188,  ул. Жандосова, 4,я Наурызбайского района</t>
  </si>
  <si>
    <t>Разработка ПСД на реконструкцию здания детского сада №153, по адресу: мкр. «Зердели», Алатауский район</t>
  </si>
  <si>
    <t xml:space="preserve">Разработка ПСД на реконструкцию здания детского сада на 280 мест, по адресу: мкр. «Жас-Канат», Турксибский район </t>
  </si>
  <si>
    <t xml:space="preserve">Разработка ПСД на строительство пристройки к зданию ГКП на ПХВ Центральная городская книническая больница №12, расположенного по адресу  г. Алматы, Бостандыкский район, ул. Жандосова, 6 </t>
  </si>
  <si>
    <t>Разработка ПСД на реконструкцию с пристройкой к зданию «Алматинского хореографического училища им. «А.Селезнева»</t>
  </si>
  <si>
    <t>Разработка ПСД на строительство и музеефикация Центра Сакской культуры на базе археологического парка «Боралдайские сакские курганы», мкр.«Шанырак-1», улица Отемисулы, дом № 227, Алатауский район г. Алматы  (без наружных инженерных сетей связи)</t>
  </si>
  <si>
    <t>Разработка ПСД на реконструкцию учебно-спортивного помещения «СДЮШОР №2», расположенного по адресу: г. Алматы, ул. Брусиловского, 134а (без сноса существующего строения)</t>
  </si>
  <si>
    <t>Разработка ПСД на строительство спортивного комплекса на территории Казахского национального университета им. Аль-Фараби с 50-метровым олимпийским бассейном и трибунами на 2500 зрителей (Бостандыкский район)</t>
  </si>
  <si>
    <t>Проведение комплексной вневедомственной экспертизы по рабочему проекту «Реконструкция здания Департамента государственных доходов по городу Алматы, по адресу: пр. Абылай хана, Алмалинский район, г. Алматы» 2 очередь (без наружных инженерных сетей и благоустройства)</t>
  </si>
  <si>
    <t>Приобретение «Общеобразовательной школы на 2000 учащихся мест, г. Алматы, Турксибский район, потребительский кооператив имени «Д.А.Кунаева»</t>
  </si>
  <si>
    <t>Разработка ПСД на завершение строительство жилых домов в мкр. «Жас-Канат» (11 домов)</t>
  </si>
  <si>
    <t xml:space="preserve">Общая протяженность -58,395   км.; из них водопровод -30,083 км., канализация - 28,312  км.  </t>
  </si>
  <si>
    <t>Общая протяженность -19,16   км.; из них водопровод -11,4  км., канализация - 7,76  км.</t>
  </si>
  <si>
    <t>Заключение ГЭ срок получения  до конца августа 2026 года</t>
  </si>
  <si>
    <t>Заключение ГЭ  срок получения до конца августа 2026 года</t>
  </si>
  <si>
    <t>Общая протяженность – 12 км  канализация – 12 км.</t>
  </si>
  <si>
    <t>Работы уже завершаются. В настоящее время готовится Акт ввода объекта в эксплуатацию.</t>
  </si>
  <si>
    <t xml:space="preserve">Общая протяженность – 21,58 км., из них: водопровод – 10,81 км., канализация – 10,77 км. </t>
  </si>
  <si>
    <t>В 2023 году проект был направлен на корректировку проектно-сметной документации (ПСД) в соответствии с постановлением акима города Алматы. Работы по корректировке были завершены  в 2025 году.</t>
  </si>
  <si>
    <t>№ AEG-0002/26 от 05.03.2026 г.</t>
  </si>
  <si>
    <t>на стадии прохождения государственной экспертизы</t>
  </si>
  <si>
    <t>№ КЭЦ-0005/26 от 17.03.2026 г.</t>
  </si>
  <si>
    <t>№ КЭЦ-0004/26 от 17.03.2026 г.</t>
  </si>
  <si>
    <t>Акт приемки объекта в эксплуатацию б/н от 05.02.2026 г.</t>
  </si>
  <si>
    <t>«Текущий ремонт кровли и электрических сетей КГУ ЦСУ «Шапағат» по адресу: ул. Кунаева, дом 122.»</t>
  </si>
  <si>
    <t>«Текущий ремонт забора КГУ КЦ «Жан-Сая».»</t>
  </si>
  <si>
    <t>«Текущий ремонт фасада здания КГУ ЦСУ «Сенім», расположенного по адресу: ул. Лебедева, дом 31.»</t>
  </si>
  <si>
    <t>Денежные средства выделены решением маслихата от 10.06.2026 г. № 307</t>
  </si>
  <si>
    <t>Конкурс повторно объявлен.</t>
  </si>
  <si>
    <t>20 757</t>
  </si>
  <si>
    <t>ЗАКЛЮЧЕНИЕ (Положительное) № ALTS-0235/25 от 26.12.2025 г.</t>
  </si>
  <si>
    <t>ЗАКЛЮЧЕНИЕ (Положительный) № SS-0004/26 от 22.04.2026 г.</t>
  </si>
  <si>
    <t>Расторгли договор с подрядчиком</t>
  </si>
  <si>
    <t>Переходящий проект, общая сумма 14 711,0 тыс. тенге, сумма на 2026г. - 3 929,0 тыс. тенге. Завершение - июнь 2026 года.</t>
  </si>
  <si>
    <t>Разработка ПСД на капитальный ремонт "КГП на ПХВ "Городская больница скорой неотложной помощи" УОЗ г.Алматы"</t>
  </si>
  <si>
    <t>Разработка ПСД на капитальный ремонт "КГП на ПХВ "Городской ревматологический центр" УОЗ г.Алматы"</t>
  </si>
  <si>
    <t>Разработка ПСД на капитальный ремонт "КГП на ПХВ "Городская поликлиника №1" УОЗ г.Алматы"</t>
  </si>
  <si>
    <t>Разработка ПСД на капитальный ремонт "КГП на ПХВ "Городская поликлиника №28" УОЗ г.Алматы (ВА Кайрат)"</t>
  </si>
  <si>
    <t xml:space="preserve">1. Ремонтные работы  в 2 МЖД на стадии стадии реализации, в 2 МЖД отказ от ремонта, планируется произвести возврат бюджетных средств.  
2. Замена  лифтового оборудования работы завершены. </t>
  </si>
  <si>
    <t>Проект проходит государственную экспертизу; технические условия на подключение к водоснабжению не выданы. Срок завершения март т.г.
Скидка по госзакупу.</t>
  </si>
  <si>
    <t>Строительство пробивки улицы Хмельницкого от микрорайона «Кайрат» до Талгарского тракта в г. Алматы</t>
  </si>
  <si>
    <t>Пробивка пр. Рыскулова от ул. Онгарсыновой до границы город</t>
  </si>
  <si>
    <t xml:space="preserve">Пробивка ул.Онгарсыновой до пр. Райымбека </t>
  </si>
  <si>
    <t xml:space="preserve">Пробивка ул. Муканова от пр. Райымбека до ул.Макатаева </t>
  </si>
  <si>
    <t>Строительство пробивки ул. Тлендиева от пр. Рыскулова до границы города». 2 - уч. от пр. Рыскулова до ул. Сабатаева в микрорайоне «Дархан» в г. Алматы</t>
  </si>
  <si>
    <t>Пробивка ул.Жубанова от ул.Момышулы до границы города. 2 очередь от ул. Момышулы до ул. Бегалиева в городе Алматы</t>
  </si>
  <si>
    <t>Реконструкция моста через реку Есентай по пр. Аль-Фараби</t>
  </si>
  <si>
    <t>Перешел на стадию СМР</t>
  </si>
  <si>
    <t>Разработка ПСД на реконструкцию ул. Тайбагар, Нигмет и Закарпатской от ул. Бухтарминская до Аэропорта г. Алматы</t>
  </si>
  <si>
    <t>Корректировка ПСД  Строительство дороги (улицы) Акын Сара   Карасайского района Алматинской области</t>
  </si>
  <si>
    <t xml:space="preserve">Корректировка ПСД «Строительство автомобильной дороги ул. Северное полукольцо Илийского района Алматинской области». 1-я очередь строительства». </t>
  </si>
  <si>
    <t>Разработка ПСД на пробивку ул. Кажымукана от пр. Назарбаева до пр. Сейфулина. (Корректировка)</t>
  </si>
  <si>
    <t>Разработка ПСД на пробивку ул. Сатпаева от ул. Луганского до ВОАД</t>
  </si>
  <si>
    <t>Разработка ПСД реконструкции и строительство автодороги от Медеу до ущелья Кимасар</t>
  </si>
  <si>
    <t>Разработка ПСД реконструкции автодороги участка ул. Бейсеуова (3,9 км) мкр. Музтау – Бутаковское ущелье</t>
  </si>
  <si>
    <t>Разработка ПСД на реконструкцию и строительство автодороги отрезок от пос. Котырбулак (Тау-Самал) с подъездом до Пионера</t>
  </si>
  <si>
    <t>Строительство 5-ти отстойно-разворотных площадок. Мкр. «Кокжиек» г.Алматы</t>
  </si>
  <si>
    <t>Разработка ПСД строительства подземного  пешеходного тоннеля от вокзала Алматы-2 до станции Райымбек батыра (ГЭ)</t>
  </si>
  <si>
    <t>Строительство дорог в мкр. Теректи</t>
  </si>
  <si>
    <t xml:space="preserve">Проведение ГЭ по проекту "Строительство 5-ти ОРП ул. Кожабекова г. Алматы" (разворотная площадка троллейбусов) </t>
  </si>
  <si>
    <t>Проведение ГЭ по проекту Строительство 5-ти ОРП Севернее пр. Абая восточнее ул. К. Медеубекова г. Алматы</t>
  </si>
  <si>
    <t>Реконструкция тепломагистрали ТМ-ТЭЦ-2-1 (Гульдер) от ТК 18-3 до ТЭЦ-1 г. Алматы</t>
  </si>
  <si>
    <t>Увеличение уставного капитала АО «Социально-предпринимательская корпорация «Алматы»
для реализации проекта «Развитие Центральной зоны Алматинского
горного кластера»</t>
  </si>
  <si>
    <t>Разработка ПСД и экспертиза
(за счет МБ)
Строительно-монтажные работы (РБ, МБ)
Технический надзор и управление проектом (за счетМБ)</t>
  </si>
  <si>
    <t>39 241 429</t>
  </si>
  <si>
    <t>Средства выделены в соотвествии с решением маслихата города Алматы от 10.06.2026 г. №307 «О внесении изменений в решение маслихата города Алматы от 10 декабря 2025 года № 267 «О бюджете города Алматы на 2026-2028 годы».
 В июне 2026 года в Министерство транспорта РК направлен бюджетный запрос на финансирование проекта из республиканского бюджета:
- на 2026 год в размере 29 450 000 тыс. тенге;
- на 2027 год в размере 81 350 000 тыс. тенге;
- на 2028 год в размере 56 900 000 тыс. тенге.</t>
  </si>
  <si>
    <t>В 2025 году осуществлен выкуп 7 земельных участков из 22 запланированных:ДКП №269 от 03.02.2025 г., ДКП №299 от 05.02.2025 г., ДКП №410 от 13.02.2025 г., ДКП №412 от 13.02.2025 г., ДКП б/н от 04.03.2025 г.,  ДКП №1167 от 25.04.2025 г., ДКП б/н от 06.08.2025 г. Проводятся переговоры с собственниками оставшихся объектов.</t>
  </si>
  <si>
    <t>Общая площадь здания - 5420,54 м2, строительный объем - 27 051 м3</t>
  </si>
  <si>
    <t>Договор на стадии подписания</t>
  </si>
  <si>
    <t>Оплата за гос.экспертизу</t>
  </si>
  <si>
    <t>мощность – 200 пос/см., общая площадь здания - 1295,07 кв.м., строительный объем здания – 5153,92 куб.м</t>
  </si>
  <si>
    <t>Договор подписан 31 марта 2026 года</t>
  </si>
  <si>
    <t>вместимость – 36 койко/мест., общая площадь здания - 12418,20 кв.м., строительный объем здания – 51535,40 куб.м</t>
  </si>
  <si>
    <t>Расторгли договор с подрядчиком, идет судебный процесс по возврату авансового платежа</t>
  </si>
  <si>
    <t>04 4 373 028 015</t>
  </si>
  <si>
    <t>Общая площадь здания - 2704,2 м2, 
общий строительный объем - 11582 м3.</t>
  </si>
  <si>
    <t>Здание не передано для реконструкции</t>
  </si>
  <si>
    <t>Общая площадь здания - 6275,71  м2,  общий строительный объем - 22639,60 м3.</t>
  </si>
  <si>
    <t>Общая площадь здания - 4605,66  м2,  общий строительный объем -  19659,62 м3.</t>
  </si>
  <si>
    <t>Общая площадь здания - 12752,23  м2,  общий строительный объем -  70259,64  м3.</t>
  </si>
  <si>
    <t>Договор подписан в марте 2026 года</t>
  </si>
  <si>
    <t>Общая площадь здания - 5975,9  м2,  общий строительный объем -  30993,3  м3.</t>
  </si>
  <si>
    <t>Общая площадь участка - 16,7661 га, площадь покрытий - 20 908,95 м2</t>
  </si>
  <si>
    <t>Общая площадь -  6599,44 м2, строительный объем - 32696,27 м3</t>
  </si>
  <si>
    <t>Общая площадь -  11962,51  м2, строительный объем - 44114,43  м3</t>
  </si>
  <si>
    <t>Договор подписан 27 марта 2026 года</t>
  </si>
  <si>
    <t>Общая площадь -  1781,50  м2, строительный объем - 8485,0  м3</t>
  </si>
  <si>
    <t>Общая площадь -  6238,70  м2, строительный объем - 30592,60   м3</t>
  </si>
  <si>
    <t>Договор подписан во втором квартале 2026 года</t>
  </si>
  <si>
    <t>Площадь застройки - 6000 м2</t>
  </si>
  <si>
    <t>Подписывается акт приемки объекта в эксплуатацию</t>
  </si>
  <si>
    <t>Не было финансирования в 2026 году
АПЗ, ТУ на сети получены.
Заключается договор с РГП «НЦЭЛС» на прохождение экспертизы по медоборудованию
Направлен запрос № 47.3-47.07/549-И от 31.03.2026 в УЗО на изготовление публичного сервитута для наружных сетей
Срок завершения - май 2026 года
На стадии разработки ПСД завершение до конца текущего года</t>
  </si>
  <si>
    <t>Разработка ПСД «Завершение строительства лыжных трамплинов «Сункар» расположенных по адресу: ул. Каппарова, 167, пр. Аль-Фараби 128/8, Бостандыкский район»</t>
  </si>
  <si>
    <t>Уменьшение общей суммы договора</t>
  </si>
  <si>
    <t>Конец августа 2026 года
Финансирования не было на 2026 год</t>
  </si>
  <si>
    <t>Конец апрель 2027 года
Финансирования не было на 2026 год</t>
  </si>
  <si>
    <t>Конец апреля 2027 года
Финансирования не было на 2026 год</t>
  </si>
  <si>
    <t>Декабрь 2026 года
Финансирования не было на 2026 год</t>
  </si>
  <si>
    <t>С поставщиком ТОО «Улмад» был заключен договор №250010/00 от 02.06.2025 года, который впоследствии расторгнут в одностороннем порядке 05.09.2025 года в связи с нарушением ограничений, предусмотренных пп. 2) п. 4 ст. 18 Закона Республики Казахстан «О государственных закупках». По состоянию на конец 2025 года по указанному проекту проводятся судебные процедуры.
По состоянию на конец 2025 года по указанному проекту проводятся судебные процедуры.
Не было освоения в 2026 году.</t>
  </si>
  <si>
    <t>ЗАКЛЮЧЕНИЕ № 02-1016/26 от 22.06.2026г. (Положительное)</t>
  </si>
  <si>
    <t>17.07.2026 ожидается получения госэкспертизы</t>
  </si>
  <si>
    <t>Проект на госэкспертизе, не было освоения в связи с некачественным проектированием</t>
  </si>
  <si>
    <t>Проект на госэкспертизе</t>
  </si>
  <si>
    <t>Получено отрицательное заключения госэкспертизы</t>
  </si>
  <si>
    <t xml:space="preserve">Есть рекомендация от госэкспертизы переделать проект под реконструкцию с сейсмо уселением </t>
  </si>
  <si>
    <t>Неосвоение по причине некачественного проектирования</t>
  </si>
  <si>
    <t>Разработка ПСД на капитальный ремонт "КГП на ПХВ "Городская поликлиника №2 УОЗ г.Алматы"</t>
  </si>
  <si>
    <t>Разработка ПСД на капитальный ремонт  "КГП на ПХВ "Городская поликлиника №24" УОЗ г.Алматы"</t>
  </si>
  <si>
    <t>Разработка ПСД на капитальный ремонт  "КГП на ПХВ "Городская поликлиника №23" УОЗ г.Алматы здание мкр Шапагат Ул.Дунганская,14."</t>
  </si>
  <si>
    <t>Разработка ПСД на капитальный ремонт "КГП на ПХВ "Кожно-венерологический диспансер, улица Манаса, 65" УОЗ г. Алматы "</t>
  </si>
  <si>
    <t>Разработка ПСД на капитальный ремонт "КГП на ПХВ Центр фтизиопульмонологии УОЗ г.Алматы  ул .Дегдар 45"</t>
  </si>
  <si>
    <t xml:space="preserve">Заключение экспертизы № 02-0035/26 от 12.03.2026 г.
</t>
  </si>
  <si>
    <t xml:space="preserve">ЗАКЛЮЧЕНИЕ № 12-0122/26 от 20.04.2026 г.
</t>
  </si>
  <si>
    <t>13.1</t>
  </si>
  <si>
    <t>13.2</t>
  </si>
  <si>
    <t>Реконструкция тепломагистрали ТМ-3ар от ТК3-14 до ТК3ар-10 г. Алматы</t>
  </si>
  <si>
    <t>Конкурс объявлен 26.03.2026г., предварительный срок окончания приема заявок 03.04.2026г.</t>
  </si>
  <si>
    <t>Не было освоения в 1 квартале 2026 году.</t>
  </si>
  <si>
    <t>В связи с удорожанием стройматериалов 
Изм. стоимости материалов на сумму 
1 907 612,0 тыс.тг. 
Заключение № 02-0063/25 от 26.05.2025 г.
Не было освоения в 1 квартале 2026 году.</t>
  </si>
  <si>
    <t>В связи с удорожанием стройматериалов 
Изм. стоимости материалов на сумму 
2 349 690,0 тыс.тг. 
Заключение № 02-0204/21 от 10.12.2021 г. 
Не было освоения в 1 квартале 2026 году.</t>
  </si>
  <si>
    <t>В связи с удорожанием стройматериалов
Не было освоения в 1 квартале 2026 году.</t>
  </si>
  <si>
    <t>В связи с удорожанием проекта водозаборе "Аксай"
Не было освоения в 1 квартале 2026 году.</t>
  </si>
  <si>
    <t>Договор подписан 26 марта 2026 года
Не было освоения в 1 квартале 2026 году.</t>
  </si>
  <si>
    <t>Не было освоения в 1 квартале 2026 году.
АПЗ, ТУ на сети получены.
Заключается договор с РГП «НЦЭЛС» на прохождение экспертизы по медоборудованию
Выход замечаний 20.06.2026
Выход ГЭ август 2026 г.
Срок завершения - апрель 2026 года</t>
  </si>
  <si>
    <t>Не было освоения в 1 квартале 2026 году.
Комплектность проектно-сметной документации (ПСД) проверена и подтверждена. В настоящее время осуществляется заключение договора с РГП «Госэкспертиза» на проведение государственной экспертизы
Срок завершения - март 2026 года</t>
  </si>
  <si>
    <t>Не было освоения в 1 квартале 2026 году.
Комплектность проектно-сметной документации (ПСД) проверена и подтверждена. В настоящее время осуществляется заключение договора с РГП «Госэкспертиза» на проведение государственной экспертизы
Срок завершения - апрель 2026 года</t>
  </si>
  <si>
    <t>Не было освоения в 1 квартале 2026 году.
Заключен трехсторонний договор между Заказчиком, РГП «Госэкспертиза» и проектировщиком. Идет формирование платежных поручений
Дата выдачи замечаний 24.06.2026
Дата ответов на замечания 09.07.2026
Срок завершения - декабрь 2024 года</t>
  </si>
  <si>
    <t>Не было освоения в 1 квартале 2026 году.
АПЗ, ТУ на сети получены.
Проектная документация откорректирована в соответствии с замечаниями Госэкспертизы.
Готовность ПСД – 100%
Проектная документация загружена на портал Госэкспертизы от 22.06.2026 года
Выход 30.09.2026
Срок завершения - январь 2026 года</t>
  </si>
  <si>
    <t>Не было освоения в 1 квартале 2026 году.
Отрабатываются мотивированные замечания, полученные от ТОО «АлТС» и ГКП «Алматы Су» по расчетным нагрузкам, с целью получения необходимых технических условий.
01.11.2026. с учетом завершения ПСД и загрузки на портал вневедомственной экспертизы
Срок завершения - май 2026 года</t>
  </si>
  <si>
    <t>Не было освоения в 1 квартале 2026 году.
На текущую дату получены все исходные данные, включая АПЗ и ТУ. Направлен запрос на предоставление схемы трасс инженерных сетей, а также на согласование эскизного проекта. После получения указанных документов будут подготовлены материалы для загрузки на портал государственной экспертизы.
Статус выполнения проектно-сметной документации (ПСД) составляет 99%
Срок завершения - июнь 2026 года</t>
  </si>
  <si>
    <t>Не было освоения в 1 квартале 2026 году.
Отрабатываются мотивированные замечания, полученные от ТОО «АлТС» и ГКП «Алматы Су» по расчетным нагрузкам, с целью получения необходимых технических условий.
01.11.2026. с учетом завершения ПСД и загрузки на портал вневедомственной экспертизы
Срок завершения - апрель 2026 года</t>
  </si>
  <si>
    <t>Не было освоения в 1 квартале 2026 году.
АПЗ, ТУ на сети получены.
Эскизный проект на стадии доработки согласно замечаниям Управления архитектуры.
Срок завершения - июнь 2026 года</t>
  </si>
  <si>
    <t>Не было освоения в 1 квартале 2026 году.
АПЗ, ТУ на сети получены
10 марта 2026 года получено отрицательное заключение Госэкспертизы
Проектная документация откорректирована в соответствии с замечаниями Госэкспертизы.
Готовность ПСД – 100%
Загружен на портал ГЭ
Срок завершения - декабрь 2024 года</t>
  </si>
  <si>
    <t>Не было освоения в 1 квартале 2026 году.
АПЗ, ТУ на сети получены.
Заключается договор с РГП «НЦЭЛС» на прохождение экспертизы по медоборудованию
Загружен на портал ГЭ
Срок завершения - июнь 2026 года</t>
  </si>
  <si>
    <t>3 квартал 2027 год.
Не было освоения в 1 квартале 2026 году.</t>
  </si>
  <si>
    <t>2 квартал 2027 года.
Не было освоения в 1 квартале 2026 году.</t>
  </si>
  <si>
    <t>1 квартал 2027 года. 
Не было освоения в 1 квартале 2026 году.</t>
  </si>
  <si>
    <t>Август 2026 года
Не было освоения в 1 квартале 2026 году.</t>
  </si>
  <si>
    <t>Август 2026 года.
Не было освоения в 1 квартале 2026 году.</t>
  </si>
  <si>
    <t>1 квартал 2027 года.
Не было освоения в 1 квартале 2026 году.</t>
  </si>
  <si>
    <t>Декабрь 2026 года.
Не было освоения в 1 квартале 2026 году.</t>
  </si>
  <si>
    <t>3 квартал 2026 год.
Не было освоения в 1 квартале 2026 году.</t>
  </si>
  <si>
    <t>Не было освоения в 1 квартале 2026 году. 
Разрешение на строительство получено в апреле 2026 года, период реализации 7 месяцев</t>
  </si>
  <si>
    <t xml:space="preserve">Не было освоения в 1 квартале 2026 году. </t>
  </si>
  <si>
    <t xml:space="preserve">Выполнено 87%, неисполнение в связи с истечение срока действия Договора. Судебные процедуры.
Не было освоения в 1 квартале 2026 году. </t>
  </si>
  <si>
    <t>Не было освоения в 1 квартале 2026 году. 
Срок завершения - июль 2026 года
Комплектность проектно-сметной документации (ПСД) проверена и подтверждена. В настоящее время осуществляется заключение договора с РГП «Госэкспертиза» на проведение государственной экспертизы.</t>
  </si>
  <si>
    <t xml:space="preserve">В связи с экономией СМР. Возвращено в бюджет.
Не было освоения в 1 квартале 2026 году. </t>
  </si>
  <si>
    <t>Не было освоения в 1 квартале 2026 году. 
Договор не был заключен</t>
  </si>
  <si>
    <t>Не было освоения в 1 квартале 2026 году. 
Ведутся работы по обследованию здания.
Срок завершения - июль 2026 года</t>
  </si>
  <si>
    <t>Не было освоения в 1 квартале 2026 году. 
Отсутствует технические задания на проектирование для разработки концепции.</t>
  </si>
  <si>
    <t>Не было освоения в 1 квартале 2026 году. 
Управлением расторгнут договор в связи с отставанием графика производства работ.
Срок завершения - июль 2026 года</t>
  </si>
  <si>
    <t>Не было освоения в 1 квартале 2026 году. 
Ведутся работы по обследованию здания.
Срок завершения - октябрь 2026 года</t>
  </si>
  <si>
    <t>Не было освоения в 1 квартале 2026 году. 
На стадии разработки ПСД завершение до конца текущего года.
Срок завершения - август 2026 года</t>
  </si>
  <si>
    <t>Не было освоения в 1 квартале 2026 году. 
На стадии разработки ПСД завершение до конца текущего год.
Срок завершения - август 2026 года</t>
  </si>
  <si>
    <t>Не было освоения в 1 квартале 2026 году. 
На стадии разработки ПСД завершение до конца текущего года.
Срок завершения - июль 2026 года</t>
  </si>
  <si>
    <t>Не было освоения в 1 квартале 2026 году. 
На стадии разработки ПСД завершение до конца текущего года.
Срок завершения - февраль 2026 года</t>
  </si>
  <si>
    <t>Не было освоения в 1 квартале 2026 году. 
На стадии разработки ПСД завершение до конца текущего года
Срок завершения - март 2026 года</t>
  </si>
  <si>
    <t>Не было освоения в 1 квартале 2026 году. 
На стадии разработки ПСД завершение до конца текущего года
Срок завершения - апрель 2026 года</t>
  </si>
  <si>
    <t xml:space="preserve">В связи с отставанием от графика выполнения работ часть объёмов строительно-монтажных работ, предусмотренных на 2025 год, не была выполнена в установленные сроки. Работы и поставки осуществляются в рамках действующего долгосрочного договора, в связи с чем выполнение отдельных этапов перенесено на последующие периоды.
Не было освоения в 1 квартале 2026 году. </t>
  </si>
  <si>
    <t>Общая площадь здания - 11469,5 м2, строительный объем - 34920 м3</t>
  </si>
  <si>
    <t>Отчет по мониторингу реализации бюджетных инвестиционных проектов за 1 квартал 2026 года</t>
  </si>
  <si>
    <t>Договор не был заключен</t>
  </si>
  <si>
    <t>реал</t>
  </si>
  <si>
    <t>план</t>
  </si>
  <si>
    <t>завер</t>
  </si>
  <si>
    <t>стоимость ГЭ</t>
  </si>
  <si>
    <t>стоимость договора</t>
  </si>
  <si>
    <t>факт</t>
  </si>
  <si>
    <t>отклонение</t>
  </si>
  <si>
    <t>кол-во</t>
  </si>
  <si>
    <t>Не было освоения в 1 квартале 2026 году. 
Договор не был составлен</t>
  </si>
  <si>
    <t>свод</t>
  </si>
  <si>
    <t>ГЭ</t>
  </si>
  <si>
    <t>СВОД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</si>
</sst>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_-* #,##0.00_р_._-;\-* #,##0.00_р_._-;_-* &quot;-&quot;??_р_._-;_-@_-"/>
    <numFmt numFmtId="166" formatCode="#,##0.0"/>
    <numFmt numFmtId="167" formatCode="#,##0.000000"/>
    <numFmt numFmtId="168" formatCode="#,##0.000"/>
    <numFmt numFmtId="169" formatCode="_-* #,##0_-;\-* #,##0_-;_-* &quot;-&quot;??_-;_-@_-"/>
  </numFmts>
  <fonts count="50">
    <font>
      <sz val="10"/>
      <name val="Arial Cyr"/>
      <charset val="204"/>
    </font>
    <font>
      <sz val="10"/>
      <name val="Arial Cyr"/>
      <charset val="204"/>
    </font>
    <font>
      <sz val="10"/>
      <name val="Arial"/>
      <family val="2"/>
      <charset val="204"/>
    </font>
    <font>
      <sz val="10"/>
      <name val="Helv"/>
      <charset val="204"/>
    </font>
    <font>
      <b/>
      <sz val="14"/>
      <name val="Times New Roman"/>
      <family val="1"/>
      <charset val="204"/>
    </font>
    <font>
      <sz val="14"/>
      <name val="Times New Roman"/>
      <family val="1"/>
      <charset val="204"/>
    </font>
    <font>
      <sz val="10"/>
      <name val="Helv"/>
    </font>
    <font>
      <sz val="11"/>
      <color indexed="9"/>
      <name val="Calibri"/>
      <family val="2"/>
      <charset val="204"/>
    </font>
    <font>
      <sz val="10"/>
      <name val="KZ Times New Roman"/>
      <family val="1"/>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2"/>
      <name val="Times New Roman"/>
      <family val="1"/>
      <charset val="204"/>
    </font>
    <font>
      <sz val="10"/>
      <name val="Arial Cyr"/>
      <charset val="204"/>
    </font>
    <font>
      <sz val="12"/>
      <name val="KZ Times New Roman"/>
      <family val="1"/>
      <charset val="204"/>
    </font>
    <font>
      <sz val="10"/>
      <name val="Arial"/>
      <family val="2"/>
      <charset val="204"/>
    </font>
    <font>
      <b/>
      <sz val="12"/>
      <name val="KZ Times New Roman"/>
      <family val="1"/>
      <charset val="204"/>
    </font>
    <font>
      <sz val="8"/>
      <color indexed="8"/>
      <name val="Arial"/>
      <family val="2"/>
      <charset val="204"/>
    </font>
    <font>
      <sz val="10"/>
      <name val="Arial"/>
      <family val="2"/>
      <charset val="204"/>
    </font>
    <font>
      <i/>
      <sz val="14"/>
      <name val="Times New Roman"/>
      <family val="1"/>
      <charset val="204"/>
    </font>
    <font>
      <sz val="10"/>
      <color indexed="8"/>
      <name val="MS Sans Serif"/>
      <family val="2"/>
      <charset val="204"/>
    </font>
    <font>
      <sz val="14"/>
      <color theme="1"/>
      <name val="Arial"/>
      <family val="2"/>
      <charset val="204"/>
    </font>
    <font>
      <b/>
      <sz val="28"/>
      <name val="Times New Roman"/>
      <family val="1"/>
      <charset val="204"/>
    </font>
    <font>
      <sz val="14"/>
      <color theme="1"/>
      <name val="Times New Roman"/>
      <family val="1"/>
      <charset val="204"/>
    </font>
    <font>
      <b/>
      <sz val="14"/>
      <color theme="1"/>
      <name val="Times New Roman"/>
      <family val="1"/>
      <charset val="204"/>
    </font>
    <font>
      <i/>
      <sz val="18"/>
      <name val="Times New Roman"/>
      <family val="1"/>
      <charset val="204"/>
    </font>
    <font>
      <sz val="10"/>
      <name val="Arial Cyr"/>
    </font>
    <font>
      <sz val="8"/>
      <name val="Arial Cyr"/>
      <charset val="204"/>
    </font>
    <font>
      <sz val="11"/>
      <color theme="1"/>
      <name val="Calibri"/>
      <family val="2"/>
      <scheme val="minor"/>
    </font>
    <font>
      <sz val="12"/>
      <color theme="1"/>
      <name val="Times New Roman"/>
      <family val="2"/>
      <charset val="204"/>
    </font>
    <font>
      <b/>
      <i/>
      <sz val="14"/>
      <name val="Times New Roman"/>
      <family val="1"/>
      <charset val="204"/>
    </font>
    <font>
      <sz val="9"/>
      <color indexed="81"/>
      <name val="Tahoma"/>
      <family val="2"/>
      <charset val="204"/>
    </font>
    <font>
      <b/>
      <sz val="9"/>
      <color indexed="81"/>
      <name val="Tahoma"/>
      <family val="2"/>
      <charset val="204"/>
    </font>
    <font>
      <sz val="14"/>
      <color rgb="FFC00000"/>
      <name val="Times New Roman"/>
      <family val="1"/>
      <charset val="204"/>
    </font>
    <font>
      <sz val="14"/>
      <color rgb="FFFF0000"/>
      <name val="Times New Roman"/>
      <family val="1"/>
      <charset val="204"/>
    </font>
    <font>
      <b/>
      <strike/>
      <sz val="14"/>
      <name val="Times New Roman"/>
      <family val="1"/>
      <charset val="204"/>
    </font>
    <font>
      <sz val="12"/>
      <color theme="1"/>
      <name val="Times New Roman"/>
      <family val="1"/>
      <charset val="204"/>
    </font>
    <font>
      <b/>
      <sz val="10"/>
      <name val="Arial Cyr"/>
      <charset val="204"/>
    </font>
  </fonts>
  <fills count="21">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F0000"/>
        <bgColor indexed="64"/>
      </patternFill>
    </fill>
  </fills>
  <borders count="31">
    <border>
      <left/>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s>
  <cellStyleXfs count="65">
    <xf numFmtId="0" fontId="0" fillId="0" borderId="0"/>
    <xf numFmtId="0" fontId="6" fillId="0" borderId="0"/>
    <xf numFmtId="0" fontId="6" fillId="0" borderId="0"/>
    <xf numFmtId="0" fontId="3" fillId="0" borderId="0"/>
    <xf numFmtId="0" fontId="28" fillId="0" borderId="1">
      <alignment horizontal="left" vertical="top" wrapText="1"/>
    </xf>
    <xf numFmtId="0" fontId="26" fillId="0" borderId="1">
      <alignment horizontal="left" vertical="top" wrapText="1"/>
    </xf>
    <xf numFmtId="0" fontId="8" fillId="0" borderId="1">
      <alignment horizontal="left" vertical="top" wrapText="1"/>
    </xf>
    <xf numFmtId="0" fontId="29" fillId="0" borderId="0">
      <alignment horizontal="left" vertical="top"/>
    </xf>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10" borderId="0" applyNumberFormat="0" applyBorder="0" applyAlignment="0" applyProtection="0"/>
    <xf numFmtId="0" fontId="9" fillId="4" borderId="2" applyNumberFormat="0" applyAlignment="0" applyProtection="0"/>
    <xf numFmtId="0" fontId="10" fillId="11" borderId="3" applyNumberFormat="0" applyAlignment="0" applyProtection="0"/>
    <xf numFmtId="0" fontId="11" fillId="11" borderId="2" applyNumberFormat="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0" borderId="7" applyNumberFormat="0" applyFill="0" applyAlignment="0" applyProtection="0"/>
    <xf numFmtId="0" fontId="16" fillId="12" borderId="8" applyNumberFormat="0" applyAlignment="0" applyProtection="0"/>
    <xf numFmtId="0" fontId="17" fillId="0" borderId="0" applyNumberFormat="0" applyFill="0" applyBorder="0" applyAlignment="0" applyProtection="0"/>
    <xf numFmtId="0" fontId="18" fillId="13" borderId="0" applyNumberFormat="0" applyBorder="0" applyAlignment="0" applyProtection="0"/>
    <xf numFmtId="0" fontId="2" fillId="0" borderId="0"/>
    <xf numFmtId="0" fontId="27" fillId="0" borderId="0"/>
    <xf numFmtId="0" fontId="25" fillId="0" borderId="0"/>
    <xf numFmtId="0" fontId="2" fillId="0" borderId="0"/>
    <xf numFmtId="0" fontId="2" fillId="0" borderId="0"/>
    <xf numFmtId="0" fontId="19" fillId="2" borderId="0" applyNumberFormat="0" applyBorder="0" applyAlignment="0" applyProtection="0"/>
    <xf numFmtId="0" fontId="20" fillId="0" borderId="0" applyNumberFormat="0" applyFill="0" applyBorder="0" applyAlignment="0" applyProtection="0"/>
    <xf numFmtId="0" fontId="1" fillId="14" borderId="9" applyNumberFormat="0" applyFont="0" applyAlignment="0" applyProtection="0"/>
    <xf numFmtId="0" fontId="25" fillId="14" borderId="9" applyNumberFormat="0" applyFont="0" applyAlignment="0" applyProtection="0"/>
    <xf numFmtId="0" fontId="2" fillId="14" borderId="9" applyNumberFormat="0" applyFont="0" applyAlignment="0" applyProtection="0"/>
    <xf numFmtId="0" fontId="30" fillId="14" borderId="9" applyNumberFormat="0" applyFont="0" applyAlignment="0" applyProtection="0"/>
    <xf numFmtId="9" fontId="27" fillId="0" borderId="0" applyFont="0" applyFill="0" applyBorder="0" applyAlignment="0" applyProtection="0"/>
    <xf numFmtId="9" fontId="25" fillId="0" borderId="0" applyFont="0" applyFill="0" applyBorder="0" applyAlignment="0" applyProtection="0"/>
    <xf numFmtId="0" fontId="21" fillId="0" borderId="10" applyNumberFormat="0" applyFill="0" applyAlignment="0" applyProtection="0"/>
    <xf numFmtId="0" fontId="3" fillId="0" borderId="0"/>
    <xf numFmtId="0" fontId="22" fillId="0" borderId="0" applyNumberForma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0" fontId="23" fillId="3" borderId="0" applyNumberFormat="0" applyBorder="0" applyAlignment="0" applyProtection="0"/>
    <xf numFmtId="43" fontId="1" fillId="0" borderId="0" applyFont="0" applyFill="0" applyBorder="0" applyAlignment="0" applyProtection="0"/>
    <xf numFmtId="0" fontId="32" fillId="0" borderId="0"/>
    <xf numFmtId="0" fontId="2" fillId="0" borderId="0"/>
    <xf numFmtId="0" fontId="2" fillId="0" borderId="0"/>
    <xf numFmtId="164" fontId="1" fillId="0" borderId="0" applyFont="0" applyFill="0" applyBorder="0" applyAlignment="0" applyProtection="0"/>
    <xf numFmtId="0" fontId="33" fillId="0" borderId="0"/>
    <xf numFmtId="0" fontId="2" fillId="0" borderId="0"/>
    <xf numFmtId="0" fontId="1" fillId="0" borderId="0"/>
    <xf numFmtId="0" fontId="38" fillId="0" borderId="0"/>
    <xf numFmtId="0" fontId="40" fillId="0" borderId="0"/>
    <xf numFmtId="0" fontId="41" fillId="0" borderId="0"/>
    <xf numFmtId="9" fontId="1" fillId="0" borderId="0" applyFont="0" applyFill="0" applyBorder="0" applyAlignment="0" applyProtection="0"/>
    <xf numFmtId="0" fontId="1" fillId="14" borderId="9" applyNumberFormat="0" applyFont="0" applyAlignment="0" applyProtection="0"/>
    <xf numFmtId="0" fontId="2" fillId="14" borderId="9"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cellStyleXfs>
  <cellXfs count="285">
    <xf numFmtId="0" fontId="0" fillId="0" borderId="0" xfId="0"/>
    <xf numFmtId="0" fontId="5" fillId="0" borderId="0" xfId="0" applyFont="1" applyAlignment="1">
      <alignment horizontal="center" vertical="center"/>
    </xf>
    <xf numFmtId="0" fontId="5" fillId="0" borderId="11" xfId="29" applyFont="1" applyBorder="1" applyAlignment="1">
      <alignment horizontal="center" vertical="center" wrapText="1"/>
    </xf>
    <xf numFmtId="0" fontId="5" fillId="0" borderId="11" xfId="29" applyFont="1" applyBorder="1" applyAlignment="1">
      <alignment horizontal="center" vertical="center"/>
    </xf>
    <xf numFmtId="0" fontId="5" fillId="0" borderId="0" xfId="0" applyFont="1" applyAlignment="1">
      <alignment vertical="center"/>
    </xf>
    <xf numFmtId="3" fontId="5" fillId="0" borderId="11" xfId="29" applyNumberFormat="1" applyFont="1" applyBorder="1" applyAlignment="1">
      <alignment horizontal="center" vertical="center"/>
    </xf>
    <xf numFmtId="0" fontId="4" fillId="0" borderId="0" xfId="0" applyFont="1" applyAlignment="1">
      <alignment vertical="center"/>
    </xf>
    <xf numFmtId="0" fontId="5" fillId="0" borderId="0" xfId="29" applyFont="1" applyAlignment="1">
      <alignment horizontal="center" vertical="center"/>
    </xf>
    <xf numFmtId="3" fontId="4" fillId="0" borderId="0" xfId="29" applyNumberFormat="1"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29" applyFont="1" applyAlignment="1">
      <alignment horizontal="center" vertical="center" wrapText="1"/>
    </xf>
    <xf numFmtId="166" fontId="5" fillId="0" borderId="0" xfId="29" applyNumberFormat="1" applyFont="1" applyAlignment="1">
      <alignment horizontal="center" vertical="center"/>
    </xf>
    <xf numFmtId="0" fontId="5" fillId="0" borderId="11" xfId="29" applyFont="1" applyBorder="1" applyAlignment="1">
      <alignment horizontal="left" vertical="center"/>
    </xf>
    <xf numFmtId="166" fontId="5" fillId="0" borderId="11" xfId="29" applyNumberFormat="1" applyFont="1" applyBorder="1" applyAlignment="1">
      <alignment horizontal="center" vertical="center"/>
    </xf>
    <xf numFmtId="0" fontId="5" fillId="0" borderId="11" xfId="29" applyFont="1" applyBorder="1" applyAlignment="1">
      <alignment horizontal="left" vertical="center" wrapText="1"/>
    </xf>
    <xf numFmtId="0" fontId="4" fillId="15" borderId="11" xfId="29" applyFont="1" applyFill="1" applyBorder="1" applyAlignment="1">
      <alignment horizontal="center" vertical="center" wrapText="1"/>
    </xf>
    <xf numFmtId="166" fontId="4" fillId="0" borderId="0" xfId="29" applyNumberFormat="1" applyFont="1" applyAlignment="1">
      <alignment horizontal="center" vertical="center"/>
    </xf>
    <xf numFmtId="0" fontId="5" fillId="16" borderId="0" xfId="0" applyFont="1" applyFill="1" applyAlignment="1">
      <alignment vertical="center"/>
    </xf>
    <xf numFmtId="0" fontId="4" fillId="17" borderId="11" xfId="29" applyFont="1" applyFill="1" applyBorder="1" applyAlignment="1">
      <alignment horizontal="center" vertical="center"/>
    </xf>
    <xf numFmtId="0" fontId="4" fillId="17" borderId="11" xfId="29" applyFont="1" applyFill="1" applyBorder="1" applyAlignment="1">
      <alignment horizontal="left" vertical="center"/>
    </xf>
    <xf numFmtId="0" fontId="4" fillId="17" borderId="11" xfId="29" applyFont="1" applyFill="1" applyBorder="1" applyAlignment="1">
      <alignment horizontal="center" vertical="center" wrapText="1"/>
    </xf>
    <xf numFmtId="166" fontId="4" fillId="17" borderId="11" xfId="29" applyNumberFormat="1" applyFont="1" applyFill="1" applyBorder="1" applyAlignment="1">
      <alignment horizontal="center" vertical="center" wrapText="1"/>
    </xf>
    <xf numFmtId="0" fontId="4" fillId="17" borderId="11" xfId="29" applyFont="1" applyFill="1" applyBorder="1" applyAlignment="1">
      <alignment horizontal="left" vertical="center" wrapText="1"/>
    </xf>
    <xf numFmtId="166" fontId="5" fillId="0" borderId="0" xfId="0" applyNumberFormat="1" applyFont="1" applyAlignment="1">
      <alignment horizontal="center" vertical="center"/>
    </xf>
    <xf numFmtId="166" fontId="4" fillId="15" borderId="11" xfId="29" applyNumberFormat="1" applyFont="1" applyFill="1" applyBorder="1" applyAlignment="1">
      <alignment horizontal="center" vertical="center" wrapText="1"/>
    </xf>
    <xf numFmtId="166" fontId="5" fillId="0" borderId="11" xfId="29" applyNumberFormat="1" applyFont="1" applyBorder="1" applyAlignment="1">
      <alignment horizontal="center" vertical="center" wrapText="1"/>
    </xf>
    <xf numFmtId="0" fontId="5" fillId="16" borderId="0" xfId="0" applyFont="1" applyFill="1" applyAlignment="1">
      <alignment vertical="center" wrapText="1"/>
    </xf>
    <xf numFmtId="0" fontId="4" fillId="15" borderId="11" xfId="29" applyFont="1" applyFill="1" applyBorder="1" applyAlignment="1">
      <alignment horizontal="center" vertical="center"/>
    </xf>
    <xf numFmtId="0" fontId="5" fillId="0" borderId="0" xfId="29" applyFont="1" applyAlignment="1">
      <alignment horizontal="left" vertical="center" wrapText="1"/>
    </xf>
    <xf numFmtId="3" fontId="5" fillId="0" borderId="11" xfId="29" applyNumberFormat="1" applyFont="1" applyBorder="1" applyAlignment="1">
      <alignment horizontal="left" vertical="center" wrapText="1"/>
    </xf>
    <xf numFmtId="3" fontId="4" fillId="17" borderId="11" xfId="29" applyNumberFormat="1" applyFont="1" applyFill="1" applyBorder="1" applyAlignment="1">
      <alignment horizontal="left" vertical="center" wrapText="1"/>
    </xf>
    <xf numFmtId="0" fontId="5" fillId="0" borderId="0" xfId="0" applyFont="1" applyAlignment="1">
      <alignment horizontal="left" vertical="center" wrapText="1"/>
    </xf>
    <xf numFmtId="0" fontId="4" fillId="17" borderId="15" xfId="29" applyFont="1" applyFill="1" applyBorder="1" applyAlignment="1">
      <alignment horizontal="center" vertical="center"/>
    </xf>
    <xf numFmtId="0" fontId="5" fillId="0" borderId="15" xfId="29" applyFont="1" applyBorder="1" applyAlignment="1">
      <alignment vertical="center"/>
    </xf>
    <xf numFmtId="166" fontId="5" fillId="16" borderId="11" xfId="45" applyNumberFormat="1" applyFont="1" applyFill="1" applyBorder="1" applyAlignment="1">
      <alignment horizontal="center" vertical="center" wrapText="1"/>
    </xf>
    <xf numFmtId="49" fontId="5" fillId="16" borderId="11" xfId="29" applyNumberFormat="1" applyFont="1" applyFill="1" applyBorder="1" applyAlignment="1">
      <alignment horizontal="left" vertical="center" wrapText="1"/>
    </xf>
    <xf numFmtId="0" fontId="4" fillId="0" borderId="0" xfId="0" applyFont="1" applyAlignment="1">
      <alignment horizontal="center" vertical="center"/>
    </xf>
    <xf numFmtId="166" fontId="5" fillId="0" borderId="11" xfId="45" applyNumberFormat="1" applyFont="1" applyFill="1" applyBorder="1" applyAlignment="1">
      <alignment horizontal="center" vertical="center"/>
    </xf>
    <xf numFmtId="0" fontId="4" fillId="19" borderId="12" xfId="29" applyFont="1" applyFill="1" applyBorder="1" applyAlignment="1">
      <alignment horizontal="center" vertical="center"/>
    </xf>
    <xf numFmtId="0" fontId="4" fillId="19" borderId="12" xfId="29" applyFont="1" applyFill="1" applyBorder="1" applyAlignment="1">
      <alignment horizontal="center" vertical="center" wrapText="1"/>
    </xf>
    <xf numFmtId="166" fontId="4" fillId="19" borderId="12" xfId="29" applyNumberFormat="1" applyFont="1" applyFill="1" applyBorder="1" applyAlignment="1">
      <alignment horizontal="center" vertical="center" wrapText="1"/>
    </xf>
    <xf numFmtId="0" fontId="4" fillId="0" borderId="20" xfId="29" applyFont="1" applyBorder="1" applyAlignment="1">
      <alignment horizontal="center" vertical="center"/>
    </xf>
    <xf numFmtId="0" fontId="4" fillId="0" borderId="21" xfId="29" applyFont="1" applyBorder="1" applyAlignment="1">
      <alignment horizontal="center" vertical="center"/>
    </xf>
    <xf numFmtId="166" fontId="4" fillId="18" borderId="11" xfId="29" applyNumberFormat="1" applyFont="1" applyFill="1" applyBorder="1" applyAlignment="1">
      <alignment horizontal="center" vertical="center" wrapText="1"/>
    </xf>
    <xf numFmtId="0" fontId="5" fillId="16" borderId="15" xfId="29" applyFont="1" applyFill="1" applyBorder="1" applyAlignment="1">
      <alignment horizontal="center" vertical="center"/>
    </xf>
    <xf numFmtId="3" fontId="5" fillId="16" borderId="11" xfId="0" applyNumberFormat="1" applyFont="1" applyFill="1" applyBorder="1" applyAlignment="1">
      <alignment horizontal="left" vertical="center" wrapText="1"/>
    </xf>
    <xf numFmtId="3" fontId="5" fillId="16" borderId="11" xfId="29" applyNumberFormat="1" applyFont="1" applyFill="1" applyBorder="1" applyAlignment="1">
      <alignment horizontal="center" vertical="center"/>
    </xf>
    <xf numFmtId="0" fontId="5" fillId="16" borderId="11" xfId="0" applyFont="1" applyFill="1" applyBorder="1" applyAlignment="1">
      <alignment horizontal="center" vertical="center" wrapText="1"/>
    </xf>
    <xf numFmtId="166" fontId="5" fillId="16" borderId="11" xfId="45" applyNumberFormat="1" applyFont="1" applyFill="1" applyBorder="1" applyAlignment="1">
      <alignment horizontal="center" vertical="center"/>
    </xf>
    <xf numFmtId="0" fontId="5" fillId="16" borderId="11" xfId="29" applyFont="1" applyFill="1" applyBorder="1" applyAlignment="1">
      <alignment horizontal="center" vertical="center" wrapText="1"/>
    </xf>
    <xf numFmtId="0" fontId="5" fillId="16" borderId="11" xfId="29" applyFont="1" applyFill="1" applyBorder="1" applyAlignment="1">
      <alignment horizontal="left" vertical="center" wrapText="1"/>
    </xf>
    <xf numFmtId="166" fontId="4" fillId="16" borderId="11" xfId="29" applyNumberFormat="1" applyFont="1" applyFill="1" applyBorder="1" applyAlignment="1">
      <alignment horizontal="center" vertical="center" wrapText="1"/>
    </xf>
    <xf numFmtId="49" fontId="4" fillId="16" borderId="16" xfId="29" applyNumberFormat="1" applyFont="1" applyFill="1" applyBorder="1" applyAlignment="1">
      <alignment horizontal="center" vertical="center" wrapText="1"/>
    </xf>
    <xf numFmtId="166" fontId="5" fillId="0" borderId="0" xfId="29" applyNumberFormat="1" applyFont="1" applyAlignment="1">
      <alignment horizontal="center" vertical="center" wrapText="1"/>
    </xf>
    <xf numFmtId="166" fontId="5" fillId="16" borderId="11" xfId="45" quotePrefix="1" applyNumberFormat="1" applyFont="1" applyFill="1" applyBorder="1" applyAlignment="1">
      <alignment horizontal="center" vertical="center" wrapText="1"/>
    </xf>
    <xf numFmtId="166" fontId="5" fillId="0" borderId="0" xfId="0" applyNumberFormat="1" applyFont="1" applyAlignment="1">
      <alignment horizontal="center" vertical="center" wrapText="1"/>
    </xf>
    <xf numFmtId="49" fontId="4" fillId="16" borderId="16" xfId="29" applyNumberFormat="1" applyFont="1" applyFill="1" applyBorder="1" applyAlignment="1">
      <alignment horizontal="left" vertical="center" wrapText="1"/>
    </xf>
    <xf numFmtId="167" fontId="5" fillId="0" borderId="0" xfId="29" applyNumberFormat="1" applyFont="1" applyAlignment="1">
      <alignment horizontal="center" vertical="center"/>
    </xf>
    <xf numFmtId="166" fontId="5" fillId="0" borderId="14" xfId="45" applyNumberFormat="1" applyFont="1" applyFill="1" applyBorder="1" applyAlignment="1">
      <alignment horizontal="center" vertical="center"/>
    </xf>
    <xf numFmtId="166" fontId="5" fillId="16" borderId="14" xfId="45" applyNumberFormat="1" applyFont="1" applyFill="1" applyBorder="1" applyAlignment="1">
      <alignment horizontal="center" vertical="center"/>
    </xf>
    <xf numFmtId="166" fontId="5" fillId="0" borderId="14" xfId="29" applyNumberFormat="1" applyFont="1" applyBorder="1" applyAlignment="1">
      <alignment horizontal="center" vertical="center"/>
    </xf>
    <xf numFmtId="166" fontId="5" fillId="16" borderId="14" xfId="45" applyNumberFormat="1" applyFont="1" applyFill="1" applyBorder="1" applyAlignment="1">
      <alignment horizontal="center" vertical="center" wrapText="1"/>
    </xf>
    <xf numFmtId="49" fontId="5" fillId="0" borderId="0" xfId="29" applyNumberFormat="1" applyFont="1" applyAlignment="1">
      <alignment horizontal="center" vertical="center"/>
    </xf>
    <xf numFmtId="49" fontId="4" fillId="0" borderId="21" xfId="29" applyNumberFormat="1" applyFont="1" applyBorder="1" applyAlignment="1">
      <alignment horizontal="center" vertical="center"/>
    </xf>
    <xf numFmtId="49" fontId="5" fillId="16" borderId="14" xfId="45" applyNumberFormat="1" applyFont="1" applyFill="1" applyBorder="1" applyAlignment="1">
      <alignment horizontal="center" vertical="center"/>
    </xf>
    <xf numFmtId="49" fontId="5" fillId="0" borderId="14" xfId="29" applyNumberFormat="1" applyFont="1" applyBorder="1" applyAlignment="1">
      <alignment horizontal="center" vertical="center"/>
    </xf>
    <xf numFmtId="49" fontId="5" fillId="16" borderId="14" xfId="45" applyNumberFormat="1" applyFont="1" applyFill="1" applyBorder="1" applyAlignment="1">
      <alignment horizontal="center" vertical="center" wrapText="1"/>
    </xf>
    <xf numFmtId="49" fontId="5" fillId="0" borderId="0" xfId="0" applyNumberFormat="1" applyFont="1" applyAlignment="1">
      <alignment horizontal="center" vertical="center"/>
    </xf>
    <xf numFmtId="49" fontId="4" fillId="0" borderId="0" xfId="0" applyNumberFormat="1" applyFont="1" applyAlignment="1">
      <alignment vertical="center"/>
    </xf>
    <xf numFmtId="0" fontId="31" fillId="0" borderId="0" xfId="0" applyFont="1" applyAlignment="1">
      <alignment horizontal="right" vertical="center" wrapText="1"/>
    </xf>
    <xf numFmtId="166" fontId="37" fillId="0" borderId="0" xfId="29" applyNumberFormat="1" applyFont="1" applyAlignment="1">
      <alignment horizontal="center" vertical="center" wrapText="1"/>
    </xf>
    <xf numFmtId="0" fontId="4" fillId="0" borderId="21" xfId="29" applyFont="1" applyBorder="1" applyAlignment="1">
      <alignment horizontal="center" vertical="center" wrapText="1"/>
    </xf>
    <xf numFmtId="49" fontId="4" fillId="15" borderId="16" xfId="29" applyNumberFormat="1" applyFont="1" applyFill="1" applyBorder="1" applyAlignment="1">
      <alignment horizontal="center" vertical="center" wrapText="1"/>
    </xf>
    <xf numFmtId="49" fontId="4" fillId="17" borderId="16" xfId="29" applyNumberFormat="1" applyFont="1" applyFill="1" applyBorder="1" applyAlignment="1">
      <alignment horizontal="center" vertical="center" wrapText="1"/>
    </xf>
    <xf numFmtId="49" fontId="5" fillId="0" borderId="16" xfId="29" applyNumberFormat="1" applyFont="1" applyBorder="1" applyAlignment="1">
      <alignment horizontal="center" vertical="center" wrapText="1"/>
    </xf>
    <xf numFmtId="0" fontId="5" fillId="0" borderId="15" xfId="29" applyFont="1" applyBorder="1" applyAlignment="1">
      <alignment horizontal="center" vertical="center"/>
    </xf>
    <xf numFmtId="0" fontId="5" fillId="0" borderId="11" xfId="0" applyFont="1" applyBorder="1" applyAlignment="1">
      <alignment horizontal="left" vertical="center"/>
    </xf>
    <xf numFmtId="4" fontId="5" fillId="16" borderId="11" xfId="39" applyNumberFormat="1" applyFont="1" applyFill="1" applyBorder="1" applyAlignment="1">
      <alignment horizontal="left" vertical="center" wrapText="1"/>
    </xf>
    <xf numFmtId="0" fontId="5" fillId="16" borderId="11" xfId="47" applyFont="1" applyFill="1" applyBorder="1" applyAlignment="1">
      <alignment horizontal="left" vertical="center" wrapText="1"/>
    </xf>
    <xf numFmtId="0" fontId="5" fillId="16" borderId="11" xfId="50" applyFont="1" applyFill="1" applyBorder="1" applyAlignment="1">
      <alignment horizontal="left" vertical="center" wrapText="1"/>
    </xf>
    <xf numFmtId="0" fontId="5" fillId="16" borderId="11" xfId="46" applyFont="1" applyFill="1" applyBorder="1" applyAlignment="1">
      <alignment horizontal="left" vertical="center" wrapText="1"/>
    </xf>
    <xf numFmtId="49" fontId="5" fillId="16" borderId="16" xfId="29" applyNumberFormat="1" applyFont="1" applyFill="1" applyBorder="1" applyAlignment="1">
      <alignment horizontal="left" vertical="center" wrapText="1"/>
    </xf>
    <xf numFmtId="166" fontId="5" fillId="16" borderId="11" xfId="29" applyNumberFormat="1" applyFont="1" applyFill="1" applyBorder="1" applyAlignment="1">
      <alignment horizontal="center" vertical="center" wrapText="1"/>
    </xf>
    <xf numFmtId="0" fontId="4" fillId="18" borderId="15" xfId="29" applyFont="1" applyFill="1" applyBorder="1" applyAlignment="1">
      <alignment vertical="center" wrapText="1"/>
    </xf>
    <xf numFmtId="0" fontId="4" fillId="18" borderId="11" xfId="29" applyFont="1" applyFill="1" applyBorder="1" applyAlignment="1">
      <alignment vertical="center" wrapText="1"/>
    </xf>
    <xf numFmtId="0" fontId="5" fillId="16" borderId="15" xfId="29" applyFont="1" applyFill="1" applyBorder="1" applyAlignment="1">
      <alignment horizontal="center" vertical="center" wrapText="1"/>
    </xf>
    <xf numFmtId="166" fontId="5" fillId="16" borderId="11" xfId="46" applyNumberFormat="1" applyFont="1" applyFill="1" applyBorder="1" applyAlignment="1">
      <alignment horizontal="center" vertical="center" wrapText="1"/>
    </xf>
    <xf numFmtId="166" fontId="5" fillId="0" borderId="14" xfId="29" applyNumberFormat="1" applyFont="1" applyBorder="1" applyAlignment="1">
      <alignment horizontal="center" vertical="center" wrapText="1"/>
    </xf>
    <xf numFmtId="49" fontId="5" fillId="0" borderId="14" xfId="29" applyNumberFormat="1" applyFont="1" applyBorder="1" applyAlignment="1">
      <alignment horizontal="center" vertical="center" wrapText="1"/>
    </xf>
    <xf numFmtId="49" fontId="5" fillId="17" borderId="16" xfId="29" applyNumberFormat="1" applyFont="1" applyFill="1" applyBorder="1" applyAlignment="1">
      <alignment horizontal="center" vertical="center" wrapText="1"/>
    </xf>
    <xf numFmtId="49" fontId="5" fillId="0" borderId="14" xfId="45" applyNumberFormat="1" applyFont="1" applyFill="1" applyBorder="1" applyAlignment="1">
      <alignment horizontal="center" vertical="center"/>
    </xf>
    <xf numFmtId="0" fontId="4" fillId="16" borderId="0" xfId="0" applyFont="1" applyFill="1" applyAlignment="1">
      <alignment vertical="center"/>
    </xf>
    <xf numFmtId="3" fontId="5" fillId="16" borderId="11" xfId="29" applyNumberFormat="1" applyFont="1" applyFill="1" applyBorder="1" applyAlignment="1">
      <alignment horizontal="left" vertical="center" wrapText="1"/>
    </xf>
    <xf numFmtId="166" fontId="5" fillId="16" borderId="16" xfId="45" applyNumberFormat="1" applyFont="1" applyFill="1" applyBorder="1" applyAlignment="1">
      <alignment horizontal="left" vertical="center" wrapText="1"/>
    </xf>
    <xf numFmtId="49" fontId="5" fillId="16" borderId="11" xfId="46" applyNumberFormat="1" applyFont="1" applyFill="1" applyBorder="1" applyAlignment="1">
      <alignment horizontal="left" vertical="center" wrapText="1"/>
    </xf>
    <xf numFmtId="166" fontId="5" fillId="16" borderId="16" xfId="29" applyNumberFormat="1" applyFont="1" applyFill="1" applyBorder="1" applyAlignment="1">
      <alignment horizontal="left" vertical="center" wrapText="1"/>
    </xf>
    <xf numFmtId="166" fontId="4" fillId="16" borderId="16" xfId="29" applyNumberFormat="1" applyFont="1" applyFill="1" applyBorder="1" applyAlignment="1">
      <alignment horizontal="left" vertical="center" wrapText="1"/>
    </xf>
    <xf numFmtId="166" fontId="4" fillId="15" borderId="11" xfId="29" applyNumberFormat="1" applyFont="1" applyFill="1" applyBorder="1" applyAlignment="1">
      <alignment horizontal="center" vertical="center"/>
    </xf>
    <xf numFmtId="166" fontId="5" fillId="0" borderId="11" xfId="29" applyNumberFormat="1" applyFont="1" applyBorder="1" applyAlignment="1">
      <alignment horizontal="left" vertical="center"/>
    </xf>
    <xf numFmtId="166" fontId="4" fillId="17" borderId="11" xfId="29" applyNumberFormat="1" applyFont="1" applyFill="1" applyBorder="1" applyAlignment="1">
      <alignment horizontal="center" vertical="center"/>
    </xf>
    <xf numFmtId="0" fontId="5" fillId="16" borderId="11" xfId="29" applyFont="1" applyFill="1" applyBorder="1" applyAlignment="1">
      <alignment horizontal="center" vertical="center"/>
    </xf>
    <xf numFmtId="166" fontId="4" fillId="16" borderId="11" xfId="29" applyNumberFormat="1" applyFont="1" applyFill="1" applyBorder="1" applyAlignment="1">
      <alignment horizontal="center" vertical="center"/>
    </xf>
    <xf numFmtId="166" fontId="5" fillId="0" borderId="11" xfId="45" applyNumberFormat="1" applyFont="1" applyFill="1" applyBorder="1" applyAlignment="1">
      <alignment horizontal="center" vertical="center" wrapText="1"/>
    </xf>
    <xf numFmtId="49" fontId="5" fillId="16" borderId="11" xfId="39" applyNumberFormat="1" applyFont="1" applyFill="1" applyBorder="1" applyAlignment="1">
      <alignment horizontal="left" vertical="center" wrapText="1"/>
    </xf>
    <xf numFmtId="3" fontId="5" fillId="0" borderId="15" xfId="29" applyNumberFormat="1" applyFont="1" applyBorder="1" applyAlignment="1">
      <alignment horizontal="center" vertical="center"/>
    </xf>
    <xf numFmtId="3" fontId="5" fillId="0" borderId="11" xfId="0" applyNumberFormat="1" applyFont="1" applyBorder="1" applyAlignment="1">
      <alignment horizontal="left" vertical="center"/>
    </xf>
    <xf numFmtId="3" fontId="5" fillId="0" borderId="0" xfId="0" applyNumberFormat="1" applyFont="1" applyAlignment="1">
      <alignment vertical="center"/>
    </xf>
    <xf numFmtId="49" fontId="5" fillId="16" borderId="11" xfId="46" quotePrefix="1" applyNumberFormat="1" applyFont="1" applyFill="1" applyBorder="1" applyAlignment="1">
      <alignment horizontal="left" vertical="center" wrapText="1"/>
    </xf>
    <xf numFmtId="166" fontId="5" fillId="16" borderId="0" xfId="0" applyNumberFormat="1" applyFont="1" applyFill="1" applyAlignment="1">
      <alignment vertical="center"/>
    </xf>
    <xf numFmtId="168" fontId="5" fillId="16" borderId="11" xfId="45" applyNumberFormat="1" applyFont="1" applyFill="1" applyBorder="1" applyAlignment="1">
      <alignment horizontal="center" vertical="center"/>
    </xf>
    <xf numFmtId="0" fontId="42" fillId="18" borderId="15" xfId="29" applyFont="1" applyFill="1" applyBorder="1" applyAlignment="1">
      <alignment vertical="center" wrapText="1"/>
    </xf>
    <xf numFmtId="0" fontId="42" fillId="18" borderId="11" xfId="29" applyFont="1" applyFill="1" applyBorder="1" applyAlignment="1">
      <alignment vertical="center" wrapText="1"/>
    </xf>
    <xf numFmtId="166" fontId="42" fillId="18" borderId="11" xfId="29" applyNumberFormat="1" applyFont="1" applyFill="1" applyBorder="1" applyAlignment="1">
      <alignment horizontal="center" vertical="center" wrapText="1"/>
    </xf>
    <xf numFmtId="166" fontId="5" fillId="16" borderId="11" xfId="46" applyNumberFormat="1" applyFont="1" applyFill="1" applyBorder="1" applyAlignment="1">
      <alignment horizontal="center" vertical="center"/>
    </xf>
    <xf numFmtId="49" fontId="4" fillId="17" borderId="15" xfId="29" applyNumberFormat="1" applyFont="1" applyFill="1" applyBorder="1" applyAlignment="1">
      <alignment horizontal="center" vertical="center"/>
    </xf>
    <xf numFmtId="4" fontId="5" fillId="0" borderId="0" xfId="0" applyNumberFormat="1" applyFont="1" applyAlignment="1">
      <alignment horizontal="center" vertical="center"/>
    </xf>
    <xf numFmtId="2" fontId="42" fillId="18" borderId="11" xfId="29" applyNumberFormat="1" applyFont="1" applyFill="1" applyBorder="1" applyAlignment="1">
      <alignment horizontal="center" vertical="center" wrapText="1"/>
    </xf>
    <xf numFmtId="2" fontId="4" fillId="17" borderId="11" xfId="29" applyNumberFormat="1" applyFont="1" applyFill="1" applyBorder="1" applyAlignment="1">
      <alignment horizontal="center" vertical="center" wrapText="1"/>
    </xf>
    <xf numFmtId="2" fontId="5" fillId="0" borderId="14" xfId="45" applyNumberFormat="1" applyFont="1" applyFill="1" applyBorder="1" applyAlignment="1">
      <alignment horizontal="center" vertical="center"/>
    </xf>
    <xf numFmtId="2" fontId="4" fillId="15" borderId="11"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xf>
    <xf numFmtId="2" fontId="4" fillId="18" borderId="11" xfId="29" applyNumberFormat="1" applyFont="1" applyFill="1" applyBorder="1" applyAlignment="1">
      <alignment horizontal="center" vertical="center" wrapText="1"/>
    </xf>
    <xf numFmtId="2" fontId="4" fillId="19" borderId="12"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wrapText="1"/>
    </xf>
    <xf numFmtId="2" fontId="4" fillId="17" borderId="11" xfId="29" applyNumberFormat="1" applyFont="1" applyFill="1" applyBorder="1" applyAlignment="1">
      <alignment horizontal="center" vertical="center"/>
    </xf>
    <xf numFmtId="2" fontId="5" fillId="16" borderId="14" xfId="45" applyNumberFormat="1" applyFont="1" applyFill="1" applyBorder="1" applyAlignment="1">
      <alignment horizontal="center" vertical="center" wrapText="1"/>
    </xf>
    <xf numFmtId="9" fontId="4" fillId="15" borderId="11" xfId="56" applyFont="1" applyFill="1" applyBorder="1" applyAlignment="1">
      <alignment horizontal="center" vertical="center" wrapText="1"/>
    </xf>
    <xf numFmtId="10" fontId="4" fillId="15" borderId="11" xfId="56" applyNumberFormat="1" applyFont="1" applyFill="1" applyBorder="1" applyAlignment="1">
      <alignment horizontal="center" vertical="center" wrapText="1"/>
    </xf>
    <xf numFmtId="9" fontId="4" fillId="19" borderId="12" xfId="56" applyFont="1" applyFill="1" applyBorder="1" applyAlignment="1">
      <alignment horizontal="center" vertical="center" wrapText="1"/>
    </xf>
    <xf numFmtId="10" fontId="4" fillId="19" borderId="12" xfId="56" applyNumberFormat="1" applyFont="1" applyFill="1" applyBorder="1" applyAlignment="1">
      <alignment horizontal="center" vertical="center" wrapText="1"/>
    </xf>
    <xf numFmtId="9" fontId="4" fillId="17" borderId="11" xfId="56" applyFont="1" applyFill="1" applyBorder="1" applyAlignment="1">
      <alignment horizontal="center" vertical="center" wrapText="1"/>
    </xf>
    <xf numFmtId="9" fontId="5" fillId="0" borderId="14" xfId="56" applyFont="1" applyFill="1" applyBorder="1" applyAlignment="1">
      <alignment horizontal="center" vertical="center"/>
    </xf>
    <xf numFmtId="9" fontId="5" fillId="16" borderId="14" xfId="56" applyFont="1" applyFill="1" applyBorder="1" applyAlignment="1">
      <alignment horizontal="center" vertical="center"/>
    </xf>
    <xf numFmtId="9" fontId="5" fillId="0" borderId="14" xfId="56" applyFont="1" applyBorder="1" applyAlignment="1">
      <alignment horizontal="center" vertical="center"/>
    </xf>
    <xf numFmtId="9" fontId="5" fillId="0" borderId="14" xfId="56" applyFont="1" applyBorder="1" applyAlignment="1">
      <alignment horizontal="center" vertical="center" wrapText="1"/>
    </xf>
    <xf numFmtId="9" fontId="4" fillId="15" borderId="11" xfId="56" applyFont="1" applyFill="1" applyBorder="1" applyAlignment="1">
      <alignment horizontal="center" vertical="center"/>
    </xf>
    <xf numFmtId="9" fontId="4" fillId="17" borderId="11" xfId="56" applyFont="1" applyFill="1" applyBorder="1" applyAlignment="1">
      <alignment horizontal="center" vertical="center"/>
    </xf>
    <xf numFmtId="9" fontId="42" fillId="18" borderId="11" xfId="56" applyFont="1" applyFill="1" applyBorder="1" applyAlignment="1">
      <alignment horizontal="center" vertical="center" wrapText="1"/>
    </xf>
    <xf numFmtId="9" fontId="4" fillId="18" borderId="11" xfId="56" applyFont="1" applyFill="1" applyBorder="1" applyAlignment="1">
      <alignment horizontal="center" vertical="center" wrapText="1"/>
    </xf>
    <xf numFmtId="10" fontId="4" fillId="17" borderId="11" xfId="56" applyNumberFormat="1" applyFont="1" applyFill="1" applyBorder="1" applyAlignment="1">
      <alignment horizontal="center" vertical="center" wrapText="1"/>
    </xf>
    <xf numFmtId="10" fontId="5" fillId="0" borderId="14" xfId="56" applyNumberFormat="1" applyFont="1" applyFill="1" applyBorder="1" applyAlignment="1">
      <alignment horizontal="center" vertical="center"/>
    </xf>
    <xf numFmtId="10" fontId="5" fillId="16" borderId="14" xfId="56" applyNumberFormat="1" applyFont="1" applyFill="1" applyBorder="1" applyAlignment="1">
      <alignment horizontal="center" vertical="center"/>
    </xf>
    <xf numFmtId="10" fontId="5" fillId="0" borderId="14" xfId="56" applyNumberFormat="1" applyFont="1" applyBorder="1" applyAlignment="1">
      <alignment horizontal="center" vertical="center"/>
    </xf>
    <xf numFmtId="10" fontId="5" fillId="0" borderId="14" xfId="56" applyNumberFormat="1" applyFont="1" applyBorder="1" applyAlignment="1">
      <alignment horizontal="center" vertical="center" wrapText="1"/>
    </xf>
    <xf numFmtId="10" fontId="4" fillId="15" borderId="11" xfId="56" applyNumberFormat="1" applyFont="1" applyFill="1" applyBorder="1" applyAlignment="1">
      <alignment horizontal="center" vertical="center"/>
    </xf>
    <xf numFmtId="10" fontId="4" fillId="17" borderId="11" xfId="56" applyNumberFormat="1" applyFont="1" applyFill="1" applyBorder="1" applyAlignment="1">
      <alignment horizontal="center" vertical="center"/>
    </xf>
    <xf numFmtId="10" fontId="42" fillId="18" borderId="11" xfId="56" applyNumberFormat="1" applyFont="1" applyFill="1" applyBorder="1" applyAlignment="1">
      <alignment horizontal="center" vertical="center" wrapText="1"/>
    </xf>
    <xf numFmtId="10" fontId="4" fillId="18" borderId="11" xfId="56" applyNumberFormat="1" applyFont="1" applyFill="1" applyBorder="1" applyAlignment="1">
      <alignment horizontal="center" vertical="center" wrapText="1"/>
    </xf>
    <xf numFmtId="10" fontId="4" fillId="17" borderId="14" xfId="56" applyNumberFormat="1" applyFont="1" applyFill="1" applyBorder="1" applyAlignment="1">
      <alignment horizontal="center" vertical="center" wrapText="1"/>
    </xf>
    <xf numFmtId="10" fontId="5" fillId="0" borderId="0" xfId="56" applyNumberFormat="1" applyFont="1" applyAlignment="1">
      <alignment horizontal="center" vertical="center"/>
    </xf>
    <xf numFmtId="2" fontId="5" fillId="16" borderId="14" xfId="45" applyNumberFormat="1" applyFont="1" applyFill="1" applyBorder="1" applyAlignment="1">
      <alignment horizontal="center" vertical="center"/>
    </xf>
    <xf numFmtId="0" fontId="5" fillId="16" borderId="14" xfId="45" applyNumberFormat="1" applyFont="1" applyFill="1" applyBorder="1" applyAlignment="1">
      <alignment horizontal="center" vertical="center"/>
    </xf>
    <xf numFmtId="0" fontId="35" fillId="0" borderId="0" xfId="0" applyFont="1" applyAlignment="1">
      <alignment vertical="center"/>
    </xf>
    <xf numFmtId="0" fontId="36" fillId="16" borderId="0" xfId="0" applyFont="1" applyFill="1" applyAlignment="1">
      <alignment vertical="center"/>
    </xf>
    <xf numFmtId="0" fontId="35" fillId="16" borderId="0" xfId="0" applyFont="1" applyFill="1" applyAlignment="1">
      <alignment vertical="center" wrapText="1"/>
    </xf>
    <xf numFmtId="0" fontId="35" fillId="16" borderId="0" xfId="0" applyFont="1" applyFill="1" applyAlignment="1">
      <alignment vertical="center"/>
    </xf>
    <xf numFmtId="0" fontId="5" fillId="16" borderId="13" xfId="0" applyFont="1" applyFill="1" applyBorder="1" applyAlignment="1">
      <alignment horizontal="center" vertical="center" wrapText="1"/>
    </xf>
    <xf numFmtId="3" fontId="5" fillId="16" borderId="13" xfId="29" applyNumberFormat="1" applyFont="1" applyFill="1" applyBorder="1" applyAlignment="1">
      <alignment horizontal="left" vertical="center" wrapText="1"/>
    </xf>
    <xf numFmtId="166" fontId="24" fillId="16" borderId="16" xfId="29" applyNumberFormat="1" applyFont="1" applyFill="1" applyBorder="1" applyAlignment="1">
      <alignment horizontal="left" vertical="center" wrapText="1"/>
    </xf>
    <xf numFmtId="0" fontId="36" fillId="0" borderId="0" xfId="0" applyFont="1" applyAlignment="1">
      <alignment vertical="center"/>
    </xf>
    <xf numFmtId="49" fontId="5" fillId="16" borderId="11" xfId="47" applyNumberFormat="1" applyFont="1" applyFill="1" applyBorder="1" applyAlignment="1">
      <alignment horizontal="center" vertical="center" wrapText="1"/>
    </xf>
    <xf numFmtId="49" fontId="5" fillId="16" borderId="11" xfId="46" applyNumberFormat="1" applyFont="1" applyFill="1" applyBorder="1" applyAlignment="1">
      <alignment horizontal="left" vertical="top" wrapText="1"/>
    </xf>
    <xf numFmtId="43" fontId="5" fillId="16" borderId="11" xfId="45" applyFont="1" applyFill="1" applyBorder="1" applyAlignment="1">
      <alignment horizontal="center" vertical="center" wrapText="1"/>
    </xf>
    <xf numFmtId="2" fontId="5" fillId="16" borderId="13" xfId="45" applyNumberFormat="1" applyFont="1" applyFill="1" applyBorder="1" applyAlignment="1">
      <alignment vertical="center" wrapText="1"/>
    </xf>
    <xf numFmtId="2" fontId="5" fillId="16" borderId="12" xfId="45" applyNumberFormat="1" applyFont="1" applyFill="1" applyBorder="1" applyAlignment="1">
      <alignment vertical="center" wrapText="1"/>
    </xf>
    <xf numFmtId="1" fontId="5" fillId="16" borderId="15" xfId="29" applyNumberFormat="1" applyFont="1" applyFill="1" applyBorder="1" applyAlignment="1">
      <alignment horizontal="center" vertical="center" wrapText="1"/>
    </xf>
    <xf numFmtId="0" fontId="4" fillId="16" borderId="11" xfId="29" applyFont="1" applyFill="1" applyBorder="1" applyAlignment="1">
      <alignment horizontal="left" vertical="center" wrapText="1"/>
    </xf>
    <xf numFmtId="0" fontId="4" fillId="0" borderId="18" xfId="29" applyFont="1" applyBorder="1" applyAlignment="1">
      <alignment horizontal="center" vertical="center" wrapText="1"/>
    </xf>
    <xf numFmtId="166" fontId="4" fillId="0" borderId="11" xfId="29" applyNumberFormat="1" applyFont="1" applyBorder="1" applyAlignment="1">
      <alignment horizontal="center" vertical="center" wrapText="1"/>
    </xf>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166" fontId="5" fillId="16" borderId="0" xfId="0" applyNumberFormat="1" applyFont="1" applyFill="1" applyAlignment="1">
      <alignment horizontal="center" vertical="center" wrapText="1"/>
    </xf>
    <xf numFmtId="166" fontId="4" fillId="16" borderId="16" xfId="45" applyNumberFormat="1" applyFont="1" applyFill="1" applyBorder="1" applyAlignment="1">
      <alignment horizontal="left" vertical="center" wrapText="1"/>
    </xf>
    <xf numFmtId="0" fontId="5" fillId="16" borderId="16" xfId="0" applyFont="1" applyFill="1" applyBorder="1" applyAlignment="1">
      <alignment horizontal="left" vertical="center" wrapText="1"/>
    </xf>
    <xf numFmtId="166" fontId="5" fillId="16" borderId="11" xfId="0" applyNumberFormat="1" applyFont="1" applyFill="1" applyBorder="1" applyAlignment="1">
      <alignment horizontal="center" vertical="center" wrapText="1"/>
    </xf>
    <xf numFmtId="0" fontId="42" fillId="18" borderId="11" xfId="29" applyFont="1" applyFill="1" applyBorder="1" applyAlignment="1">
      <alignment horizontal="left" vertical="center" wrapText="1"/>
    </xf>
    <xf numFmtId="0" fontId="4" fillId="18" borderId="11" xfId="29" applyFont="1" applyFill="1" applyBorder="1" applyAlignment="1">
      <alignment horizontal="left" vertical="center" wrapText="1"/>
    </xf>
    <xf numFmtId="166" fontId="5" fillId="16" borderId="11" xfId="45" applyNumberFormat="1" applyFont="1" applyFill="1" applyBorder="1" applyAlignment="1">
      <alignment horizontal="right" vertical="center"/>
    </xf>
    <xf numFmtId="49" fontId="4" fillId="16" borderId="14" xfId="29" applyNumberFormat="1" applyFont="1" applyFill="1" applyBorder="1" applyAlignment="1">
      <alignment horizontal="left" vertical="center" wrapText="1"/>
    </xf>
    <xf numFmtId="0" fontId="5" fillId="16" borderId="11" xfId="45" applyNumberFormat="1" applyFont="1" applyFill="1" applyBorder="1" applyAlignment="1">
      <alignment horizontal="center" vertical="center" wrapText="1"/>
    </xf>
    <xf numFmtId="0" fontId="4" fillId="16" borderId="16" xfId="0" applyFont="1" applyFill="1" applyBorder="1" applyAlignment="1">
      <alignment horizontal="left" vertical="center" wrapText="1"/>
    </xf>
    <xf numFmtId="3" fontId="46" fillId="16" borderId="11" xfId="29" applyNumberFormat="1" applyFont="1" applyFill="1" applyBorder="1" applyAlignment="1">
      <alignment horizontal="left" vertical="center" wrapText="1"/>
    </xf>
    <xf numFmtId="166" fontId="45" fillId="16" borderId="11" xfId="45" applyNumberFormat="1" applyFont="1" applyFill="1" applyBorder="1" applyAlignment="1">
      <alignment horizontal="center" vertical="center"/>
    </xf>
    <xf numFmtId="2" fontId="45" fillId="16" borderId="14" xfId="45" applyNumberFormat="1" applyFont="1" applyFill="1" applyBorder="1" applyAlignment="1">
      <alignment horizontal="center" vertical="center"/>
    </xf>
    <xf numFmtId="49" fontId="45" fillId="16" borderId="11" xfId="29" applyNumberFormat="1" applyFont="1" applyFill="1" applyBorder="1" applyAlignment="1">
      <alignment horizontal="left" vertical="center" wrapText="1"/>
    </xf>
    <xf numFmtId="49" fontId="5" fillId="16" borderId="14" xfId="29" applyNumberFormat="1" applyFont="1" applyFill="1" applyBorder="1" applyAlignment="1">
      <alignment horizontal="left" vertical="center" wrapText="1"/>
    </xf>
    <xf numFmtId="0" fontId="47" fillId="16" borderId="0" xfId="0" applyFont="1" applyFill="1" applyAlignment="1">
      <alignment vertical="center"/>
    </xf>
    <xf numFmtId="2" fontId="5" fillId="16" borderId="11" xfId="45" applyNumberFormat="1" applyFont="1" applyFill="1" applyBorder="1" applyAlignment="1">
      <alignment horizontal="center" vertical="center" wrapText="1"/>
    </xf>
    <xf numFmtId="166" fontId="5" fillId="16" borderId="13" xfId="45" applyNumberFormat="1" applyFont="1" applyFill="1" applyBorder="1" applyAlignment="1">
      <alignment horizontal="center" vertical="center"/>
    </xf>
    <xf numFmtId="1" fontId="5" fillId="16" borderId="14" xfId="45" applyNumberFormat="1" applyFont="1" applyFill="1" applyBorder="1" applyAlignment="1">
      <alignment horizontal="center" vertical="center"/>
    </xf>
    <xf numFmtId="1" fontId="5" fillId="16" borderId="14" xfId="56" applyNumberFormat="1" applyFont="1" applyFill="1" applyBorder="1" applyAlignment="1">
      <alignment horizontal="center" vertical="center"/>
    </xf>
    <xf numFmtId="0" fontId="35" fillId="16" borderId="15" xfId="29" applyFont="1" applyFill="1" applyBorder="1" applyAlignment="1">
      <alignment horizontal="center" vertical="center"/>
    </xf>
    <xf numFmtId="0" fontId="35" fillId="16" borderId="11" xfId="29" applyFont="1" applyFill="1" applyBorder="1" applyAlignment="1">
      <alignment horizontal="center" vertical="center"/>
    </xf>
    <xf numFmtId="0" fontId="35" fillId="16" borderId="11" xfId="29" applyFont="1" applyFill="1" applyBorder="1" applyAlignment="1">
      <alignment horizontal="center" vertical="center" wrapText="1"/>
    </xf>
    <xf numFmtId="166" fontId="35" fillId="16" borderId="11" xfId="45" applyNumberFormat="1" applyFont="1" applyFill="1" applyBorder="1" applyAlignment="1">
      <alignment horizontal="center" vertical="center"/>
    </xf>
    <xf numFmtId="166" fontId="35" fillId="16" borderId="11"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xf>
    <xf numFmtId="0" fontId="35" fillId="16" borderId="11" xfId="29" applyFont="1" applyFill="1" applyBorder="1" applyAlignment="1">
      <alignment horizontal="left" vertical="center" wrapText="1"/>
    </xf>
    <xf numFmtId="166" fontId="35" fillId="16" borderId="14" xfId="45" applyNumberFormat="1" applyFont="1" applyFill="1" applyBorder="1" applyAlignment="1">
      <alignment horizontal="center" vertical="center"/>
    </xf>
    <xf numFmtId="9" fontId="35" fillId="16" borderId="14" xfId="56" applyFont="1" applyFill="1" applyBorder="1" applyAlignment="1">
      <alignment horizontal="center" vertical="center"/>
    </xf>
    <xf numFmtId="10" fontId="35" fillId="16" borderId="14" xfId="56" applyNumberFormat="1" applyFont="1" applyFill="1" applyBorder="1" applyAlignment="1">
      <alignment horizontal="center" vertical="center"/>
    </xf>
    <xf numFmtId="2" fontId="35" fillId="16" borderId="14" xfId="45" applyNumberFormat="1" applyFont="1" applyFill="1" applyBorder="1" applyAlignment="1">
      <alignment horizontal="center" vertical="center"/>
    </xf>
    <xf numFmtId="0" fontId="35" fillId="16" borderId="14" xfId="45" applyNumberFormat="1" applyFont="1" applyFill="1" applyBorder="1" applyAlignment="1">
      <alignment horizontal="center" vertical="center"/>
    </xf>
    <xf numFmtId="49" fontId="36" fillId="16" borderId="16" xfId="29" applyNumberFormat="1" applyFont="1" applyFill="1" applyBorder="1" applyAlignment="1">
      <alignment horizontal="left" vertical="center" wrapText="1"/>
    </xf>
    <xf numFmtId="166" fontId="35" fillId="16" borderId="11" xfId="29" applyNumberFormat="1" applyFont="1" applyFill="1" applyBorder="1" applyAlignment="1">
      <alignment horizontal="center" vertical="center"/>
    </xf>
    <xf numFmtId="166" fontId="36" fillId="16" borderId="11" xfId="29" applyNumberFormat="1" applyFont="1" applyFill="1" applyBorder="1" applyAlignment="1">
      <alignment horizontal="center" vertical="center"/>
    </xf>
    <xf numFmtId="166" fontId="36" fillId="16" borderId="16" xfId="45" applyNumberFormat="1" applyFont="1" applyFill="1" applyBorder="1" applyAlignment="1">
      <alignment horizontal="left" vertical="center" wrapText="1"/>
    </xf>
    <xf numFmtId="49" fontId="35" fillId="16" borderId="11" xfId="46" applyNumberFormat="1" applyFont="1" applyFill="1" applyBorder="1" applyAlignment="1">
      <alignment horizontal="left" vertical="center" wrapText="1"/>
    </xf>
    <xf numFmtId="166" fontId="35" fillId="16" borderId="11" xfId="29" applyNumberFormat="1" applyFont="1" applyFill="1" applyBorder="1" applyAlignment="1">
      <alignment horizontal="center" vertical="center" wrapText="1"/>
    </xf>
    <xf numFmtId="3" fontId="35" fillId="16" borderId="11" xfId="0" applyNumberFormat="1" applyFont="1" applyFill="1" applyBorder="1" applyAlignment="1">
      <alignment horizontal="left" vertical="center" wrapText="1"/>
    </xf>
    <xf numFmtId="166" fontId="36" fillId="16" borderId="11" xfId="45" applyNumberFormat="1" applyFont="1" applyFill="1" applyBorder="1" applyAlignment="1">
      <alignment horizontal="center" vertical="center" wrapText="1"/>
    </xf>
    <xf numFmtId="166" fontId="36" fillId="16" borderId="11" xfId="29" applyNumberFormat="1" applyFont="1" applyFill="1" applyBorder="1" applyAlignment="1">
      <alignment horizontal="left" vertical="center" wrapText="1"/>
    </xf>
    <xf numFmtId="166" fontId="36" fillId="16" borderId="11" xfId="29" applyNumberFormat="1" applyFont="1" applyFill="1" applyBorder="1" applyAlignment="1">
      <alignment horizontal="center" vertical="center" wrapText="1"/>
    </xf>
    <xf numFmtId="2" fontId="35" fillId="16" borderId="14" xfId="45" applyNumberFormat="1" applyFont="1" applyFill="1" applyBorder="1" applyAlignment="1">
      <alignment horizontal="center" vertical="center" wrapText="1"/>
    </xf>
    <xf numFmtId="4" fontId="35" fillId="16" borderId="14"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wrapText="1"/>
    </xf>
    <xf numFmtId="49" fontId="35" fillId="16" borderId="14" xfId="45" applyNumberFormat="1" applyFont="1" applyFill="1" applyBorder="1" applyAlignment="1">
      <alignment horizontal="center" vertical="center" wrapText="1"/>
    </xf>
    <xf numFmtId="49" fontId="36" fillId="16" borderId="14" xfId="29" applyNumberFormat="1" applyFont="1" applyFill="1" applyBorder="1" applyAlignment="1">
      <alignment horizontal="left" vertical="center" wrapText="1"/>
    </xf>
    <xf numFmtId="49" fontId="35" fillId="16" borderId="11" xfId="29" applyNumberFormat="1" applyFont="1" applyFill="1" applyBorder="1" applyAlignment="1">
      <alignment horizontal="left" vertical="center" wrapText="1"/>
    </xf>
    <xf numFmtId="49" fontId="35" fillId="16" borderId="14" xfId="45" applyNumberFormat="1" applyFont="1" applyFill="1" applyBorder="1" applyAlignment="1">
      <alignment horizontal="center" vertical="center"/>
    </xf>
    <xf numFmtId="49" fontId="36" fillId="16" borderId="16" xfId="29" applyNumberFormat="1" applyFont="1" applyFill="1" applyBorder="1" applyAlignment="1">
      <alignment horizontal="center" vertical="center" wrapText="1"/>
    </xf>
    <xf numFmtId="49" fontId="35" fillId="16" borderId="16" xfId="29" applyNumberFormat="1" applyFont="1" applyFill="1" applyBorder="1" applyAlignment="1">
      <alignment horizontal="left" vertical="center" wrapText="1"/>
    </xf>
    <xf numFmtId="49" fontId="35" fillId="16" borderId="11" xfId="47" applyNumberFormat="1" applyFont="1" applyFill="1" applyBorder="1" applyAlignment="1">
      <alignment horizontal="center" vertical="center" wrapText="1"/>
    </xf>
    <xf numFmtId="168" fontId="35" fillId="16" borderId="11" xfId="45" applyNumberFormat="1" applyFont="1" applyFill="1" applyBorder="1" applyAlignment="1">
      <alignment horizontal="center" vertical="center"/>
    </xf>
    <xf numFmtId="49" fontId="48" fillId="16" borderId="11" xfId="46" applyNumberFormat="1" applyFont="1" applyFill="1" applyBorder="1" applyAlignment="1">
      <alignment horizontal="left" vertical="center" wrapText="1"/>
    </xf>
    <xf numFmtId="166" fontId="35" fillId="16" borderId="11" xfId="46" applyNumberFormat="1" applyFont="1" applyFill="1" applyBorder="1" applyAlignment="1">
      <alignment horizontal="center" vertical="center"/>
    </xf>
    <xf numFmtId="49" fontId="48" fillId="16" borderId="30" xfId="46" applyNumberFormat="1" applyFont="1" applyFill="1" applyBorder="1" applyAlignment="1">
      <alignment horizontal="left" vertical="center" wrapText="1"/>
    </xf>
    <xf numFmtId="0" fontId="35" fillId="16" borderId="15" xfId="29" applyFont="1" applyFill="1" applyBorder="1" applyAlignment="1">
      <alignment horizontal="center" vertical="center" wrapText="1"/>
    </xf>
    <xf numFmtId="166" fontId="35" fillId="16" borderId="11" xfId="46" applyNumberFormat="1" applyFont="1" applyFill="1" applyBorder="1" applyAlignment="1">
      <alignment horizontal="center" vertical="center" wrapText="1"/>
    </xf>
    <xf numFmtId="166" fontId="35" fillId="16" borderId="14" xfId="45" applyNumberFormat="1" applyFont="1" applyFill="1" applyBorder="1" applyAlignment="1">
      <alignment horizontal="center" vertical="center" wrapText="1"/>
    </xf>
    <xf numFmtId="0" fontId="35" fillId="16" borderId="11" xfId="0" applyFont="1" applyFill="1" applyBorder="1" applyAlignment="1">
      <alignment horizontal="center" vertical="center" wrapText="1"/>
    </xf>
    <xf numFmtId="49" fontId="35" fillId="16" borderId="14" xfId="29" applyNumberFormat="1" applyFont="1" applyFill="1" applyBorder="1" applyAlignment="1">
      <alignment horizontal="left" vertical="center" wrapText="1"/>
    </xf>
    <xf numFmtId="0" fontId="35" fillId="16" borderId="11" xfId="29" applyFont="1" applyFill="1" applyBorder="1" applyAlignment="1">
      <alignment horizontal="left" vertical="top" wrapText="1"/>
    </xf>
    <xf numFmtId="0" fontId="35" fillId="16" borderId="11" xfId="0" applyFont="1" applyFill="1" applyBorder="1" applyAlignment="1">
      <alignment horizontal="left" vertical="center" wrapText="1"/>
    </xf>
    <xf numFmtId="4" fontId="35" fillId="16" borderId="11" xfId="39" applyNumberFormat="1" applyFont="1" applyFill="1" applyBorder="1" applyAlignment="1">
      <alignment horizontal="left" vertical="center" wrapText="1"/>
    </xf>
    <xf numFmtId="4" fontId="35" fillId="16" borderId="30" xfId="39" applyNumberFormat="1" applyFont="1" applyFill="1" applyBorder="1" applyAlignment="1">
      <alignment horizontal="left" vertical="center" wrapText="1"/>
    </xf>
    <xf numFmtId="0" fontId="35" fillId="16" borderId="13" xfId="29" applyFont="1" applyFill="1" applyBorder="1" applyAlignment="1">
      <alignment horizontal="left" vertical="center" wrapText="1"/>
    </xf>
    <xf numFmtId="0" fontId="5" fillId="16" borderId="11" xfId="0" applyFont="1" applyFill="1" applyBorder="1" applyAlignment="1">
      <alignment vertical="center"/>
    </xf>
    <xf numFmtId="43" fontId="0" fillId="0" borderId="0" xfId="45" applyFont="1"/>
    <xf numFmtId="169" fontId="0" fillId="0" borderId="0" xfId="45" applyNumberFormat="1" applyFont="1"/>
    <xf numFmtId="43" fontId="0" fillId="20" borderId="0" xfId="45" applyFont="1" applyFill="1"/>
    <xf numFmtId="164" fontId="0" fillId="0" borderId="0" xfId="0" applyNumberFormat="1"/>
    <xf numFmtId="43" fontId="0" fillId="0" borderId="0" xfId="0" applyNumberFormat="1"/>
    <xf numFmtId="0" fontId="0" fillId="0" borderId="11" xfId="0" applyBorder="1"/>
    <xf numFmtId="43" fontId="0" fillId="0" borderId="11" xfId="45" applyFont="1" applyBorder="1"/>
    <xf numFmtId="9" fontId="0" fillId="0" borderId="0" xfId="56" applyFont="1"/>
    <xf numFmtId="0" fontId="49" fillId="0" borderId="11" xfId="0" applyFont="1" applyBorder="1"/>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0" fontId="4" fillId="19" borderId="22" xfId="29" applyFont="1" applyFill="1" applyBorder="1" applyAlignment="1">
      <alignment horizontal="left" vertical="center"/>
    </xf>
    <xf numFmtId="0" fontId="4" fillId="19" borderId="12" xfId="29" applyFont="1" applyFill="1" applyBorder="1" applyAlignment="1">
      <alignment horizontal="left" vertical="center"/>
    </xf>
    <xf numFmtId="166" fontId="4" fillId="0" borderId="11"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24" xfId="0" applyNumberFormat="1" applyFont="1" applyBorder="1" applyAlignment="1">
      <alignment horizontal="center" vertical="center" wrapText="1"/>
    </xf>
    <xf numFmtId="0" fontId="4" fillId="0" borderId="11" xfId="0" applyFont="1" applyBorder="1" applyAlignment="1">
      <alignment horizontal="center" vertical="center" wrapText="1"/>
    </xf>
    <xf numFmtId="166" fontId="4" fillId="0" borderId="13" xfId="0" applyNumberFormat="1" applyFont="1" applyBorder="1" applyAlignment="1">
      <alignment horizontal="center" vertical="center" wrapText="1"/>
    </xf>
    <xf numFmtId="166" fontId="4" fillId="0" borderId="12"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11" xfId="45" applyNumberFormat="1"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166" fontId="4" fillId="0" borderId="11" xfId="29" applyNumberFormat="1"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166" fontId="4" fillId="0" borderId="25" xfId="29" applyNumberFormat="1" applyFont="1" applyBorder="1" applyAlignment="1">
      <alignment horizontal="center" vertical="center" wrapText="1"/>
    </xf>
    <xf numFmtId="166" fontId="4" fillId="0" borderId="23" xfId="29" applyNumberFormat="1" applyFont="1" applyBorder="1" applyAlignment="1">
      <alignment horizontal="center" vertical="center" wrapText="1"/>
    </xf>
    <xf numFmtId="166" fontId="4" fillId="0" borderId="12" xfId="29" applyNumberFormat="1" applyFont="1" applyBorder="1" applyAlignment="1">
      <alignment horizontal="center" vertical="center" wrapText="1"/>
    </xf>
    <xf numFmtId="0" fontId="34" fillId="0" borderId="0" xfId="29" applyFont="1" applyAlignment="1">
      <alignment horizontal="center" vertical="center" wrapText="1"/>
    </xf>
    <xf numFmtId="166" fontId="34" fillId="0" borderId="0" xfId="29" applyNumberFormat="1" applyFont="1" applyAlignment="1">
      <alignment horizontal="center" vertical="center" wrapText="1"/>
    </xf>
    <xf numFmtId="0" fontId="4" fillId="0" borderId="17" xfId="29" applyFont="1" applyBorder="1" applyAlignment="1">
      <alignment horizontal="center" vertical="center" wrapText="1"/>
    </xf>
    <xf numFmtId="0" fontId="4" fillId="0" borderId="15" xfId="29" applyFont="1" applyBorder="1" applyAlignment="1">
      <alignment horizontal="center" vertical="center" wrapText="1"/>
    </xf>
    <xf numFmtId="0" fontId="4" fillId="0" borderId="18" xfId="29" applyFont="1" applyBorder="1" applyAlignment="1">
      <alignment horizontal="center" vertical="center" wrapText="1"/>
    </xf>
    <xf numFmtId="0" fontId="4" fillId="0" borderId="11" xfId="29" applyFont="1" applyBorder="1" applyAlignment="1">
      <alignment horizontal="center" vertical="center" wrapText="1"/>
    </xf>
    <xf numFmtId="166" fontId="4" fillId="0" borderId="18" xfId="29" applyNumberFormat="1" applyFont="1" applyBorder="1" applyAlignment="1">
      <alignment horizontal="center" vertical="center" wrapText="1"/>
    </xf>
    <xf numFmtId="0" fontId="4" fillId="0" borderId="26" xfId="29" applyFont="1" applyBorder="1" applyAlignment="1">
      <alignment horizontal="center" vertical="center" wrapText="1"/>
    </xf>
    <xf numFmtId="0" fontId="4" fillId="0" borderId="27" xfId="29" applyFont="1" applyBorder="1" applyAlignment="1">
      <alignment horizontal="center" vertical="center" wrapText="1"/>
    </xf>
    <xf numFmtId="166" fontId="4" fillId="0" borderId="26" xfId="0" applyNumberFormat="1" applyFont="1" applyBorder="1" applyAlignment="1">
      <alignment horizontal="center" vertical="center" wrapText="1"/>
    </xf>
    <xf numFmtId="166" fontId="4" fillId="0" borderId="28" xfId="0" applyNumberFormat="1" applyFont="1" applyBorder="1" applyAlignment="1">
      <alignment horizontal="center" vertical="center" wrapText="1"/>
    </xf>
    <xf numFmtId="166" fontId="4" fillId="0" borderId="27" xfId="0" applyNumberFormat="1" applyFont="1" applyBorder="1" applyAlignment="1">
      <alignment horizontal="center" vertical="center" wrapText="1"/>
    </xf>
    <xf numFmtId="3" fontId="4" fillId="0" borderId="19" xfId="0" applyNumberFormat="1" applyFont="1" applyBorder="1" applyAlignment="1">
      <alignment horizontal="center" vertical="center" wrapText="1"/>
    </xf>
    <xf numFmtId="3" fontId="4" fillId="0" borderId="16" xfId="0" applyNumberFormat="1" applyFont="1" applyBorder="1" applyAlignment="1">
      <alignment horizontal="center" vertical="center" wrapText="1"/>
    </xf>
    <xf numFmtId="0" fontId="4" fillId="0" borderId="14" xfId="29" applyFont="1" applyBorder="1" applyAlignment="1">
      <alignment horizontal="center" vertical="center" wrapText="1"/>
    </xf>
    <xf numFmtId="0" fontId="4" fillId="0" borderId="24" xfId="29" applyFont="1" applyBorder="1" applyAlignment="1">
      <alignment horizontal="center" vertical="center" wrapText="1"/>
    </xf>
  </cellXfs>
  <cellStyles count="65">
    <cellStyle name="_Заявка по инвестпроектам на 2006-2007 годы УДП РК" xfId="1" xr:uid="{00000000-0005-0000-0000-000000000000}"/>
    <cellStyle name="_МООС перечень инвест проектов на 2006-2008 гг (3)" xfId="2" xr:uid="{00000000-0005-0000-0000-000001000000}"/>
    <cellStyle name="_ППРИП НА 2006-2008 ГОДЫ 31 Болат" xfId="3" xr:uid="{00000000-0005-0000-0000-000002000000}"/>
    <cellStyle name="Name3" xfId="4" xr:uid="{00000000-0005-0000-0000-000003000000}"/>
    <cellStyle name="Name4" xfId="5" xr:uid="{00000000-0005-0000-0000-000004000000}"/>
    <cellStyle name="Name5" xfId="6" xr:uid="{00000000-0005-0000-0000-000005000000}"/>
    <cellStyle name="S4" xfId="7" xr:uid="{00000000-0005-0000-0000-000006000000}"/>
    <cellStyle name="Акцент1" xfId="8" builtinId="29" customBuiltin="1"/>
    <cellStyle name="Акцент2" xfId="9" builtinId="33" customBuiltin="1"/>
    <cellStyle name="Акцент3" xfId="10" builtinId="37" customBuiltin="1"/>
    <cellStyle name="Акцент4" xfId="11" builtinId="41" customBuiltin="1"/>
    <cellStyle name="Акцент5" xfId="12" builtinId="45" customBuiltin="1"/>
    <cellStyle name="Акцент6" xfId="13" builtinId="49" customBuiltin="1"/>
    <cellStyle name="Ввод " xfId="14" builtinId="20" customBuiltin="1"/>
    <cellStyle name="Вывод" xfId="15" builtinId="21" customBuiltin="1"/>
    <cellStyle name="Вычисление" xfId="16" builtinId="22" customBuiltin="1"/>
    <cellStyle name="Заголовок 1" xfId="17" builtinId="16" customBuiltin="1"/>
    <cellStyle name="Заголовок 2" xfId="18" builtinId="17" customBuiltin="1"/>
    <cellStyle name="Заголовок 3" xfId="19" builtinId="18" customBuiltin="1"/>
    <cellStyle name="Заголовок 4" xfId="20" builtinId="19" customBuiltin="1"/>
    <cellStyle name="Итог" xfId="21" builtinId="25" customBuiltin="1"/>
    <cellStyle name="Контрольная ячейка" xfId="22" builtinId="23" customBuiltin="1"/>
    <cellStyle name="Название" xfId="23" builtinId="15" customBuiltin="1"/>
    <cellStyle name="Нейтральный" xfId="24" builtinId="28" customBuiltin="1"/>
    <cellStyle name="Обычный" xfId="0" builtinId="0"/>
    <cellStyle name="Обычный 10 2" xfId="48" xr:uid="{00000000-0005-0000-0000-000019000000}"/>
    <cellStyle name="Обычный 115" xfId="25" xr:uid="{00000000-0005-0000-0000-00001A000000}"/>
    <cellStyle name="Обычный 2" xfId="26" xr:uid="{00000000-0005-0000-0000-00001B000000}"/>
    <cellStyle name="Обычный 2 2 2 5" xfId="47" xr:uid="{00000000-0005-0000-0000-00001C000000}"/>
    <cellStyle name="Обычный 2 2 3 2" xfId="53" xr:uid="{00000000-0005-0000-0000-00001D000000}"/>
    <cellStyle name="Обычный 2 3" xfId="50" xr:uid="{00000000-0005-0000-0000-00001E000000}"/>
    <cellStyle name="Обычный 3" xfId="27" xr:uid="{00000000-0005-0000-0000-00001F000000}"/>
    <cellStyle name="Обычный 3 2" xfId="52" xr:uid="{00000000-0005-0000-0000-000020000000}"/>
    <cellStyle name="Обычный 4" xfId="51" xr:uid="{00000000-0005-0000-0000-000021000000}"/>
    <cellStyle name="Обычный 5" xfId="54" xr:uid="{00000000-0005-0000-0000-000022000000}"/>
    <cellStyle name="Обычный 6" xfId="55" xr:uid="{00000000-0005-0000-0000-000023000000}"/>
    <cellStyle name="Обычный 90" xfId="28" xr:uid="{00000000-0005-0000-0000-000024000000}"/>
    <cellStyle name="Обычный_FKLAS" xfId="46" xr:uid="{00000000-0005-0000-0000-000025000000}"/>
    <cellStyle name="Обычный_Лист1" xfId="29" xr:uid="{00000000-0005-0000-0000-000026000000}"/>
    <cellStyle name="Плохой" xfId="30" builtinId="27" customBuiltin="1"/>
    <cellStyle name="Пояснение" xfId="31" builtinId="53" customBuiltin="1"/>
    <cellStyle name="Примечание" xfId="32" builtinId="10" customBuiltin="1"/>
    <cellStyle name="Примечание 2" xfId="33" xr:uid="{00000000-0005-0000-0000-00002A000000}"/>
    <cellStyle name="Примечание 2 2" xfId="57" xr:uid="{00000000-0005-0000-0000-00002B000000}"/>
    <cellStyle name="Примечание 3" xfId="34" xr:uid="{00000000-0005-0000-0000-00002C000000}"/>
    <cellStyle name="Примечание 4" xfId="35" xr:uid="{00000000-0005-0000-0000-00002D000000}"/>
    <cellStyle name="Примечание 4 2" xfId="58" xr:uid="{00000000-0005-0000-0000-00002E000000}"/>
    <cellStyle name="Процентный" xfId="56" builtinId="5"/>
    <cellStyle name="Процентный 2" xfId="36" xr:uid="{00000000-0005-0000-0000-000030000000}"/>
    <cellStyle name="Процентный 2 2" xfId="59" xr:uid="{00000000-0005-0000-0000-000031000000}"/>
    <cellStyle name="Процентный 3" xfId="37" xr:uid="{00000000-0005-0000-0000-000032000000}"/>
    <cellStyle name="Процентный 3 2" xfId="60" xr:uid="{00000000-0005-0000-0000-000033000000}"/>
    <cellStyle name="Связанная ячейка" xfId="38" builtinId="24" customBuiltin="1"/>
    <cellStyle name="Стиль 1" xfId="39" xr:uid="{00000000-0005-0000-0000-000035000000}"/>
    <cellStyle name="Текст предупреждения" xfId="40" builtinId="11" customBuiltin="1"/>
    <cellStyle name="Финансовый" xfId="45" builtinId="3"/>
    <cellStyle name="Финансовый 2" xfId="41" xr:uid="{00000000-0005-0000-0000-000038000000}"/>
    <cellStyle name="Финансовый 2 2" xfId="42" xr:uid="{00000000-0005-0000-0000-000039000000}"/>
    <cellStyle name="Финансовый 2 2 2" xfId="62" xr:uid="{00000000-0005-0000-0000-00003A000000}"/>
    <cellStyle name="Финансовый 2 3" xfId="61" xr:uid="{00000000-0005-0000-0000-00003B000000}"/>
    <cellStyle name="Финансовый 3" xfId="43" xr:uid="{00000000-0005-0000-0000-00003C000000}"/>
    <cellStyle name="Финансовый 3 2" xfId="63" xr:uid="{00000000-0005-0000-0000-00003D000000}"/>
    <cellStyle name="Финансовый 4" xfId="64" xr:uid="{00000000-0005-0000-0000-00003E000000}"/>
    <cellStyle name="Финансовый 4 2 2" xfId="49" xr:uid="{00000000-0005-0000-0000-00003F000000}"/>
    <cellStyle name="Хороший" xfId="44" builtinId="26" customBuiltin="1"/>
  </cellStyles>
  <dxfs count="0"/>
  <tableStyles count="0" defaultTableStyle="TableStyleMedium9" defaultPivotStyle="PivotStyleLight16"/>
  <colors>
    <mruColors>
      <color rgb="FF6699FF"/>
      <color rgb="FFCCFFFF"/>
      <color rgb="FFFF7C80"/>
      <color rgb="FFCCFF99"/>
      <color rgb="FF66CCFF"/>
      <color rgb="FF33CCFF"/>
      <color rgb="FFFF9999"/>
      <color rgb="FF9966FF"/>
      <color rgb="FF99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1447800</xdr:colOff>
      <xdr:row>376</xdr:row>
      <xdr:rowOff>0</xdr:rowOff>
    </xdr:from>
    <xdr:to>
      <xdr:col>1</xdr:col>
      <xdr:colOff>1447800</xdr:colOff>
      <xdr:row>376</xdr:row>
      <xdr:rowOff>209306</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 name="Text Box 3">
          <a:extLst>
            <a:ext uri="{FF2B5EF4-FFF2-40B4-BE49-F238E27FC236}">
              <a16:creationId xmlns:a16="http://schemas.microsoft.com/office/drawing/2014/main" id="{00000000-0008-0000-0000-00000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 name="Text Box 3">
          <a:extLst>
            <a:ext uri="{FF2B5EF4-FFF2-40B4-BE49-F238E27FC236}">
              <a16:creationId xmlns:a16="http://schemas.microsoft.com/office/drawing/2014/main" id="{00000000-0008-0000-0000-00000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 name="Text Box 3">
          <a:extLst>
            <a:ext uri="{FF2B5EF4-FFF2-40B4-BE49-F238E27FC236}">
              <a16:creationId xmlns:a16="http://schemas.microsoft.com/office/drawing/2014/main" id="{00000000-0008-0000-0000-00000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 name="Text Box 3">
          <a:extLst>
            <a:ext uri="{FF2B5EF4-FFF2-40B4-BE49-F238E27FC236}">
              <a16:creationId xmlns:a16="http://schemas.microsoft.com/office/drawing/2014/main" id="{00000000-0008-0000-0000-00000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 name="Text Box 3">
          <a:extLst>
            <a:ext uri="{FF2B5EF4-FFF2-40B4-BE49-F238E27FC236}">
              <a16:creationId xmlns:a16="http://schemas.microsoft.com/office/drawing/2014/main" id="{00000000-0008-0000-0000-00000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 name="Text Box 3">
          <a:extLst>
            <a:ext uri="{FF2B5EF4-FFF2-40B4-BE49-F238E27FC236}">
              <a16:creationId xmlns:a16="http://schemas.microsoft.com/office/drawing/2014/main" id="{00000000-0008-0000-0000-00000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 name="Text Box 3">
          <a:extLst>
            <a:ext uri="{FF2B5EF4-FFF2-40B4-BE49-F238E27FC236}">
              <a16:creationId xmlns:a16="http://schemas.microsoft.com/office/drawing/2014/main" id="{00000000-0008-0000-0000-00000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 name="Text Box 3">
          <a:extLst>
            <a:ext uri="{FF2B5EF4-FFF2-40B4-BE49-F238E27FC236}">
              <a16:creationId xmlns:a16="http://schemas.microsoft.com/office/drawing/2014/main" id="{00000000-0008-0000-0000-00000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 name="Text Box 3">
          <a:extLst>
            <a:ext uri="{FF2B5EF4-FFF2-40B4-BE49-F238E27FC236}">
              <a16:creationId xmlns:a16="http://schemas.microsoft.com/office/drawing/2014/main" id="{00000000-0008-0000-0000-00000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 name="Text Box 3">
          <a:extLst>
            <a:ext uri="{FF2B5EF4-FFF2-40B4-BE49-F238E27FC236}">
              <a16:creationId xmlns:a16="http://schemas.microsoft.com/office/drawing/2014/main" id="{00000000-0008-0000-0000-00000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 name="Text Box 3">
          <a:extLst>
            <a:ext uri="{FF2B5EF4-FFF2-40B4-BE49-F238E27FC236}">
              <a16:creationId xmlns:a16="http://schemas.microsoft.com/office/drawing/2014/main" id="{00000000-0008-0000-0000-00001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 name="Text Box 3">
          <a:extLst>
            <a:ext uri="{FF2B5EF4-FFF2-40B4-BE49-F238E27FC236}">
              <a16:creationId xmlns:a16="http://schemas.microsoft.com/office/drawing/2014/main" id="{00000000-0008-0000-0000-00001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 name="Text Box 3">
          <a:extLst>
            <a:ext uri="{FF2B5EF4-FFF2-40B4-BE49-F238E27FC236}">
              <a16:creationId xmlns:a16="http://schemas.microsoft.com/office/drawing/2014/main" id="{00000000-0008-0000-0000-00001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 name="Text Box 3">
          <a:extLst>
            <a:ext uri="{FF2B5EF4-FFF2-40B4-BE49-F238E27FC236}">
              <a16:creationId xmlns:a16="http://schemas.microsoft.com/office/drawing/2014/main" id="{00000000-0008-0000-0000-00001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0" name="Text Box 3">
          <a:extLst>
            <a:ext uri="{FF2B5EF4-FFF2-40B4-BE49-F238E27FC236}">
              <a16:creationId xmlns:a16="http://schemas.microsoft.com/office/drawing/2014/main" id="{00000000-0008-0000-0000-00001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1" name="Text Box 3">
          <a:extLst>
            <a:ext uri="{FF2B5EF4-FFF2-40B4-BE49-F238E27FC236}">
              <a16:creationId xmlns:a16="http://schemas.microsoft.com/office/drawing/2014/main" id="{00000000-0008-0000-0000-00001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2" name="Text Box 3">
          <a:extLst>
            <a:ext uri="{FF2B5EF4-FFF2-40B4-BE49-F238E27FC236}">
              <a16:creationId xmlns:a16="http://schemas.microsoft.com/office/drawing/2014/main" id="{00000000-0008-0000-0000-00001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3" name="Text Box 3">
          <a:extLst>
            <a:ext uri="{FF2B5EF4-FFF2-40B4-BE49-F238E27FC236}">
              <a16:creationId xmlns:a16="http://schemas.microsoft.com/office/drawing/2014/main" id="{00000000-0008-0000-0000-00001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4" name="Text Box 3">
          <a:extLst>
            <a:ext uri="{FF2B5EF4-FFF2-40B4-BE49-F238E27FC236}">
              <a16:creationId xmlns:a16="http://schemas.microsoft.com/office/drawing/2014/main" id="{00000000-0008-0000-0000-00001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5" name="Text Box 3">
          <a:extLst>
            <a:ext uri="{FF2B5EF4-FFF2-40B4-BE49-F238E27FC236}">
              <a16:creationId xmlns:a16="http://schemas.microsoft.com/office/drawing/2014/main" id="{00000000-0008-0000-0000-00001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6" name="Text Box 3">
          <a:extLst>
            <a:ext uri="{FF2B5EF4-FFF2-40B4-BE49-F238E27FC236}">
              <a16:creationId xmlns:a16="http://schemas.microsoft.com/office/drawing/2014/main" id="{00000000-0008-0000-0000-00001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7" name="Text Box 3">
          <a:extLst>
            <a:ext uri="{FF2B5EF4-FFF2-40B4-BE49-F238E27FC236}">
              <a16:creationId xmlns:a16="http://schemas.microsoft.com/office/drawing/2014/main" id="{00000000-0008-0000-0000-00001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8" name="Text Box 3">
          <a:extLst>
            <a:ext uri="{FF2B5EF4-FFF2-40B4-BE49-F238E27FC236}">
              <a16:creationId xmlns:a16="http://schemas.microsoft.com/office/drawing/2014/main" id="{00000000-0008-0000-0000-00001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29" name="Text Box 3">
          <a:extLst>
            <a:ext uri="{FF2B5EF4-FFF2-40B4-BE49-F238E27FC236}">
              <a16:creationId xmlns:a16="http://schemas.microsoft.com/office/drawing/2014/main" id="{00000000-0008-0000-0000-00001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0" name="Text Box 3">
          <a:extLst>
            <a:ext uri="{FF2B5EF4-FFF2-40B4-BE49-F238E27FC236}">
              <a16:creationId xmlns:a16="http://schemas.microsoft.com/office/drawing/2014/main" id="{00000000-0008-0000-0000-00001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1" name="Text Box 3">
          <a:extLst>
            <a:ext uri="{FF2B5EF4-FFF2-40B4-BE49-F238E27FC236}">
              <a16:creationId xmlns:a16="http://schemas.microsoft.com/office/drawing/2014/main" id="{00000000-0008-0000-0000-00001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2" name="Text Box 3">
          <a:extLst>
            <a:ext uri="{FF2B5EF4-FFF2-40B4-BE49-F238E27FC236}">
              <a16:creationId xmlns:a16="http://schemas.microsoft.com/office/drawing/2014/main" id="{00000000-0008-0000-0000-00002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3" name="Text Box 3">
          <a:extLst>
            <a:ext uri="{FF2B5EF4-FFF2-40B4-BE49-F238E27FC236}">
              <a16:creationId xmlns:a16="http://schemas.microsoft.com/office/drawing/2014/main" id="{00000000-0008-0000-0000-00002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4" name="Text Box 3">
          <a:extLst>
            <a:ext uri="{FF2B5EF4-FFF2-40B4-BE49-F238E27FC236}">
              <a16:creationId xmlns:a16="http://schemas.microsoft.com/office/drawing/2014/main" id="{00000000-0008-0000-0000-00002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5" name="Text Box 3">
          <a:extLst>
            <a:ext uri="{FF2B5EF4-FFF2-40B4-BE49-F238E27FC236}">
              <a16:creationId xmlns:a16="http://schemas.microsoft.com/office/drawing/2014/main" id="{00000000-0008-0000-0000-00002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6" name="Text Box 3">
          <a:extLst>
            <a:ext uri="{FF2B5EF4-FFF2-40B4-BE49-F238E27FC236}">
              <a16:creationId xmlns:a16="http://schemas.microsoft.com/office/drawing/2014/main" id="{00000000-0008-0000-0000-00002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7" name="Text Box 3">
          <a:extLst>
            <a:ext uri="{FF2B5EF4-FFF2-40B4-BE49-F238E27FC236}">
              <a16:creationId xmlns:a16="http://schemas.microsoft.com/office/drawing/2014/main" id="{00000000-0008-0000-0000-00002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8" name="Text Box 3">
          <a:extLst>
            <a:ext uri="{FF2B5EF4-FFF2-40B4-BE49-F238E27FC236}">
              <a16:creationId xmlns:a16="http://schemas.microsoft.com/office/drawing/2014/main" id="{00000000-0008-0000-0000-00002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39" name="Text Box 3">
          <a:extLst>
            <a:ext uri="{FF2B5EF4-FFF2-40B4-BE49-F238E27FC236}">
              <a16:creationId xmlns:a16="http://schemas.microsoft.com/office/drawing/2014/main" id="{00000000-0008-0000-0000-00002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0" name="Text Box 3">
          <a:extLst>
            <a:ext uri="{FF2B5EF4-FFF2-40B4-BE49-F238E27FC236}">
              <a16:creationId xmlns:a16="http://schemas.microsoft.com/office/drawing/2014/main" id="{00000000-0008-0000-0000-00002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1" name="Text Box 3">
          <a:extLst>
            <a:ext uri="{FF2B5EF4-FFF2-40B4-BE49-F238E27FC236}">
              <a16:creationId xmlns:a16="http://schemas.microsoft.com/office/drawing/2014/main" id="{00000000-0008-0000-0000-00002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2" name="Text Box 3">
          <a:extLst>
            <a:ext uri="{FF2B5EF4-FFF2-40B4-BE49-F238E27FC236}">
              <a16:creationId xmlns:a16="http://schemas.microsoft.com/office/drawing/2014/main" id="{00000000-0008-0000-0000-00002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4" name="Text Box 3">
          <a:extLst>
            <a:ext uri="{FF2B5EF4-FFF2-40B4-BE49-F238E27FC236}">
              <a16:creationId xmlns:a16="http://schemas.microsoft.com/office/drawing/2014/main" id="{00000000-0008-0000-0000-00002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5" name="Text Box 3">
          <a:extLst>
            <a:ext uri="{FF2B5EF4-FFF2-40B4-BE49-F238E27FC236}">
              <a16:creationId xmlns:a16="http://schemas.microsoft.com/office/drawing/2014/main" id="{00000000-0008-0000-0000-00002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6" name="Text Box 3">
          <a:extLst>
            <a:ext uri="{FF2B5EF4-FFF2-40B4-BE49-F238E27FC236}">
              <a16:creationId xmlns:a16="http://schemas.microsoft.com/office/drawing/2014/main" id="{00000000-0008-0000-0000-00002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7" name="Text Box 3">
          <a:extLst>
            <a:ext uri="{FF2B5EF4-FFF2-40B4-BE49-F238E27FC236}">
              <a16:creationId xmlns:a16="http://schemas.microsoft.com/office/drawing/2014/main" id="{00000000-0008-0000-0000-00002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8" name="Text Box 3">
          <a:extLst>
            <a:ext uri="{FF2B5EF4-FFF2-40B4-BE49-F238E27FC236}">
              <a16:creationId xmlns:a16="http://schemas.microsoft.com/office/drawing/2014/main" id="{00000000-0008-0000-0000-00003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49" name="Text Box 3">
          <a:extLst>
            <a:ext uri="{FF2B5EF4-FFF2-40B4-BE49-F238E27FC236}">
              <a16:creationId xmlns:a16="http://schemas.microsoft.com/office/drawing/2014/main" id="{00000000-0008-0000-0000-00003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0" name="Text Box 3">
          <a:extLst>
            <a:ext uri="{FF2B5EF4-FFF2-40B4-BE49-F238E27FC236}">
              <a16:creationId xmlns:a16="http://schemas.microsoft.com/office/drawing/2014/main" id="{00000000-0008-0000-0000-00003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1" name="Text Box 3">
          <a:extLst>
            <a:ext uri="{FF2B5EF4-FFF2-40B4-BE49-F238E27FC236}">
              <a16:creationId xmlns:a16="http://schemas.microsoft.com/office/drawing/2014/main" id="{00000000-0008-0000-0000-00003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2" name="Text Box 3">
          <a:extLst>
            <a:ext uri="{FF2B5EF4-FFF2-40B4-BE49-F238E27FC236}">
              <a16:creationId xmlns:a16="http://schemas.microsoft.com/office/drawing/2014/main" id="{00000000-0008-0000-0000-00003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3" name="Text Box 3">
          <a:extLst>
            <a:ext uri="{FF2B5EF4-FFF2-40B4-BE49-F238E27FC236}">
              <a16:creationId xmlns:a16="http://schemas.microsoft.com/office/drawing/2014/main" id="{00000000-0008-0000-0000-00003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4" name="Text Box 3">
          <a:extLst>
            <a:ext uri="{FF2B5EF4-FFF2-40B4-BE49-F238E27FC236}">
              <a16:creationId xmlns:a16="http://schemas.microsoft.com/office/drawing/2014/main" id="{00000000-0008-0000-0000-00003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5" name="Text Box 3">
          <a:extLst>
            <a:ext uri="{FF2B5EF4-FFF2-40B4-BE49-F238E27FC236}">
              <a16:creationId xmlns:a16="http://schemas.microsoft.com/office/drawing/2014/main" id="{00000000-0008-0000-0000-00003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6" name="Text Box 3">
          <a:extLst>
            <a:ext uri="{FF2B5EF4-FFF2-40B4-BE49-F238E27FC236}">
              <a16:creationId xmlns:a16="http://schemas.microsoft.com/office/drawing/2014/main" id="{00000000-0008-0000-0000-00003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7" name="Text Box 3">
          <a:extLst>
            <a:ext uri="{FF2B5EF4-FFF2-40B4-BE49-F238E27FC236}">
              <a16:creationId xmlns:a16="http://schemas.microsoft.com/office/drawing/2014/main" id="{00000000-0008-0000-0000-00003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8" name="Text Box 3">
          <a:extLst>
            <a:ext uri="{FF2B5EF4-FFF2-40B4-BE49-F238E27FC236}">
              <a16:creationId xmlns:a16="http://schemas.microsoft.com/office/drawing/2014/main" id="{00000000-0008-0000-0000-00003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59" name="Text Box 3">
          <a:extLst>
            <a:ext uri="{FF2B5EF4-FFF2-40B4-BE49-F238E27FC236}">
              <a16:creationId xmlns:a16="http://schemas.microsoft.com/office/drawing/2014/main" id="{00000000-0008-0000-0000-00003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0" name="Text Box 3">
          <a:extLst>
            <a:ext uri="{FF2B5EF4-FFF2-40B4-BE49-F238E27FC236}">
              <a16:creationId xmlns:a16="http://schemas.microsoft.com/office/drawing/2014/main" id="{00000000-0008-0000-0000-00003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1" name="Text Box 3">
          <a:extLst>
            <a:ext uri="{FF2B5EF4-FFF2-40B4-BE49-F238E27FC236}">
              <a16:creationId xmlns:a16="http://schemas.microsoft.com/office/drawing/2014/main" id="{00000000-0008-0000-0000-00003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2" name="Text Box 3">
          <a:extLst>
            <a:ext uri="{FF2B5EF4-FFF2-40B4-BE49-F238E27FC236}">
              <a16:creationId xmlns:a16="http://schemas.microsoft.com/office/drawing/2014/main" id="{00000000-0008-0000-0000-00003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3" name="Text Box 3">
          <a:extLst>
            <a:ext uri="{FF2B5EF4-FFF2-40B4-BE49-F238E27FC236}">
              <a16:creationId xmlns:a16="http://schemas.microsoft.com/office/drawing/2014/main" id="{00000000-0008-0000-0000-00003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4" name="Text Box 3">
          <a:extLst>
            <a:ext uri="{FF2B5EF4-FFF2-40B4-BE49-F238E27FC236}">
              <a16:creationId xmlns:a16="http://schemas.microsoft.com/office/drawing/2014/main" id="{00000000-0008-0000-0000-00004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5" name="Text Box 3">
          <a:extLst>
            <a:ext uri="{FF2B5EF4-FFF2-40B4-BE49-F238E27FC236}">
              <a16:creationId xmlns:a16="http://schemas.microsoft.com/office/drawing/2014/main" id="{00000000-0008-0000-0000-00004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6" name="Text Box 3">
          <a:extLst>
            <a:ext uri="{FF2B5EF4-FFF2-40B4-BE49-F238E27FC236}">
              <a16:creationId xmlns:a16="http://schemas.microsoft.com/office/drawing/2014/main" id="{00000000-0008-0000-0000-00004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7" name="Text Box 3">
          <a:extLst>
            <a:ext uri="{FF2B5EF4-FFF2-40B4-BE49-F238E27FC236}">
              <a16:creationId xmlns:a16="http://schemas.microsoft.com/office/drawing/2014/main" id="{00000000-0008-0000-0000-00004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8" name="Text Box 3">
          <a:extLst>
            <a:ext uri="{FF2B5EF4-FFF2-40B4-BE49-F238E27FC236}">
              <a16:creationId xmlns:a16="http://schemas.microsoft.com/office/drawing/2014/main" id="{00000000-0008-0000-0000-00004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69" name="Text Box 3">
          <a:extLst>
            <a:ext uri="{FF2B5EF4-FFF2-40B4-BE49-F238E27FC236}">
              <a16:creationId xmlns:a16="http://schemas.microsoft.com/office/drawing/2014/main" id="{00000000-0008-0000-0000-00004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0" name="Text Box 3">
          <a:extLst>
            <a:ext uri="{FF2B5EF4-FFF2-40B4-BE49-F238E27FC236}">
              <a16:creationId xmlns:a16="http://schemas.microsoft.com/office/drawing/2014/main" id="{00000000-0008-0000-0000-00004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1" name="Text Box 3">
          <a:extLst>
            <a:ext uri="{FF2B5EF4-FFF2-40B4-BE49-F238E27FC236}">
              <a16:creationId xmlns:a16="http://schemas.microsoft.com/office/drawing/2014/main" id="{00000000-0008-0000-0000-00004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2" name="Text Box 3">
          <a:extLst>
            <a:ext uri="{FF2B5EF4-FFF2-40B4-BE49-F238E27FC236}">
              <a16:creationId xmlns:a16="http://schemas.microsoft.com/office/drawing/2014/main" id="{00000000-0008-0000-0000-00004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3" name="Text Box 3">
          <a:extLst>
            <a:ext uri="{FF2B5EF4-FFF2-40B4-BE49-F238E27FC236}">
              <a16:creationId xmlns:a16="http://schemas.microsoft.com/office/drawing/2014/main" id="{00000000-0008-0000-0000-00004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4" name="Text Box 3">
          <a:extLst>
            <a:ext uri="{FF2B5EF4-FFF2-40B4-BE49-F238E27FC236}">
              <a16:creationId xmlns:a16="http://schemas.microsoft.com/office/drawing/2014/main" id="{00000000-0008-0000-0000-00004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5" name="Text Box 3">
          <a:extLst>
            <a:ext uri="{FF2B5EF4-FFF2-40B4-BE49-F238E27FC236}">
              <a16:creationId xmlns:a16="http://schemas.microsoft.com/office/drawing/2014/main" id="{00000000-0008-0000-0000-00004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6" name="Text Box 3">
          <a:extLst>
            <a:ext uri="{FF2B5EF4-FFF2-40B4-BE49-F238E27FC236}">
              <a16:creationId xmlns:a16="http://schemas.microsoft.com/office/drawing/2014/main" id="{00000000-0008-0000-0000-00004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7" name="Text Box 3">
          <a:extLst>
            <a:ext uri="{FF2B5EF4-FFF2-40B4-BE49-F238E27FC236}">
              <a16:creationId xmlns:a16="http://schemas.microsoft.com/office/drawing/2014/main" id="{00000000-0008-0000-0000-00004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8" name="Text Box 3">
          <a:extLst>
            <a:ext uri="{FF2B5EF4-FFF2-40B4-BE49-F238E27FC236}">
              <a16:creationId xmlns:a16="http://schemas.microsoft.com/office/drawing/2014/main" id="{00000000-0008-0000-0000-00004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79" name="Text Box 3">
          <a:extLst>
            <a:ext uri="{FF2B5EF4-FFF2-40B4-BE49-F238E27FC236}">
              <a16:creationId xmlns:a16="http://schemas.microsoft.com/office/drawing/2014/main" id="{00000000-0008-0000-0000-00004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0" name="Text Box 3">
          <a:extLst>
            <a:ext uri="{FF2B5EF4-FFF2-40B4-BE49-F238E27FC236}">
              <a16:creationId xmlns:a16="http://schemas.microsoft.com/office/drawing/2014/main" id="{00000000-0008-0000-0000-00005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1" name="Text Box 3">
          <a:extLst>
            <a:ext uri="{FF2B5EF4-FFF2-40B4-BE49-F238E27FC236}">
              <a16:creationId xmlns:a16="http://schemas.microsoft.com/office/drawing/2014/main" id="{00000000-0008-0000-0000-00005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2" name="Text Box 3">
          <a:extLst>
            <a:ext uri="{FF2B5EF4-FFF2-40B4-BE49-F238E27FC236}">
              <a16:creationId xmlns:a16="http://schemas.microsoft.com/office/drawing/2014/main" id="{00000000-0008-0000-0000-00005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3" name="Text Box 3">
          <a:extLst>
            <a:ext uri="{FF2B5EF4-FFF2-40B4-BE49-F238E27FC236}">
              <a16:creationId xmlns:a16="http://schemas.microsoft.com/office/drawing/2014/main" id="{00000000-0008-0000-0000-00005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4" name="Text Box 3">
          <a:extLst>
            <a:ext uri="{FF2B5EF4-FFF2-40B4-BE49-F238E27FC236}">
              <a16:creationId xmlns:a16="http://schemas.microsoft.com/office/drawing/2014/main" id="{00000000-0008-0000-0000-00005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5" name="Text Box 3">
          <a:extLst>
            <a:ext uri="{FF2B5EF4-FFF2-40B4-BE49-F238E27FC236}">
              <a16:creationId xmlns:a16="http://schemas.microsoft.com/office/drawing/2014/main" id="{00000000-0008-0000-0000-00005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6" name="Text Box 3">
          <a:extLst>
            <a:ext uri="{FF2B5EF4-FFF2-40B4-BE49-F238E27FC236}">
              <a16:creationId xmlns:a16="http://schemas.microsoft.com/office/drawing/2014/main" id="{00000000-0008-0000-0000-00005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7" name="Text Box 3">
          <a:extLst>
            <a:ext uri="{FF2B5EF4-FFF2-40B4-BE49-F238E27FC236}">
              <a16:creationId xmlns:a16="http://schemas.microsoft.com/office/drawing/2014/main" id="{00000000-0008-0000-0000-00005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8" name="Text Box 3">
          <a:extLst>
            <a:ext uri="{FF2B5EF4-FFF2-40B4-BE49-F238E27FC236}">
              <a16:creationId xmlns:a16="http://schemas.microsoft.com/office/drawing/2014/main" id="{00000000-0008-0000-0000-00005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89" name="Text Box 3">
          <a:extLst>
            <a:ext uri="{FF2B5EF4-FFF2-40B4-BE49-F238E27FC236}">
              <a16:creationId xmlns:a16="http://schemas.microsoft.com/office/drawing/2014/main" id="{00000000-0008-0000-0000-00005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0" name="Text Box 3">
          <a:extLst>
            <a:ext uri="{FF2B5EF4-FFF2-40B4-BE49-F238E27FC236}">
              <a16:creationId xmlns:a16="http://schemas.microsoft.com/office/drawing/2014/main" id="{00000000-0008-0000-0000-00005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1" name="Text Box 3">
          <a:extLst>
            <a:ext uri="{FF2B5EF4-FFF2-40B4-BE49-F238E27FC236}">
              <a16:creationId xmlns:a16="http://schemas.microsoft.com/office/drawing/2014/main" id="{00000000-0008-0000-0000-00005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2" name="Text Box 3">
          <a:extLst>
            <a:ext uri="{FF2B5EF4-FFF2-40B4-BE49-F238E27FC236}">
              <a16:creationId xmlns:a16="http://schemas.microsoft.com/office/drawing/2014/main" id="{00000000-0008-0000-0000-00005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3" name="Text Box 3">
          <a:extLst>
            <a:ext uri="{FF2B5EF4-FFF2-40B4-BE49-F238E27FC236}">
              <a16:creationId xmlns:a16="http://schemas.microsoft.com/office/drawing/2014/main" id="{00000000-0008-0000-0000-00005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4" name="Text Box 3">
          <a:extLst>
            <a:ext uri="{FF2B5EF4-FFF2-40B4-BE49-F238E27FC236}">
              <a16:creationId xmlns:a16="http://schemas.microsoft.com/office/drawing/2014/main" id="{00000000-0008-0000-0000-00005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5" name="Text Box 3">
          <a:extLst>
            <a:ext uri="{FF2B5EF4-FFF2-40B4-BE49-F238E27FC236}">
              <a16:creationId xmlns:a16="http://schemas.microsoft.com/office/drawing/2014/main" id="{00000000-0008-0000-0000-00005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6" name="Text Box 3">
          <a:extLst>
            <a:ext uri="{FF2B5EF4-FFF2-40B4-BE49-F238E27FC236}">
              <a16:creationId xmlns:a16="http://schemas.microsoft.com/office/drawing/2014/main" id="{00000000-0008-0000-0000-00006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7" name="Text Box 3">
          <a:extLst>
            <a:ext uri="{FF2B5EF4-FFF2-40B4-BE49-F238E27FC236}">
              <a16:creationId xmlns:a16="http://schemas.microsoft.com/office/drawing/2014/main" id="{00000000-0008-0000-0000-00006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8" name="Text Box 3">
          <a:extLst>
            <a:ext uri="{FF2B5EF4-FFF2-40B4-BE49-F238E27FC236}">
              <a16:creationId xmlns:a16="http://schemas.microsoft.com/office/drawing/2014/main" id="{00000000-0008-0000-0000-00006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99" name="Text Box 3">
          <a:extLst>
            <a:ext uri="{FF2B5EF4-FFF2-40B4-BE49-F238E27FC236}">
              <a16:creationId xmlns:a16="http://schemas.microsoft.com/office/drawing/2014/main" id="{00000000-0008-0000-0000-00006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0" name="Text Box 3">
          <a:extLst>
            <a:ext uri="{FF2B5EF4-FFF2-40B4-BE49-F238E27FC236}">
              <a16:creationId xmlns:a16="http://schemas.microsoft.com/office/drawing/2014/main" id="{00000000-0008-0000-0000-00006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1" name="Text Box 3">
          <a:extLst>
            <a:ext uri="{FF2B5EF4-FFF2-40B4-BE49-F238E27FC236}">
              <a16:creationId xmlns:a16="http://schemas.microsoft.com/office/drawing/2014/main" id="{00000000-0008-0000-0000-00006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2" name="Text Box 3">
          <a:extLst>
            <a:ext uri="{FF2B5EF4-FFF2-40B4-BE49-F238E27FC236}">
              <a16:creationId xmlns:a16="http://schemas.microsoft.com/office/drawing/2014/main" id="{00000000-0008-0000-0000-00006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3" name="Text Box 3">
          <a:extLst>
            <a:ext uri="{FF2B5EF4-FFF2-40B4-BE49-F238E27FC236}">
              <a16:creationId xmlns:a16="http://schemas.microsoft.com/office/drawing/2014/main" id="{00000000-0008-0000-0000-00006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4" name="Text Box 3">
          <a:extLst>
            <a:ext uri="{FF2B5EF4-FFF2-40B4-BE49-F238E27FC236}">
              <a16:creationId xmlns:a16="http://schemas.microsoft.com/office/drawing/2014/main" id="{00000000-0008-0000-0000-00006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5" name="Text Box 3">
          <a:extLst>
            <a:ext uri="{FF2B5EF4-FFF2-40B4-BE49-F238E27FC236}">
              <a16:creationId xmlns:a16="http://schemas.microsoft.com/office/drawing/2014/main" id="{00000000-0008-0000-0000-00006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6" name="Text Box 3">
          <a:extLst>
            <a:ext uri="{FF2B5EF4-FFF2-40B4-BE49-F238E27FC236}">
              <a16:creationId xmlns:a16="http://schemas.microsoft.com/office/drawing/2014/main" id="{00000000-0008-0000-0000-00006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7" name="Text Box 3">
          <a:extLst>
            <a:ext uri="{FF2B5EF4-FFF2-40B4-BE49-F238E27FC236}">
              <a16:creationId xmlns:a16="http://schemas.microsoft.com/office/drawing/2014/main" id="{00000000-0008-0000-0000-00006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8" name="Text Box 3">
          <a:extLst>
            <a:ext uri="{FF2B5EF4-FFF2-40B4-BE49-F238E27FC236}">
              <a16:creationId xmlns:a16="http://schemas.microsoft.com/office/drawing/2014/main" id="{00000000-0008-0000-0000-00006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09" name="Text Box 3">
          <a:extLst>
            <a:ext uri="{FF2B5EF4-FFF2-40B4-BE49-F238E27FC236}">
              <a16:creationId xmlns:a16="http://schemas.microsoft.com/office/drawing/2014/main" id="{00000000-0008-0000-0000-00006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0" name="Text Box 3">
          <a:extLst>
            <a:ext uri="{FF2B5EF4-FFF2-40B4-BE49-F238E27FC236}">
              <a16:creationId xmlns:a16="http://schemas.microsoft.com/office/drawing/2014/main" id="{00000000-0008-0000-0000-00006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1" name="Text Box 3">
          <a:extLst>
            <a:ext uri="{FF2B5EF4-FFF2-40B4-BE49-F238E27FC236}">
              <a16:creationId xmlns:a16="http://schemas.microsoft.com/office/drawing/2014/main" id="{00000000-0008-0000-0000-00006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2" name="Text Box 3">
          <a:extLst>
            <a:ext uri="{FF2B5EF4-FFF2-40B4-BE49-F238E27FC236}">
              <a16:creationId xmlns:a16="http://schemas.microsoft.com/office/drawing/2014/main" id="{00000000-0008-0000-0000-00007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3" name="Text Box 3">
          <a:extLst>
            <a:ext uri="{FF2B5EF4-FFF2-40B4-BE49-F238E27FC236}">
              <a16:creationId xmlns:a16="http://schemas.microsoft.com/office/drawing/2014/main" id="{00000000-0008-0000-0000-00007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4" name="Text Box 3">
          <a:extLst>
            <a:ext uri="{FF2B5EF4-FFF2-40B4-BE49-F238E27FC236}">
              <a16:creationId xmlns:a16="http://schemas.microsoft.com/office/drawing/2014/main" id="{00000000-0008-0000-0000-00007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5" name="Text Box 3">
          <a:extLst>
            <a:ext uri="{FF2B5EF4-FFF2-40B4-BE49-F238E27FC236}">
              <a16:creationId xmlns:a16="http://schemas.microsoft.com/office/drawing/2014/main" id="{00000000-0008-0000-0000-00007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6" name="Text Box 3">
          <a:extLst>
            <a:ext uri="{FF2B5EF4-FFF2-40B4-BE49-F238E27FC236}">
              <a16:creationId xmlns:a16="http://schemas.microsoft.com/office/drawing/2014/main" id="{00000000-0008-0000-0000-00007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7" name="Text Box 3">
          <a:extLst>
            <a:ext uri="{FF2B5EF4-FFF2-40B4-BE49-F238E27FC236}">
              <a16:creationId xmlns:a16="http://schemas.microsoft.com/office/drawing/2014/main" id="{00000000-0008-0000-0000-00007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8" name="Text Box 3">
          <a:extLst>
            <a:ext uri="{FF2B5EF4-FFF2-40B4-BE49-F238E27FC236}">
              <a16:creationId xmlns:a16="http://schemas.microsoft.com/office/drawing/2014/main" id="{00000000-0008-0000-0000-00007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19" name="Text Box 3">
          <a:extLst>
            <a:ext uri="{FF2B5EF4-FFF2-40B4-BE49-F238E27FC236}">
              <a16:creationId xmlns:a16="http://schemas.microsoft.com/office/drawing/2014/main" id="{00000000-0008-0000-0000-00007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0" name="Text Box 3">
          <a:extLst>
            <a:ext uri="{FF2B5EF4-FFF2-40B4-BE49-F238E27FC236}">
              <a16:creationId xmlns:a16="http://schemas.microsoft.com/office/drawing/2014/main" id="{00000000-0008-0000-0000-00007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1" name="Text Box 3">
          <a:extLst>
            <a:ext uri="{FF2B5EF4-FFF2-40B4-BE49-F238E27FC236}">
              <a16:creationId xmlns:a16="http://schemas.microsoft.com/office/drawing/2014/main" id="{00000000-0008-0000-0000-00007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2" name="Text Box 3">
          <a:extLst>
            <a:ext uri="{FF2B5EF4-FFF2-40B4-BE49-F238E27FC236}">
              <a16:creationId xmlns:a16="http://schemas.microsoft.com/office/drawing/2014/main" id="{00000000-0008-0000-0000-00007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3" name="Text Box 3">
          <a:extLst>
            <a:ext uri="{FF2B5EF4-FFF2-40B4-BE49-F238E27FC236}">
              <a16:creationId xmlns:a16="http://schemas.microsoft.com/office/drawing/2014/main" id="{00000000-0008-0000-0000-00007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4" name="Text Box 3">
          <a:extLst>
            <a:ext uri="{FF2B5EF4-FFF2-40B4-BE49-F238E27FC236}">
              <a16:creationId xmlns:a16="http://schemas.microsoft.com/office/drawing/2014/main" id="{00000000-0008-0000-0000-00007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5" name="Text Box 3">
          <a:extLst>
            <a:ext uri="{FF2B5EF4-FFF2-40B4-BE49-F238E27FC236}">
              <a16:creationId xmlns:a16="http://schemas.microsoft.com/office/drawing/2014/main" id="{00000000-0008-0000-0000-00007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6" name="Text Box 3">
          <a:extLst>
            <a:ext uri="{FF2B5EF4-FFF2-40B4-BE49-F238E27FC236}">
              <a16:creationId xmlns:a16="http://schemas.microsoft.com/office/drawing/2014/main" id="{00000000-0008-0000-0000-00007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7" name="Text Box 3">
          <a:extLst>
            <a:ext uri="{FF2B5EF4-FFF2-40B4-BE49-F238E27FC236}">
              <a16:creationId xmlns:a16="http://schemas.microsoft.com/office/drawing/2014/main" id="{00000000-0008-0000-0000-00007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8" name="Text Box 3">
          <a:extLst>
            <a:ext uri="{FF2B5EF4-FFF2-40B4-BE49-F238E27FC236}">
              <a16:creationId xmlns:a16="http://schemas.microsoft.com/office/drawing/2014/main" id="{00000000-0008-0000-0000-00008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29" name="Text Box 3">
          <a:extLst>
            <a:ext uri="{FF2B5EF4-FFF2-40B4-BE49-F238E27FC236}">
              <a16:creationId xmlns:a16="http://schemas.microsoft.com/office/drawing/2014/main" id="{00000000-0008-0000-0000-00008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0" name="Text Box 3">
          <a:extLst>
            <a:ext uri="{FF2B5EF4-FFF2-40B4-BE49-F238E27FC236}">
              <a16:creationId xmlns:a16="http://schemas.microsoft.com/office/drawing/2014/main" id="{00000000-0008-0000-0000-00008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1" name="Text Box 3">
          <a:extLst>
            <a:ext uri="{FF2B5EF4-FFF2-40B4-BE49-F238E27FC236}">
              <a16:creationId xmlns:a16="http://schemas.microsoft.com/office/drawing/2014/main" id="{00000000-0008-0000-0000-00008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2" name="Text Box 3">
          <a:extLst>
            <a:ext uri="{FF2B5EF4-FFF2-40B4-BE49-F238E27FC236}">
              <a16:creationId xmlns:a16="http://schemas.microsoft.com/office/drawing/2014/main" id="{00000000-0008-0000-0000-00008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3" name="Text Box 3">
          <a:extLst>
            <a:ext uri="{FF2B5EF4-FFF2-40B4-BE49-F238E27FC236}">
              <a16:creationId xmlns:a16="http://schemas.microsoft.com/office/drawing/2014/main" id="{00000000-0008-0000-0000-00008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4" name="Text Box 3">
          <a:extLst>
            <a:ext uri="{FF2B5EF4-FFF2-40B4-BE49-F238E27FC236}">
              <a16:creationId xmlns:a16="http://schemas.microsoft.com/office/drawing/2014/main" id="{00000000-0008-0000-0000-00008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5" name="Text Box 3">
          <a:extLst>
            <a:ext uri="{FF2B5EF4-FFF2-40B4-BE49-F238E27FC236}">
              <a16:creationId xmlns:a16="http://schemas.microsoft.com/office/drawing/2014/main" id="{00000000-0008-0000-0000-00008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6" name="Text Box 3">
          <a:extLst>
            <a:ext uri="{FF2B5EF4-FFF2-40B4-BE49-F238E27FC236}">
              <a16:creationId xmlns:a16="http://schemas.microsoft.com/office/drawing/2014/main" id="{00000000-0008-0000-0000-00008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7" name="Text Box 3">
          <a:extLst>
            <a:ext uri="{FF2B5EF4-FFF2-40B4-BE49-F238E27FC236}">
              <a16:creationId xmlns:a16="http://schemas.microsoft.com/office/drawing/2014/main" id="{00000000-0008-0000-0000-00008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8" name="Text Box 3">
          <a:extLst>
            <a:ext uri="{FF2B5EF4-FFF2-40B4-BE49-F238E27FC236}">
              <a16:creationId xmlns:a16="http://schemas.microsoft.com/office/drawing/2014/main" id="{00000000-0008-0000-0000-00008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39" name="Text Box 3">
          <a:extLst>
            <a:ext uri="{FF2B5EF4-FFF2-40B4-BE49-F238E27FC236}">
              <a16:creationId xmlns:a16="http://schemas.microsoft.com/office/drawing/2014/main" id="{00000000-0008-0000-0000-00008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0" name="Text Box 3">
          <a:extLst>
            <a:ext uri="{FF2B5EF4-FFF2-40B4-BE49-F238E27FC236}">
              <a16:creationId xmlns:a16="http://schemas.microsoft.com/office/drawing/2014/main" id="{00000000-0008-0000-0000-00008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1" name="Text Box 3">
          <a:extLst>
            <a:ext uri="{FF2B5EF4-FFF2-40B4-BE49-F238E27FC236}">
              <a16:creationId xmlns:a16="http://schemas.microsoft.com/office/drawing/2014/main" id="{00000000-0008-0000-0000-00008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2" name="Text Box 3">
          <a:extLst>
            <a:ext uri="{FF2B5EF4-FFF2-40B4-BE49-F238E27FC236}">
              <a16:creationId xmlns:a16="http://schemas.microsoft.com/office/drawing/2014/main" id="{00000000-0008-0000-0000-00008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3" name="Text Box 3">
          <a:extLst>
            <a:ext uri="{FF2B5EF4-FFF2-40B4-BE49-F238E27FC236}">
              <a16:creationId xmlns:a16="http://schemas.microsoft.com/office/drawing/2014/main" id="{00000000-0008-0000-0000-00008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4" name="Text Box 3">
          <a:extLst>
            <a:ext uri="{FF2B5EF4-FFF2-40B4-BE49-F238E27FC236}">
              <a16:creationId xmlns:a16="http://schemas.microsoft.com/office/drawing/2014/main" id="{00000000-0008-0000-0000-00009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5" name="Text Box 3">
          <a:extLst>
            <a:ext uri="{FF2B5EF4-FFF2-40B4-BE49-F238E27FC236}">
              <a16:creationId xmlns:a16="http://schemas.microsoft.com/office/drawing/2014/main" id="{00000000-0008-0000-0000-00009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6" name="Text Box 3">
          <a:extLst>
            <a:ext uri="{FF2B5EF4-FFF2-40B4-BE49-F238E27FC236}">
              <a16:creationId xmlns:a16="http://schemas.microsoft.com/office/drawing/2014/main" id="{00000000-0008-0000-0000-00009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7" name="Text Box 3">
          <a:extLst>
            <a:ext uri="{FF2B5EF4-FFF2-40B4-BE49-F238E27FC236}">
              <a16:creationId xmlns:a16="http://schemas.microsoft.com/office/drawing/2014/main" id="{00000000-0008-0000-0000-00009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8" name="Text Box 3">
          <a:extLst>
            <a:ext uri="{FF2B5EF4-FFF2-40B4-BE49-F238E27FC236}">
              <a16:creationId xmlns:a16="http://schemas.microsoft.com/office/drawing/2014/main" id="{00000000-0008-0000-0000-00009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49" name="Text Box 3">
          <a:extLst>
            <a:ext uri="{FF2B5EF4-FFF2-40B4-BE49-F238E27FC236}">
              <a16:creationId xmlns:a16="http://schemas.microsoft.com/office/drawing/2014/main" id="{00000000-0008-0000-0000-00009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0" name="Text Box 3">
          <a:extLst>
            <a:ext uri="{FF2B5EF4-FFF2-40B4-BE49-F238E27FC236}">
              <a16:creationId xmlns:a16="http://schemas.microsoft.com/office/drawing/2014/main" id="{00000000-0008-0000-0000-00009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1" name="Text Box 3">
          <a:extLst>
            <a:ext uri="{FF2B5EF4-FFF2-40B4-BE49-F238E27FC236}">
              <a16:creationId xmlns:a16="http://schemas.microsoft.com/office/drawing/2014/main" id="{00000000-0008-0000-0000-00009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2" name="Text Box 3">
          <a:extLst>
            <a:ext uri="{FF2B5EF4-FFF2-40B4-BE49-F238E27FC236}">
              <a16:creationId xmlns:a16="http://schemas.microsoft.com/office/drawing/2014/main" id="{00000000-0008-0000-0000-00009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3" name="Text Box 3">
          <a:extLst>
            <a:ext uri="{FF2B5EF4-FFF2-40B4-BE49-F238E27FC236}">
              <a16:creationId xmlns:a16="http://schemas.microsoft.com/office/drawing/2014/main" id="{00000000-0008-0000-0000-00009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4" name="Text Box 3">
          <a:extLst>
            <a:ext uri="{FF2B5EF4-FFF2-40B4-BE49-F238E27FC236}">
              <a16:creationId xmlns:a16="http://schemas.microsoft.com/office/drawing/2014/main" id="{00000000-0008-0000-0000-00009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5" name="Text Box 3">
          <a:extLst>
            <a:ext uri="{FF2B5EF4-FFF2-40B4-BE49-F238E27FC236}">
              <a16:creationId xmlns:a16="http://schemas.microsoft.com/office/drawing/2014/main" id="{00000000-0008-0000-0000-00009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6" name="Text Box 3">
          <a:extLst>
            <a:ext uri="{FF2B5EF4-FFF2-40B4-BE49-F238E27FC236}">
              <a16:creationId xmlns:a16="http://schemas.microsoft.com/office/drawing/2014/main" id="{00000000-0008-0000-0000-00009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7" name="Text Box 3">
          <a:extLst>
            <a:ext uri="{FF2B5EF4-FFF2-40B4-BE49-F238E27FC236}">
              <a16:creationId xmlns:a16="http://schemas.microsoft.com/office/drawing/2014/main" id="{00000000-0008-0000-0000-00009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8" name="Text Box 3">
          <a:extLst>
            <a:ext uri="{FF2B5EF4-FFF2-40B4-BE49-F238E27FC236}">
              <a16:creationId xmlns:a16="http://schemas.microsoft.com/office/drawing/2014/main" id="{00000000-0008-0000-0000-00009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59" name="Text Box 3">
          <a:extLst>
            <a:ext uri="{FF2B5EF4-FFF2-40B4-BE49-F238E27FC236}">
              <a16:creationId xmlns:a16="http://schemas.microsoft.com/office/drawing/2014/main" id="{00000000-0008-0000-0000-00009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0" name="Text Box 3">
          <a:extLst>
            <a:ext uri="{FF2B5EF4-FFF2-40B4-BE49-F238E27FC236}">
              <a16:creationId xmlns:a16="http://schemas.microsoft.com/office/drawing/2014/main" id="{00000000-0008-0000-0000-0000A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1" name="Text Box 3">
          <a:extLst>
            <a:ext uri="{FF2B5EF4-FFF2-40B4-BE49-F238E27FC236}">
              <a16:creationId xmlns:a16="http://schemas.microsoft.com/office/drawing/2014/main" id="{00000000-0008-0000-0000-0000A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2" name="Text Box 3">
          <a:extLst>
            <a:ext uri="{FF2B5EF4-FFF2-40B4-BE49-F238E27FC236}">
              <a16:creationId xmlns:a16="http://schemas.microsoft.com/office/drawing/2014/main" id="{00000000-0008-0000-0000-0000A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3" name="Text Box 3">
          <a:extLst>
            <a:ext uri="{FF2B5EF4-FFF2-40B4-BE49-F238E27FC236}">
              <a16:creationId xmlns:a16="http://schemas.microsoft.com/office/drawing/2014/main" id="{00000000-0008-0000-0000-0000A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4" name="Text Box 3">
          <a:extLst>
            <a:ext uri="{FF2B5EF4-FFF2-40B4-BE49-F238E27FC236}">
              <a16:creationId xmlns:a16="http://schemas.microsoft.com/office/drawing/2014/main" id="{00000000-0008-0000-0000-0000A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5" name="Text Box 3">
          <a:extLst>
            <a:ext uri="{FF2B5EF4-FFF2-40B4-BE49-F238E27FC236}">
              <a16:creationId xmlns:a16="http://schemas.microsoft.com/office/drawing/2014/main" id="{00000000-0008-0000-0000-0000A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6" name="Text Box 3">
          <a:extLst>
            <a:ext uri="{FF2B5EF4-FFF2-40B4-BE49-F238E27FC236}">
              <a16:creationId xmlns:a16="http://schemas.microsoft.com/office/drawing/2014/main" id="{00000000-0008-0000-0000-0000A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7" name="Text Box 3">
          <a:extLst>
            <a:ext uri="{FF2B5EF4-FFF2-40B4-BE49-F238E27FC236}">
              <a16:creationId xmlns:a16="http://schemas.microsoft.com/office/drawing/2014/main" id="{00000000-0008-0000-0000-0000A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8" name="Text Box 3">
          <a:extLst>
            <a:ext uri="{FF2B5EF4-FFF2-40B4-BE49-F238E27FC236}">
              <a16:creationId xmlns:a16="http://schemas.microsoft.com/office/drawing/2014/main" id="{00000000-0008-0000-0000-0000A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69" name="Text Box 3">
          <a:extLst>
            <a:ext uri="{FF2B5EF4-FFF2-40B4-BE49-F238E27FC236}">
              <a16:creationId xmlns:a16="http://schemas.microsoft.com/office/drawing/2014/main" id="{00000000-0008-0000-0000-0000A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0" name="Text Box 3">
          <a:extLst>
            <a:ext uri="{FF2B5EF4-FFF2-40B4-BE49-F238E27FC236}">
              <a16:creationId xmlns:a16="http://schemas.microsoft.com/office/drawing/2014/main" id="{00000000-0008-0000-0000-0000A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1" name="Text Box 3">
          <a:extLst>
            <a:ext uri="{FF2B5EF4-FFF2-40B4-BE49-F238E27FC236}">
              <a16:creationId xmlns:a16="http://schemas.microsoft.com/office/drawing/2014/main" id="{00000000-0008-0000-0000-0000A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2" name="Text Box 3">
          <a:extLst>
            <a:ext uri="{FF2B5EF4-FFF2-40B4-BE49-F238E27FC236}">
              <a16:creationId xmlns:a16="http://schemas.microsoft.com/office/drawing/2014/main" id="{00000000-0008-0000-0000-0000A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3" name="Text Box 3">
          <a:extLst>
            <a:ext uri="{FF2B5EF4-FFF2-40B4-BE49-F238E27FC236}">
              <a16:creationId xmlns:a16="http://schemas.microsoft.com/office/drawing/2014/main" id="{00000000-0008-0000-0000-0000A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4" name="Text Box 3">
          <a:extLst>
            <a:ext uri="{FF2B5EF4-FFF2-40B4-BE49-F238E27FC236}">
              <a16:creationId xmlns:a16="http://schemas.microsoft.com/office/drawing/2014/main" id="{00000000-0008-0000-0000-0000A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5" name="Text Box 3">
          <a:extLst>
            <a:ext uri="{FF2B5EF4-FFF2-40B4-BE49-F238E27FC236}">
              <a16:creationId xmlns:a16="http://schemas.microsoft.com/office/drawing/2014/main" id="{00000000-0008-0000-0000-0000A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6" name="Text Box 3">
          <a:extLst>
            <a:ext uri="{FF2B5EF4-FFF2-40B4-BE49-F238E27FC236}">
              <a16:creationId xmlns:a16="http://schemas.microsoft.com/office/drawing/2014/main" id="{00000000-0008-0000-0000-0000B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7" name="Text Box 3">
          <a:extLst>
            <a:ext uri="{FF2B5EF4-FFF2-40B4-BE49-F238E27FC236}">
              <a16:creationId xmlns:a16="http://schemas.microsoft.com/office/drawing/2014/main" id="{00000000-0008-0000-0000-0000B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8" name="Text Box 3">
          <a:extLst>
            <a:ext uri="{FF2B5EF4-FFF2-40B4-BE49-F238E27FC236}">
              <a16:creationId xmlns:a16="http://schemas.microsoft.com/office/drawing/2014/main" id="{00000000-0008-0000-0000-0000B2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79" name="Text Box 3">
          <a:extLst>
            <a:ext uri="{FF2B5EF4-FFF2-40B4-BE49-F238E27FC236}">
              <a16:creationId xmlns:a16="http://schemas.microsoft.com/office/drawing/2014/main" id="{00000000-0008-0000-0000-0000B3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0" name="Text Box 3">
          <a:extLst>
            <a:ext uri="{FF2B5EF4-FFF2-40B4-BE49-F238E27FC236}">
              <a16:creationId xmlns:a16="http://schemas.microsoft.com/office/drawing/2014/main" id="{00000000-0008-0000-0000-0000B4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1" name="Text Box 3">
          <a:extLst>
            <a:ext uri="{FF2B5EF4-FFF2-40B4-BE49-F238E27FC236}">
              <a16:creationId xmlns:a16="http://schemas.microsoft.com/office/drawing/2014/main" id="{00000000-0008-0000-0000-0000B5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2" name="Text Box 3">
          <a:extLst>
            <a:ext uri="{FF2B5EF4-FFF2-40B4-BE49-F238E27FC236}">
              <a16:creationId xmlns:a16="http://schemas.microsoft.com/office/drawing/2014/main" id="{00000000-0008-0000-0000-0000B6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3" name="Text Box 3">
          <a:extLst>
            <a:ext uri="{FF2B5EF4-FFF2-40B4-BE49-F238E27FC236}">
              <a16:creationId xmlns:a16="http://schemas.microsoft.com/office/drawing/2014/main" id="{00000000-0008-0000-0000-0000B7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4" name="Text Box 3">
          <a:extLst>
            <a:ext uri="{FF2B5EF4-FFF2-40B4-BE49-F238E27FC236}">
              <a16:creationId xmlns:a16="http://schemas.microsoft.com/office/drawing/2014/main" id="{00000000-0008-0000-0000-0000B8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5" name="Text Box 3">
          <a:extLst>
            <a:ext uri="{FF2B5EF4-FFF2-40B4-BE49-F238E27FC236}">
              <a16:creationId xmlns:a16="http://schemas.microsoft.com/office/drawing/2014/main" id="{00000000-0008-0000-0000-0000B9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6" name="Text Box 3">
          <a:extLst>
            <a:ext uri="{FF2B5EF4-FFF2-40B4-BE49-F238E27FC236}">
              <a16:creationId xmlns:a16="http://schemas.microsoft.com/office/drawing/2014/main" id="{00000000-0008-0000-0000-0000BA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7" name="Text Box 3">
          <a:extLst>
            <a:ext uri="{FF2B5EF4-FFF2-40B4-BE49-F238E27FC236}">
              <a16:creationId xmlns:a16="http://schemas.microsoft.com/office/drawing/2014/main" id="{00000000-0008-0000-0000-0000BB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8" name="Text Box 3">
          <a:extLst>
            <a:ext uri="{FF2B5EF4-FFF2-40B4-BE49-F238E27FC236}">
              <a16:creationId xmlns:a16="http://schemas.microsoft.com/office/drawing/2014/main" id="{00000000-0008-0000-0000-0000BC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89" name="Text Box 3">
          <a:extLst>
            <a:ext uri="{FF2B5EF4-FFF2-40B4-BE49-F238E27FC236}">
              <a16:creationId xmlns:a16="http://schemas.microsoft.com/office/drawing/2014/main" id="{00000000-0008-0000-0000-0000BD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0" name="Text Box 3">
          <a:extLst>
            <a:ext uri="{FF2B5EF4-FFF2-40B4-BE49-F238E27FC236}">
              <a16:creationId xmlns:a16="http://schemas.microsoft.com/office/drawing/2014/main" id="{00000000-0008-0000-0000-0000BE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1" name="Text Box 3">
          <a:extLst>
            <a:ext uri="{FF2B5EF4-FFF2-40B4-BE49-F238E27FC236}">
              <a16:creationId xmlns:a16="http://schemas.microsoft.com/office/drawing/2014/main" id="{00000000-0008-0000-0000-0000BF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2" name="Text Box 3">
          <a:extLst>
            <a:ext uri="{FF2B5EF4-FFF2-40B4-BE49-F238E27FC236}">
              <a16:creationId xmlns:a16="http://schemas.microsoft.com/office/drawing/2014/main" id="{00000000-0008-0000-0000-0000C0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376</xdr:row>
      <xdr:rowOff>0</xdr:rowOff>
    </xdr:from>
    <xdr:to>
      <xdr:col>1</xdr:col>
      <xdr:colOff>1447800</xdr:colOff>
      <xdr:row>376</xdr:row>
      <xdr:rowOff>209306</xdr:rowOff>
    </xdr:to>
    <xdr:sp macro="" textlink="">
      <xdr:nvSpPr>
        <xdr:cNvPr id="193" name="Text Box 3">
          <a:extLst>
            <a:ext uri="{FF2B5EF4-FFF2-40B4-BE49-F238E27FC236}">
              <a16:creationId xmlns:a16="http://schemas.microsoft.com/office/drawing/2014/main" id="{00000000-0008-0000-0000-0000C1000000}"/>
            </a:ext>
          </a:extLst>
        </xdr:cNvPr>
        <xdr:cNvSpPr txBox="1">
          <a:spLocks noChangeArrowheads="1"/>
        </xdr:cNvSpPr>
      </xdr:nvSpPr>
      <xdr:spPr bwMode="auto">
        <a:xfrm>
          <a:off x="2524125" y="2011584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4" name="Text Box 387">
          <a:extLst>
            <a:ext uri="{FF2B5EF4-FFF2-40B4-BE49-F238E27FC236}">
              <a16:creationId xmlns:a16="http://schemas.microsoft.com/office/drawing/2014/main" id="{00000000-0008-0000-0000-0000C2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5" name="Text Box 388">
          <a:extLst>
            <a:ext uri="{FF2B5EF4-FFF2-40B4-BE49-F238E27FC236}">
              <a16:creationId xmlns:a16="http://schemas.microsoft.com/office/drawing/2014/main" id="{00000000-0008-0000-0000-0000C3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6" name="Text Box 389">
          <a:extLst>
            <a:ext uri="{FF2B5EF4-FFF2-40B4-BE49-F238E27FC236}">
              <a16:creationId xmlns:a16="http://schemas.microsoft.com/office/drawing/2014/main" id="{00000000-0008-0000-0000-0000C4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7" name="Text Box 390">
          <a:extLst>
            <a:ext uri="{FF2B5EF4-FFF2-40B4-BE49-F238E27FC236}">
              <a16:creationId xmlns:a16="http://schemas.microsoft.com/office/drawing/2014/main" id="{00000000-0008-0000-0000-0000C5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8" name="Text Box 391">
          <a:extLst>
            <a:ext uri="{FF2B5EF4-FFF2-40B4-BE49-F238E27FC236}">
              <a16:creationId xmlns:a16="http://schemas.microsoft.com/office/drawing/2014/main" id="{00000000-0008-0000-0000-0000C6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199" name="Text Box 392">
          <a:extLst>
            <a:ext uri="{FF2B5EF4-FFF2-40B4-BE49-F238E27FC236}">
              <a16:creationId xmlns:a16="http://schemas.microsoft.com/office/drawing/2014/main" id="{00000000-0008-0000-0000-0000C7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0" name="Text Box 393">
          <a:extLst>
            <a:ext uri="{FF2B5EF4-FFF2-40B4-BE49-F238E27FC236}">
              <a16:creationId xmlns:a16="http://schemas.microsoft.com/office/drawing/2014/main" id="{00000000-0008-0000-0000-0000C8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1" name="Text Box 394">
          <a:extLst>
            <a:ext uri="{FF2B5EF4-FFF2-40B4-BE49-F238E27FC236}">
              <a16:creationId xmlns:a16="http://schemas.microsoft.com/office/drawing/2014/main" id="{00000000-0008-0000-0000-0000C9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2" name="Text Box 395">
          <a:extLst>
            <a:ext uri="{FF2B5EF4-FFF2-40B4-BE49-F238E27FC236}">
              <a16:creationId xmlns:a16="http://schemas.microsoft.com/office/drawing/2014/main" id="{00000000-0008-0000-0000-0000CA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3" name="Text Box 396">
          <a:extLst>
            <a:ext uri="{FF2B5EF4-FFF2-40B4-BE49-F238E27FC236}">
              <a16:creationId xmlns:a16="http://schemas.microsoft.com/office/drawing/2014/main" id="{00000000-0008-0000-0000-0000CB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4" name="Text Box 397">
          <a:extLst>
            <a:ext uri="{FF2B5EF4-FFF2-40B4-BE49-F238E27FC236}">
              <a16:creationId xmlns:a16="http://schemas.microsoft.com/office/drawing/2014/main" id="{00000000-0008-0000-0000-0000CC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5" name="Text Box 398">
          <a:extLst>
            <a:ext uri="{FF2B5EF4-FFF2-40B4-BE49-F238E27FC236}">
              <a16:creationId xmlns:a16="http://schemas.microsoft.com/office/drawing/2014/main" id="{00000000-0008-0000-0000-0000CD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6" name="Text Box 399">
          <a:extLst>
            <a:ext uri="{FF2B5EF4-FFF2-40B4-BE49-F238E27FC236}">
              <a16:creationId xmlns:a16="http://schemas.microsoft.com/office/drawing/2014/main" id="{00000000-0008-0000-0000-0000CE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7" name="Text Box 400">
          <a:extLst>
            <a:ext uri="{FF2B5EF4-FFF2-40B4-BE49-F238E27FC236}">
              <a16:creationId xmlns:a16="http://schemas.microsoft.com/office/drawing/2014/main" id="{00000000-0008-0000-0000-0000CF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8" name="Text Box 401">
          <a:extLst>
            <a:ext uri="{FF2B5EF4-FFF2-40B4-BE49-F238E27FC236}">
              <a16:creationId xmlns:a16="http://schemas.microsoft.com/office/drawing/2014/main" id="{00000000-0008-0000-0000-0000D0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09" name="Text Box 402">
          <a:extLst>
            <a:ext uri="{FF2B5EF4-FFF2-40B4-BE49-F238E27FC236}">
              <a16:creationId xmlns:a16="http://schemas.microsoft.com/office/drawing/2014/main" id="{00000000-0008-0000-0000-0000D1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0" name="Text Box 403">
          <a:extLst>
            <a:ext uri="{FF2B5EF4-FFF2-40B4-BE49-F238E27FC236}">
              <a16:creationId xmlns:a16="http://schemas.microsoft.com/office/drawing/2014/main" id="{00000000-0008-0000-0000-0000D2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1" name="Text Box 404">
          <a:extLst>
            <a:ext uri="{FF2B5EF4-FFF2-40B4-BE49-F238E27FC236}">
              <a16:creationId xmlns:a16="http://schemas.microsoft.com/office/drawing/2014/main" id="{00000000-0008-0000-0000-0000D3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2" name="Text Box 405">
          <a:extLst>
            <a:ext uri="{FF2B5EF4-FFF2-40B4-BE49-F238E27FC236}">
              <a16:creationId xmlns:a16="http://schemas.microsoft.com/office/drawing/2014/main" id="{00000000-0008-0000-0000-0000D4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3" name="Text Box 406">
          <a:extLst>
            <a:ext uri="{FF2B5EF4-FFF2-40B4-BE49-F238E27FC236}">
              <a16:creationId xmlns:a16="http://schemas.microsoft.com/office/drawing/2014/main" id="{00000000-0008-0000-0000-0000D5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4" name="Text Box 407">
          <a:extLst>
            <a:ext uri="{FF2B5EF4-FFF2-40B4-BE49-F238E27FC236}">
              <a16:creationId xmlns:a16="http://schemas.microsoft.com/office/drawing/2014/main" id="{00000000-0008-0000-0000-0000D6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5" name="Text Box 408">
          <a:extLst>
            <a:ext uri="{FF2B5EF4-FFF2-40B4-BE49-F238E27FC236}">
              <a16:creationId xmlns:a16="http://schemas.microsoft.com/office/drawing/2014/main" id="{00000000-0008-0000-0000-0000D7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6" name="Text Box 409">
          <a:extLst>
            <a:ext uri="{FF2B5EF4-FFF2-40B4-BE49-F238E27FC236}">
              <a16:creationId xmlns:a16="http://schemas.microsoft.com/office/drawing/2014/main" id="{00000000-0008-0000-0000-0000D8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7" name="Text Box 410">
          <a:extLst>
            <a:ext uri="{FF2B5EF4-FFF2-40B4-BE49-F238E27FC236}">
              <a16:creationId xmlns:a16="http://schemas.microsoft.com/office/drawing/2014/main" id="{00000000-0008-0000-0000-0000D9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8" name="Text Box 411">
          <a:extLst>
            <a:ext uri="{FF2B5EF4-FFF2-40B4-BE49-F238E27FC236}">
              <a16:creationId xmlns:a16="http://schemas.microsoft.com/office/drawing/2014/main" id="{00000000-0008-0000-0000-0000DA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19" name="Text Box 412">
          <a:extLst>
            <a:ext uri="{FF2B5EF4-FFF2-40B4-BE49-F238E27FC236}">
              <a16:creationId xmlns:a16="http://schemas.microsoft.com/office/drawing/2014/main" id="{00000000-0008-0000-0000-0000DB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0" name="Text Box 413">
          <a:extLst>
            <a:ext uri="{FF2B5EF4-FFF2-40B4-BE49-F238E27FC236}">
              <a16:creationId xmlns:a16="http://schemas.microsoft.com/office/drawing/2014/main" id="{00000000-0008-0000-0000-0000DC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1" name="Text Box 414">
          <a:extLst>
            <a:ext uri="{FF2B5EF4-FFF2-40B4-BE49-F238E27FC236}">
              <a16:creationId xmlns:a16="http://schemas.microsoft.com/office/drawing/2014/main" id="{00000000-0008-0000-0000-0000DD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2" name="Text Box 415">
          <a:extLst>
            <a:ext uri="{FF2B5EF4-FFF2-40B4-BE49-F238E27FC236}">
              <a16:creationId xmlns:a16="http://schemas.microsoft.com/office/drawing/2014/main" id="{00000000-0008-0000-0000-0000DE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3" name="Text Box 416">
          <a:extLst>
            <a:ext uri="{FF2B5EF4-FFF2-40B4-BE49-F238E27FC236}">
              <a16:creationId xmlns:a16="http://schemas.microsoft.com/office/drawing/2014/main" id="{00000000-0008-0000-0000-0000DF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4" name="Text Box 417">
          <a:extLst>
            <a:ext uri="{FF2B5EF4-FFF2-40B4-BE49-F238E27FC236}">
              <a16:creationId xmlns:a16="http://schemas.microsoft.com/office/drawing/2014/main" id="{00000000-0008-0000-0000-0000E0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5" name="Text Box 418">
          <a:extLst>
            <a:ext uri="{FF2B5EF4-FFF2-40B4-BE49-F238E27FC236}">
              <a16:creationId xmlns:a16="http://schemas.microsoft.com/office/drawing/2014/main" id="{00000000-0008-0000-0000-0000E1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6" name="Text Box 419">
          <a:extLst>
            <a:ext uri="{FF2B5EF4-FFF2-40B4-BE49-F238E27FC236}">
              <a16:creationId xmlns:a16="http://schemas.microsoft.com/office/drawing/2014/main" id="{00000000-0008-0000-0000-0000E2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7" name="Text Box 420">
          <a:extLst>
            <a:ext uri="{FF2B5EF4-FFF2-40B4-BE49-F238E27FC236}">
              <a16:creationId xmlns:a16="http://schemas.microsoft.com/office/drawing/2014/main" id="{00000000-0008-0000-0000-0000E3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8" name="Text Box 421">
          <a:extLst>
            <a:ext uri="{FF2B5EF4-FFF2-40B4-BE49-F238E27FC236}">
              <a16:creationId xmlns:a16="http://schemas.microsoft.com/office/drawing/2014/main" id="{00000000-0008-0000-0000-0000E4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29" name="Text Box 422">
          <a:extLst>
            <a:ext uri="{FF2B5EF4-FFF2-40B4-BE49-F238E27FC236}">
              <a16:creationId xmlns:a16="http://schemas.microsoft.com/office/drawing/2014/main" id="{00000000-0008-0000-0000-0000E5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0" name="Text Box 423">
          <a:extLst>
            <a:ext uri="{FF2B5EF4-FFF2-40B4-BE49-F238E27FC236}">
              <a16:creationId xmlns:a16="http://schemas.microsoft.com/office/drawing/2014/main" id="{00000000-0008-0000-0000-0000E6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1" name="Text Box 424">
          <a:extLst>
            <a:ext uri="{FF2B5EF4-FFF2-40B4-BE49-F238E27FC236}">
              <a16:creationId xmlns:a16="http://schemas.microsoft.com/office/drawing/2014/main" id="{00000000-0008-0000-0000-0000E7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2" name="Text Box 425">
          <a:extLst>
            <a:ext uri="{FF2B5EF4-FFF2-40B4-BE49-F238E27FC236}">
              <a16:creationId xmlns:a16="http://schemas.microsoft.com/office/drawing/2014/main" id="{00000000-0008-0000-0000-0000E8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3" name="Text Box 426">
          <a:extLst>
            <a:ext uri="{FF2B5EF4-FFF2-40B4-BE49-F238E27FC236}">
              <a16:creationId xmlns:a16="http://schemas.microsoft.com/office/drawing/2014/main" id="{00000000-0008-0000-0000-0000E9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4" name="Text Box 427">
          <a:extLst>
            <a:ext uri="{FF2B5EF4-FFF2-40B4-BE49-F238E27FC236}">
              <a16:creationId xmlns:a16="http://schemas.microsoft.com/office/drawing/2014/main" id="{00000000-0008-0000-0000-0000EA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5" name="Text Box 428">
          <a:extLst>
            <a:ext uri="{FF2B5EF4-FFF2-40B4-BE49-F238E27FC236}">
              <a16:creationId xmlns:a16="http://schemas.microsoft.com/office/drawing/2014/main" id="{00000000-0008-0000-0000-0000EB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6" name="Text Box 429">
          <a:extLst>
            <a:ext uri="{FF2B5EF4-FFF2-40B4-BE49-F238E27FC236}">
              <a16:creationId xmlns:a16="http://schemas.microsoft.com/office/drawing/2014/main" id="{00000000-0008-0000-0000-0000EC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7" name="Text Box 430">
          <a:extLst>
            <a:ext uri="{FF2B5EF4-FFF2-40B4-BE49-F238E27FC236}">
              <a16:creationId xmlns:a16="http://schemas.microsoft.com/office/drawing/2014/main" id="{00000000-0008-0000-0000-0000ED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8" name="Text Box 431">
          <a:extLst>
            <a:ext uri="{FF2B5EF4-FFF2-40B4-BE49-F238E27FC236}">
              <a16:creationId xmlns:a16="http://schemas.microsoft.com/office/drawing/2014/main" id="{00000000-0008-0000-0000-0000EE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39" name="Text Box 432">
          <a:extLst>
            <a:ext uri="{FF2B5EF4-FFF2-40B4-BE49-F238E27FC236}">
              <a16:creationId xmlns:a16="http://schemas.microsoft.com/office/drawing/2014/main" id="{00000000-0008-0000-0000-0000EF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0" name="Text Box 433">
          <a:extLst>
            <a:ext uri="{FF2B5EF4-FFF2-40B4-BE49-F238E27FC236}">
              <a16:creationId xmlns:a16="http://schemas.microsoft.com/office/drawing/2014/main" id="{00000000-0008-0000-0000-0000F0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1" name="Text Box 434">
          <a:extLst>
            <a:ext uri="{FF2B5EF4-FFF2-40B4-BE49-F238E27FC236}">
              <a16:creationId xmlns:a16="http://schemas.microsoft.com/office/drawing/2014/main" id="{00000000-0008-0000-0000-0000F1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2" name="Text Box 435">
          <a:extLst>
            <a:ext uri="{FF2B5EF4-FFF2-40B4-BE49-F238E27FC236}">
              <a16:creationId xmlns:a16="http://schemas.microsoft.com/office/drawing/2014/main" id="{00000000-0008-0000-0000-0000F2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3" name="Text Box 436">
          <a:extLst>
            <a:ext uri="{FF2B5EF4-FFF2-40B4-BE49-F238E27FC236}">
              <a16:creationId xmlns:a16="http://schemas.microsoft.com/office/drawing/2014/main" id="{00000000-0008-0000-0000-0000F3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4" name="Text Box 437">
          <a:extLst>
            <a:ext uri="{FF2B5EF4-FFF2-40B4-BE49-F238E27FC236}">
              <a16:creationId xmlns:a16="http://schemas.microsoft.com/office/drawing/2014/main" id="{00000000-0008-0000-0000-0000F4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5" name="Text Box 438">
          <a:extLst>
            <a:ext uri="{FF2B5EF4-FFF2-40B4-BE49-F238E27FC236}">
              <a16:creationId xmlns:a16="http://schemas.microsoft.com/office/drawing/2014/main" id="{00000000-0008-0000-0000-0000F5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6" name="Text Box 439">
          <a:extLst>
            <a:ext uri="{FF2B5EF4-FFF2-40B4-BE49-F238E27FC236}">
              <a16:creationId xmlns:a16="http://schemas.microsoft.com/office/drawing/2014/main" id="{00000000-0008-0000-0000-0000F6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7" name="Text Box 440">
          <a:extLst>
            <a:ext uri="{FF2B5EF4-FFF2-40B4-BE49-F238E27FC236}">
              <a16:creationId xmlns:a16="http://schemas.microsoft.com/office/drawing/2014/main" id="{00000000-0008-0000-0000-0000F7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8" name="Text Box 441">
          <a:extLst>
            <a:ext uri="{FF2B5EF4-FFF2-40B4-BE49-F238E27FC236}">
              <a16:creationId xmlns:a16="http://schemas.microsoft.com/office/drawing/2014/main" id="{00000000-0008-0000-0000-0000F8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49" name="Text Box 442">
          <a:extLst>
            <a:ext uri="{FF2B5EF4-FFF2-40B4-BE49-F238E27FC236}">
              <a16:creationId xmlns:a16="http://schemas.microsoft.com/office/drawing/2014/main" id="{00000000-0008-0000-0000-0000F9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0" name="Text Box 443">
          <a:extLst>
            <a:ext uri="{FF2B5EF4-FFF2-40B4-BE49-F238E27FC236}">
              <a16:creationId xmlns:a16="http://schemas.microsoft.com/office/drawing/2014/main" id="{00000000-0008-0000-0000-0000FA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1" name="Text Box 444">
          <a:extLst>
            <a:ext uri="{FF2B5EF4-FFF2-40B4-BE49-F238E27FC236}">
              <a16:creationId xmlns:a16="http://schemas.microsoft.com/office/drawing/2014/main" id="{00000000-0008-0000-0000-0000FB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2" name="Text Box 445">
          <a:extLst>
            <a:ext uri="{FF2B5EF4-FFF2-40B4-BE49-F238E27FC236}">
              <a16:creationId xmlns:a16="http://schemas.microsoft.com/office/drawing/2014/main" id="{00000000-0008-0000-0000-0000FC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3" name="Text Box 446">
          <a:extLst>
            <a:ext uri="{FF2B5EF4-FFF2-40B4-BE49-F238E27FC236}">
              <a16:creationId xmlns:a16="http://schemas.microsoft.com/office/drawing/2014/main" id="{00000000-0008-0000-0000-0000FD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4" name="Text Box 447">
          <a:extLst>
            <a:ext uri="{FF2B5EF4-FFF2-40B4-BE49-F238E27FC236}">
              <a16:creationId xmlns:a16="http://schemas.microsoft.com/office/drawing/2014/main" id="{00000000-0008-0000-0000-0000FE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5" name="Text Box 448">
          <a:extLst>
            <a:ext uri="{FF2B5EF4-FFF2-40B4-BE49-F238E27FC236}">
              <a16:creationId xmlns:a16="http://schemas.microsoft.com/office/drawing/2014/main" id="{00000000-0008-0000-0000-0000FF00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6" name="Text Box 449">
          <a:extLst>
            <a:ext uri="{FF2B5EF4-FFF2-40B4-BE49-F238E27FC236}">
              <a16:creationId xmlns:a16="http://schemas.microsoft.com/office/drawing/2014/main" id="{00000000-0008-0000-0000-00000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7" name="Text Box 450">
          <a:extLst>
            <a:ext uri="{FF2B5EF4-FFF2-40B4-BE49-F238E27FC236}">
              <a16:creationId xmlns:a16="http://schemas.microsoft.com/office/drawing/2014/main" id="{00000000-0008-0000-0000-00000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8" name="Text Box 451">
          <a:extLst>
            <a:ext uri="{FF2B5EF4-FFF2-40B4-BE49-F238E27FC236}">
              <a16:creationId xmlns:a16="http://schemas.microsoft.com/office/drawing/2014/main" id="{00000000-0008-0000-0000-00000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59" name="Text Box 452">
          <a:extLst>
            <a:ext uri="{FF2B5EF4-FFF2-40B4-BE49-F238E27FC236}">
              <a16:creationId xmlns:a16="http://schemas.microsoft.com/office/drawing/2014/main" id="{00000000-0008-0000-0000-00000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0" name="Text Box 453">
          <a:extLst>
            <a:ext uri="{FF2B5EF4-FFF2-40B4-BE49-F238E27FC236}">
              <a16:creationId xmlns:a16="http://schemas.microsoft.com/office/drawing/2014/main" id="{00000000-0008-0000-0000-00000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1" name="Text Box 454">
          <a:extLst>
            <a:ext uri="{FF2B5EF4-FFF2-40B4-BE49-F238E27FC236}">
              <a16:creationId xmlns:a16="http://schemas.microsoft.com/office/drawing/2014/main" id="{00000000-0008-0000-0000-00000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2" name="Text Box 455">
          <a:extLst>
            <a:ext uri="{FF2B5EF4-FFF2-40B4-BE49-F238E27FC236}">
              <a16:creationId xmlns:a16="http://schemas.microsoft.com/office/drawing/2014/main" id="{00000000-0008-0000-0000-00000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3" name="Text Box 456">
          <a:extLst>
            <a:ext uri="{FF2B5EF4-FFF2-40B4-BE49-F238E27FC236}">
              <a16:creationId xmlns:a16="http://schemas.microsoft.com/office/drawing/2014/main" id="{00000000-0008-0000-0000-00000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4" name="Text Box 457">
          <a:extLst>
            <a:ext uri="{FF2B5EF4-FFF2-40B4-BE49-F238E27FC236}">
              <a16:creationId xmlns:a16="http://schemas.microsoft.com/office/drawing/2014/main" id="{00000000-0008-0000-0000-00000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5" name="Text Box 458">
          <a:extLst>
            <a:ext uri="{FF2B5EF4-FFF2-40B4-BE49-F238E27FC236}">
              <a16:creationId xmlns:a16="http://schemas.microsoft.com/office/drawing/2014/main" id="{00000000-0008-0000-0000-00000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6" name="Text Box 459">
          <a:extLst>
            <a:ext uri="{FF2B5EF4-FFF2-40B4-BE49-F238E27FC236}">
              <a16:creationId xmlns:a16="http://schemas.microsoft.com/office/drawing/2014/main" id="{00000000-0008-0000-0000-00000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7" name="Text Box 460">
          <a:extLst>
            <a:ext uri="{FF2B5EF4-FFF2-40B4-BE49-F238E27FC236}">
              <a16:creationId xmlns:a16="http://schemas.microsoft.com/office/drawing/2014/main" id="{00000000-0008-0000-0000-00000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8" name="Text Box 461">
          <a:extLst>
            <a:ext uri="{FF2B5EF4-FFF2-40B4-BE49-F238E27FC236}">
              <a16:creationId xmlns:a16="http://schemas.microsoft.com/office/drawing/2014/main" id="{00000000-0008-0000-0000-00000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69" name="Text Box 462">
          <a:extLst>
            <a:ext uri="{FF2B5EF4-FFF2-40B4-BE49-F238E27FC236}">
              <a16:creationId xmlns:a16="http://schemas.microsoft.com/office/drawing/2014/main" id="{00000000-0008-0000-0000-00000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0" name="Text Box 463">
          <a:extLst>
            <a:ext uri="{FF2B5EF4-FFF2-40B4-BE49-F238E27FC236}">
              <a16:creationId xmlns:a16="http://schemas.microsoft.com/office/drawing/2014/main" id="{00000000-0008-0000-0000-00000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1" name="Text Box 464">
          <a:extLst>
            <a:ext uri="{FF2B5EF4-FFF2-40B4-BE49-F238E27FC236}">
              <a16:creationId xmlns:a16="http://schemas.microsoft.com/office/drawing/2014/main" id="{00000000-0008-0000-0000-00000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2" name="Text Box 465">
          <a:extLst>
            <a:ext uri="{FF2B5EF4-FFF2-40B4-BE49-F238E27FC236}">
              <a16:creationId xmlns:a16="http://schemas.microsoft.com/office/drawing/2014/main" id="{00000000-0008-0000-0000-00001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3" name="Text Box 466">
          <a:extLst>
            <a:ext uri="{FF2B5EF4-FFF2-40B4-BE49-F238E27FC236}">
              <a16:creationId xmlns:a16="http://schemas.microsoft.com/office/drawing/2014/main" id="{00000000-0008-0000-0000-00001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4" name="Text Box 467">
          <a:extLst>
            <a:ext uri="{FF2B5EF4-FFF2-40B4-BE49-F238E27FC236}">
              <a16:creationId xmlns:a16="http://schemas.microsoft.com/office/drawing/2014/main" id="{00000000-0008-0000-0000-00001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5" name="Text Box 468">
          <a:extLst>
            <a:ext uri="{FF2B5EF4-FFF2-40B4-BE49-F238E27FC236}">
              <a16:creationId xmlns:a16="http://schemas.microsoft.com/office/drawing/2014/main" id="{00000000-0008-0000-0000-00001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6" name="Text Box 469">
          <a:extLst>
            <a:ext uri="{FF2B5EF4-FFF2-40B4-BE49-F238E27FC236}">
              <a16:creationId xmlns:a16="http://schemas.microsoft.com/office/drawing/2014/main" id="{00000000-0008-0000-0000-00001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7" name="Text Box 470">
          <a:extLst>
            <a:ext uri="{FF2B5EF4-FFF2-40B4-BE49-F238E27FC236}">
              <a16:creationId xmlns:a16="http://schemas.microsoft.com/office/drawing/2014/main" id="{00000000-0008-0000-0000-00001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8" name="Text Box 471">
          <a:extLst>
            <a:ext uri="{FF2B5EF4-FFF2-40B4-BE49-F238E27FC236}">
              <a16:creationId xmlns:a16="http://schemas.microsoft.com/office/drawing/2014/main" id="{00000000-0008-0000-0000-00001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79" name="Text Box 472">
          <a:extLst>
            <a:ext uri="{FF2B5EF4-FFF2-40B4-BE49-F238E27FC236}">
              <a16:creationId xmlns:a16="http://schemas.microsoft.com/office/drawing/2014/main" id="{00000000-0008-0000-0000-00001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0" name="Text Box 473">
          <a:extLst>
            <a:ext uri="{FF2B5EF4-FFF2-40B4-BE49-F238E27FC236}">
              <a16:creationId xmlns:a16="http://schemas.microsoft.com/office/drawing/2014/main" id="{00000000-0008-0000-0000-00001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1" name="Text Box 474">
          <a:extLst>
            <a:ext uri="{FF2B5EF4-FFF2-40B4-BE49-F238E27FC236}">
              <a16:creationId xmlns:a16="http://schemas.microsoft.com/office/drawing/2014/main" id="{00000000-0008-0000-0000-00001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2" name="Text Box 475">
          <a:extLst>
            <a:ext uri="{FF2B5EF4-FFF2-40B4-BE49-F238E27FC236}">
              <a16:creationId xmlns:a16="http://schemas.microsoft.com/office/drawing/2014/main" id="{00000000-0008-0000-0000-00001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3" name="Text Box 476">
          <a:extLst>
            <a:ext uri="{FF2B5EF4-FFF2-40B4-BE49-F238E27FC236}">
              <a16:creationId xmlns:a16="http://schemas.microsoft.com/office/drawing/2014/main" id="{00000000-0008-0000-0000-00001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4" name="Text Box 477">
          <a:extLst>
            <a:ext uri="{FF2B5EF4-FFF2-40B4-BE49-F238E27FC236}">
              <a16:creationId xmlns:a16="http://schemas.microsoft.com/office/drawing/2014/main" id="{00000000-0008-0000-0000-00001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5" name="Text Box 478">
          <a:extLst>
            <a:ext uri="{FF2B5EF4-FFF2-40B4-BE49-F238E27FC236}">
              <a16:creationId xmlns:a16="http://schemas.microsoft.com/office/drawing/2014/main" id="{00000000-0008-0000-0000-00001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6" name="Text Box 479">
          <a:extLst>
            <a:ext uri="{FF2B5EF4-FFF2-40B4-BE49-F238E27FC236}">
              <a16:creationId xmlns:a16="http://schemas.microsoft.com/office/drawing/2014/main" id="{00000000-0008-0000-0000-00001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7" name="Text Box 480">
          <a:extLst>
            <a:ext uri="{FF2B5EF4-FFF2-40B4-BE49-F238E27FC236}">
              <a16:creationId xmlns:a16="http://schemas.microsoft.com/office/drawing/2014/main" id="{00000000-0008-0000-0000-00001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8" name="Text Box 481">
          <a:extLst>
            <a:ext uri="{FF2B5EF4-FFF2-40B4-BE49-F238E27FC236}">
              <a16:creationId xmlns:a16="http://schemas.microsoft.com/office/drawing/2014/main" id="{00000000-0008-0000-0000-00002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89" name="Text Box 482">
          <a:extLst>
            <a:ext uri="{FF2B5EF4-FFF2-40B4-BE49-F238E27FC236}">
              <a16:creationId xmlns:a16="http://schemas.microsoft.com/office/drawing/2014/main" id="{00000000-0008-0000-0000-00002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0" name="Text Box 483">
          <a:extLst>
            <a:ext uri="{FF2B5EF4-FFF2-40B4-BE49-F238E27FC236}">
              <a16:creationId xmlns:a16="http://schemas.microsoft.com/office/drawing/2014/main" id="{00000000-0008-0000-0000-00002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1" name="Text Box 484">
          <a:extLst>
            <a:ext uri="{FF2B5EF4-FFF2-40B4-BE49-F238E27FC236}">
              <a16:creationId xmlns:a16="http://schemas.microsoft.com/office/drawing/2014/main" id="{00000000-0008-0000-0000-00002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2" name="Text Box 485">
          <a:extLst>
            <a:ext uri="{FF2B5EF4-FFF2-40B4-BE49-F238E27FC236}">
              <a16:creationId xmlns:a16="http://schemas.microsoft.com/office/drawing/2014/main" id="{00000000-0008-0000-0000-00002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3" name="Text Box 486">
          <a:extLst>
            <a:ext uri="{FF2B5EF4-FFF2-40B4-BE49-F238E27FC236}">
              <a16:creationId xmlns:a16="http://schemas.microsoft.com/office/drawing/2014/main" id="{00000000-0008-0000-0000-00002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4" name="Text Box 487">
          <a:extLst>
            <a:ext uri="{FF2B5EF4-FFF2-40B4-BE49-F238E27FC236}">
              <a16:creationId xmlns:a16="http://schemas.microsoft.com/office/drawing/2014/main" id="{00000000-0008-0000-0000-00002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5" name="Text Box 488">
          <a:extLst>
            <a:ext uri="{FF2B5EF4-FFF2-40B4-BE49-F238E27FC236}">
              <a16:creationId xmlns:a16="http://schemas.microsoft.com/office/drawing/2014/main" id="{00000000-0008-0000-0000-00002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6" name="Text Box 489">
          <a:extLst>
            <a:ext uri="{FF2B5EF4-FFF2-40B4-BE49-F238E27FC236}">
              <a16:creationId xmlns:a16="http://schemas.microsoft.com/office/drawing/2014/main" id="{00000000-0008-0000-0000-00002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7" name="Text Box 490">
          <a:extLst>
            <a:ext uri="{FF2B5EF4-FFF2-40B4-BE49-F238E27FC236}">
              <a16:creationId xmlns:a16="http://schemas.microsoft.com/office/drawing/2014/main" id="{00000000-0008-0000-0000-00002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8" name="Text Box 491">
          <a:extLst>
            <a:ext uri="{FF2B5EF4-FFF2-40B4-BE49-F238E27FC236}">
              <a16:creationId xmlns:a16="http://schemas.microsoft.com/office/drawing/2014/main" id="{00000000-0008-0000-0000-00002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299" name="Text Box 492">
          <a:extLst>
            <a:ext uri="{FF2B5EF4-FFF2-40B4-BE49-F238E27FC236}">
              <a16:creationId xmlns:a16="http://schemas.microsoft.com/office/drawing/2014/main" id="{00000000-0008-0000-0000-00002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0" name="Text Box 493">
          <a:extLst>
            <a:ext uri="{FF2B5EF4-FFF2-40B4-BE49-F238E27FC236}">
              <a16:creationId xmlns:a16="http://schemas.microsoft.com/office/drawing/2014/main" id="{00000000-0008-0000-0000-00002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1" name="Text Box 494">
          <a:extLst>
            <a:ext uri="{FF2B5EF4-FFF2-40B4-BE49-F238E27FC236}">
              <a16:creationId xmlns:a16="http://schemas.microsoft.com/office/drawing/2014/main" id="{00000000-0008-0000-0000-00002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2" name="Text Box 495">
          <a:extLst>
            <a:ext uri="{FF2B5EF4-FFF2-40B4-BE49-F238E27FC236}">
              <a16:creationId xmlns:a16="http://schemas.microsoft.com/office/drawing/2014/main" id="{00000000-0008-0000-0000-00002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3" name="Text Box 496">
          <a:extLst>
            <a:ext uri="{FF2B5EF4-FFF2-40B4-BE49-F238E27FC236}">
              <a16:creationId xmlns:a16="http://schemas.microsoft.com/office/drawing/2014/main" id="{00000000-0008-0000-0000-00002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4" name="Text Box 497">
          <a:extLst>
            <a:ext uri="{FF2B5EF4-FFF2-40B4-BE49-F238E27FC236}">
              <a16:creationId xmlns:a16="http://schemas.microsoft.com/office/drawing/2014/main" id="{00000000-0008-0000-0000-00003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5" name="Text Box 498">
          <a:extLst>
            <a:ext uri="{FF2B5EF4-FFF2-40B4-BE49-F238E27FC236}">
              <a16:creationId xmlns:a16="http://schemas.microsoft.com/office/drawing/2014/main" id="{00000000-0008-0000-0000-00003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6" name="Text Box 499">
          <a:extLst>
            <a:ext uri="{FF2B5EF4-FFF2-40B4-BE49-F238E27FC236}">
              <a16:creationId xmlns:a16="http://schemas.microsoft.com/office/drawing/2014/main" id="{00000000-0008-0000-0000-00003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7" name="Text Box 500">
          <a:extLst>
            <a:ext uri="{FF2B5EF4-FFF2-40B4-BE49-F238E27FC236}">
              <a16:creationId xmlns:a16="http://schemas.microsoft.com/office/drawing/2014/main" id="{00000000-0008-0000-0000-00003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8" name="Text Box 501">
          <a:extLst>
            <a:ext uri="{FF2B5EF4-FFF2-40B4-BE49-F238E27FC236}">
              <a16:creationId xmlns:a16="http://schemas.microsoft.com/office/drawing/2014/main" id="{00000000-0008-0000-0000-00003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09" name="Text Box 502">
          <a:extLst>
            <a:ext uri="{FF2B5EF4-FFF2-40B4-BE49-F238E27FC236}">
              <a16:creationId xmlns:a16="http://schemas.microsoft.com/office/drawing/2014/main" id="{00000000-0008-0000-0000-00003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0" name="Text Box 503">
          <a:extLst>
            <a:ext uri="{FF2B5EF4-FFF2-40B4-BE49-F238E27FC236}">
              <a16:creationId xmlns:a16="http://schemas.microsoft.com/office/drawing/2014/main" id="{00000000-0008-0000-0000-00003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1" name="Text Box 504">
          <a:extLst>
            <a:ext uri="{FF2B5EF4-FFF2-40B4-BE49-F238E27FC236}">
              <a16:creationId xmlns:a16="http://schemas.microsoft.com/office/drawing/2014/main" id="{00000000-0008-0000-0000-00003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2" name="Text Box 505">
          <a:extLst>
            <a:ext uri="{FF2B5EF4-FFF2-40B4-BE49-F238E27FC236}">
              <a16:creationId xmlns:a16="http://schemas.microsoft.com/office/drawing/2014/main" id="{00000000-0008-0000-0000-00003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3" name="Text Box 506">
          <a:extLst>
            <a:ext uri="{FF2B5EF4-FFF2-40B4-BE49-F238E27FC236}">
              <a16:creationId xmlns:a16="http://schemas.microsoft.com/office/drawing/2014/main" id="{00000000-0008-0000-0000-00003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4" name="Text Box 507">
          <a:extLst>
            <a:ext uri="{FF2B5EF4-FFF2-40B4-BE49-F238E27FC236}">
              <a16:creationId xmlns:a16="http://schemas.microsoft.com/office/drawing/2014/main" id="{00000000-0008-0000-0000-00003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5" name="Text Box 508">
          <a:extLst>
            <a:ext uri="{FF2B5EF4-FFF2-40B4-BE49-F238E27FC236}">
              <a16:creationId xmlns:a16="http://schemas.microsoft.com/office/drawing/2014/main" id="{00000000-0008-0000-0000-00003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6" name="Text Box 509">
          <a:extLst>
            <a:ext uri="{FF2B5EF4-FFF2-40B4-BE49-F238E27FC236}">
              <a16:creationId xmlns:a16="http://schemas.microsoft.com/office/drawing/2014/main" id="{00000000-0008-0000-0000-00003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7" name="Text Box 510">
          <a:extLst>
            <a:ext uri="{FF2B5EF4-FFF2-40B4-BE49-F238E27FC236}">
              <a16:creationId xmlns:a16="http://schemas.microsoft.com/office/drawing/2014/main" id="{00000000-0008-0000-0000-00003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8" name="Text Box 511">
          <a:extLst>
            <a:ext uri="{FF2B5EF4-FFF2-40B4-BE49-F238E27FC236}">
              <a16:creationId xmlns:a16="http://schemas.microsoft.com/office/drawing/2014/main" id="{00000000-0008-0000-0000-00003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19" name="Text Box 512">
          <a:extLst>
            <a:ext uri="{FF2B5EF4-FFF2-40B4-BE49-F238E27FC236}">
              <a16:creationId xmlns:a16="http://schemas.microsoft.com/office/drawing/2014/main" id="{00000000-0008-0000-0000-00003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0" name="Text Box 513">
          <a:extLst>
            <a:ext uri="{FF2B5EF4-FFF2-40B4-BE49-F238E27FC236}">
              <a16:creationId xmlns:a16="http://schemas.microsoft.com/office/drawing/2014/main" id="{00000000-0008-0000-0000-00004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1" name="Text Box 514">
          <a:extLst>
            <a:ext uri="{FF2B5EF4-FFF2-40B4-BE49-F238E27FC236}">
              <a16:creationId xmlns:a16="http://schemas.microsoft.com/office/drawing/2014/main" id="{00000000-0008-0000-0000-00004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2" name="Text Box 515">
          <a:extLst>
            <a:ext uri="{FF2B5EF4-FFF2-40B4-BE49-F238E27FC236}">
              <a16:creationId xmlns:a16="http://schemas.microsoft.com/office/drawing/2014/main" id="{00000000-0008-0000-0000-00004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3" name="Text Box 516">
          <a:extLst>
            <a:ext uri="{FF2B5EF4-FFF2-40B4-BE49-F238E27FC236}">
              <a16:creationId xmlns:a16="http://schemas.microsoft.com/office/drawing/2014/main" id="{00000000-0008-0000-0000-00004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4" name="Text Box 517">
          <a:extLst>
            <a:ext uri="{FF2B5EF4-FFF2-40B4-BE49-F238E27FC236}">
              <a16:creationId xmlns:a16="http://schemas.microsoft.com/office/drawing/2014/main" id="{00000000-0008-0000-0000-00004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5" name="Text Box 518">
          <a:extLst>
            <a:ext uri="{FF2B5EF4-FFF2-40B4-BE49-F238E27FC236}">
              <a16:creationId xmlns:a16="http://schemas.microsoft.com/office/drawing/2014/main" id="{00000000-0008-0000-0000-00004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6" name="Text Box 519">
          <a:extLst>
            <a:ext uri="{FF2B5EF4-FFF2-40B4-BE49-F238E27FC236}">
              <a16:creationId xmlns:a16="http://schemas.microsoft.com/office/drawing/2014/main" id="{00000000-0008-0000-0000-00004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7" name="Text Box 520">
          <a:extLst>
            <a:ext uri="{FF2B5EF4-FFF2-40B4-BE49-F238E27FC236}">
              <a16:creationId xmlns:a16="http://schemas.microsoft.com/office/drawing/2014/main" id="{00000000-0008-0000-0000-00004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8" name="Text Box 521">
          <a:extLst>
            <a:ext uri="{FF2B5EF4-FFF2-40B4-BE49-F238E27FC236}">
              <a16:creationId xmlns:a16="http://schemas.microsoft.com/office/drawing/2014/main" id="{00000000-0008-0000-0000-00004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29" name="Text Box 522">
          <a:extLst>
            <a:ext uri="{FF2B5EF4-FFF2-40B4-BE49-F238E27FC236}">
              <a16:creationId xmlns:a16="http://schemas.microsoft.com/office/drawing/2014/main" id="{00000000-0008-0000-0000-00004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0" name="Text Box 523">
          <a:extLst>
            <a:ext uri="{FF2B5EF4-FFF2-40B4-BE49-F238E27FC236}">
              <a16:creationId xmlns:a16="http://schemas.microsoft.com/office/drawing/2014/main" id="{00000000-0008-0000-0000-00004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1" name="Text Box 524">
          <a:extLst>
            <a:ext uri="{FF2B5EF4-FFF2-40B4-BE49-F238E27FC236}">
              <a16:creationId xmlns:a16="http://schemas.microsoft.com/office/drawing/2014/main" id="{00000000-0008-0000-0000-00004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2" name="Text Box 525">
          <a:extLst>
            <a:ext uri="{FF2B5EF4-FFF2-40B4-BE49-F238E27FC236}">
              <a16:creationId xmlns:a16="http://schemas.microsoft.com/office/drawing/2014/main" id="{00000000-0008-0000-0000-00004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3" name="Text Box 526">
          <a:extLst>
            <a:ext uri="{FF2B5EF4-FFF2-40B4-BE49-F238E27FC236}">
              <a16:creationId xmlns:a16="http://schemas.microsoft.com/office/drawing/2014/main" id="{00000000-0008-0000-0000-00004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4" name="Text Box 527">
          <a:extLst>
            <a:ext uri="{FF2B5EF4-FFF2-40B4-BE49-F238E27FC236}">
              <a16:creationId xmlns:a16="http://schemas.microsoft.com/office/drawing/2014/main" id="{00000000-0008-0000-0000-00004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5" name="Text Box 528">
          <a:extLst>
            <a:ext uri="{FF2B5EF4-FFF2-40B4-BE49-F238E27FC236}">
              <a16:creationId xmlns:a16="http://schemas.microsoft.com/office/drawing/2014/main" id="{00000000-0008-0000-0000-00004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6" name="Text Box 529">
          <a:extLst>
            <a:ext uri="{FF2B5EF4-FFF2-40B4-BE49-F238E27FC236}">
              <a16:creationId xmlns:a16="http://schemas.microsoft.com/office/drawing/2014/main" id="{00000000-0008-0000-0000-00005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7" name="Text Box 530">
          <a:extLst>
            <a:ext uri="{FF2B5EF4-FFF2-40B4-BE49-F238E27FC236}">
              <a16:creationId xmlns:a16="http://schemas.microsoft.com/office/drawing/2014/main" id="{00000000-0008-0000-0000-00005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8" name="Text Box 531">
          <a:extLst>
            <a:ext uri="{FF2B5EF4-FFF2-40B4-BE49-F238E27FC236}">
              <a16:creationId xmlns:a16="http://schemas.microsoft.com/office/drawing/2014/main" id="{00000000-0008-0000-0000-00005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39" name="Text Box 532">
          <a:extLst>
            <a:ext uri="{FF2B5EF4-FFF2-40B4-BE49-F238E27FC236}">
              <a16:creationId xmlns:a16="http://schemas.microsoft.com/office/drawing/2014/main" id="{00000000-0008-0000-0000-00005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0" name="Text Box 533">
          <a:extLst>
            <a:ext uri="{FF2B5EF4-FFF2-40B4-BE49-F238E27FC236}">
              <a16:creationId xmlns:a16="http://schemas.microsoft.com/office/drawing/2014/main" id="{00000000-0008-0000-0000-00005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1" name="Text Box 534">
          <a:extLst>
            <a:ext uri="{FF2B5EF4-FFF2-40B4-BE49-F238E27FC236}">
              <a16:creationId xmlns:a16="http://schemas.microsoft.com/office/drawing/2014/main" id="{00000000-0008-0000-0000-00005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2" name="Text Box 535">
          <a:extLst>
            <a:ext uri="{FF2B5EF4-FFF2-40B4-BE49-F238E27FC236}">
              <a16:creationId xmlns:a16="http://schemas.microsoft.com/office/drawing/2014/main" id="{00000000-0008-0000-0000-00005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3" name="Text Box 536">
          <a:extLst>
            <a:ext uri="{FF2B5EF4-FFF2-40B4-BE49-F238E27FC236}">
              <a16:creationId xmlns:a16="http://schemas.microsoft.com/office/drawing/2014/main" id="{00000000-0008-0000-0000-00005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4" name="Text Box 537">
          <a:extLst>
            <a:ext uri="{FF2B5EF4-FFF2-40B4-BE49-F238E27FC236}">
              <a16:creationId xmlns:a16="http://schemas.microsoft.com/office/drawing/2014/main" id="{00000000-0008-0000-0000-00005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5" name="Text Box 538">
          <a:extLst>
            <a:ext uri="{FF2B5EF4-FFF2-40B4-BE49-F238E27FC236}">
              <a16:creationId xmlns:a16="http://schemas.microsoft.com/office/drawing/2014/main" id="{00000000-0008-0000-0000-00005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6" name="Text Box 539">
          <a:extLst>
            <a:ext uri="{FF2B5EF4-FFF2-40B4-BE49-F238E27FC236}">
              <a16:creationId xmlns:a16="http://schemas.microsoft.com/office/drawing/2014/main" id="{00000000-0008-0000-0000-00005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7" name="Text Box 540">
          <a:extLst>
            <a:ext uri="{FF2B5EF4-FFF2-40B4-BE49-F238E27FC236}">
              <a16:creationId xmlns:a16="http://schemas.microsoft.com/office/drawing/2014/main" id="{00000000-0008-0000-0000-00005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8" name="Text Box 541">
          <a:extLst>
            <a:ext uri="{FF2B5EF4-FFF2-40B4-BE49-F238E27FC236}">
              <a16:creationId xmlns:a16="http://schemas.microsoft.com/office/drawing/2014/main" id="{00000000-0008-0000-0000-00005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49" name="Text Box 542">
          <a:extLst>
            <a:ext uri="{FF2B5EF4-FFF2-40B4-BE49-F238E27FC236}">
              <a16:creationId xmlns:a16="http://schemas.microsoft.com/office/drawing/2014/main" id="{00000000-0008-0000-0000-00005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0" name="Text Box 543">
          <a:extLst>
            <a:ext uri="{FF2B5EF4-FFF2-40B4-BE49-F238E27FC236}">
              <a16:creationId xmlns:a16="http://schemas.microsoft.com/office/drawing/2014/main" id="{00000000-0008-0000-0000-00005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1" name="Text Box 544">
          <a:extLst>
            <a:ext uri="{FF2B5EF4-FFF2-40B4-BE49-F238E27FC236}">
              <a16:creationId xmlns:a16="http://schemas.microsoft.com/office/drawing/2014/main" id="{00000000-0008-0000-0000-00005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2" name="Text Box 545">
          <a:extLst>
            <a:ext uri="{FF2B5EF4-FFF2-40B4-BE49-F238E27FC236}">
              <a16:creationId xmlns:a16="http://schemas.microsoft.com/office/drawing/2014/main" id="{00000000-0008-0000-0000-00006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3" name="Text Box 546">
          <a:extLst>
            <a:ext uri="{FF2B5EF4-FFF2-40B4-BE49-F238E27FC236}">
              <a16:creationId xmlns:a16="http://schemas.microsoft.com/office/drawing/2014/main" id="{00000000-0008-0000-0000-00006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4" name="Text Box 547">
          <a:extLst>
            <a:ext uri="{FF2B5EF4-FFF2-40B4-BE49-F238E27FC236}">
              <a16:creationId xmlns:a16="http://schemas.microsoft.com/office/drawing/2014/main" id="{00000000-0008-0000-0000-00006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5" name="Text Box 548">
          <a:extLst>
            <a:ext uri="{FF2B5EF4-FFF2-40B4-BE49-F238E27FC236}">
              <a16:creationId xmlns:a16="http://schemas.microsoft.com/office/drawing/2014/main" id="{00000000-0008-0000-0000-00006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6" name="Text Box 549">
          <a:extLst>
            <a:ext uri="{FF2B5EF4-FFF2-40B4-BE49-F238E27FC236}">
              <a16:creationId xmlns:a16="http://schemas.microsoft.com/office/drawing/2014/main" id="{00000000-0008-0000-0000-00006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7" name="Text Box 550">
          <a:extLst>
            <a:ext uri="{FF2B5EF4-FFF2-40B4-BE49-F238E27FC236}">
              <a16:creationId xmlns:a16="http://schemas.microsoft.com/office/drawing/2014/main" id="{00000000-0008-0000-0000-00006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8" name="Text Box 551">
          <a:extLst>
            <a:ext uri="{FF2B5EF4-FFF2-40B4-BE49-F238E27FC236}">
              <a16:creationId xmlns:a16="http://schemas.microsoft.com/office/drawing/2014/main" id="{00000000-0008-0000-0000-00006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59" name="Text Box 552">
          <a:extLst>
            <a:ext uri="{FF2B5EF4-FFF2-40B4-BE49-F238E27FC236}">
              <a16:creationId xmlns:a16="http://schemas.microsoft.com/office/drawing/2014/main" id="{00000000-0008-0000-0000-00006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0" name="Text Box 553">
          <a:extLst>
            <a:ext uri="{FF2B5EF4-FFF2-40B4-BE49-F238E27FC236}">
              <a16:creationId xmlns:a16="http://schemas.microsoft.com/office/drawing/2014/main" id="{00000000-0008-0000-0000-00006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1" name="Text Box 554">
          <a:extLst>
            <a:ext uri="{FF2B5EF4-FFF2-40B4-BE49-F238E27FC236}">
              <a16:creationId xmlns:a16="http://schemas.microsoft.com/office/drawing/2014/main" id="{00000000-0008-0000-0000-00006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2" name="Text Box 555">
          <a:extLst>
            <a:ext uri="{FF2B5EF4-FFF2-40B4-BE49-F238E27FC236}">
              <a16:creationId xmlns:a16="http://schemas.microsoft.com/office/drawing/2014/main" id="{00000000-0008-0000-0000-00006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3" name="Text Box 556">
          <a:extLst>
            <a:ext uri="{FF2B5EF4-FFF2-40B4-BE49-F238E27FC236}">
              <a16:creationId xmlns:a16="http://schemas.microsoft.com/office/drawing/2014/main" id="{00000000-0008-0000-0000-00006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4" name="Text Box 557">
          <a:extLst>
            <a:ext uri="{FF2B5EF4-FFF2-40B4-BE49-F238E27FC236}">
              <a16:creationId xmlns:a16="http://schemas.microsoft.com/office/drawing/2014/main" id="{00000000-0008-0000-0000-00006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5" name="Text Box 558">
          <a:extLst>
            <a:ext uri="{FF2B5EF4-FFF2-40B4-BE49-F238E27FC236}">
              <a16:creationId xmlns:a16="http://schemas.microsoft.com/office/drawing/2014/main" id="{00000000-0008-0000-0000-00006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6" name="Text Box 559">
          <a:extLst>
            <a:ext uri="{FF2B5EF4-FFF2-40B4-BE49-F238E27FC236}">
              <a16:creationId xmlns:a16="http://schemas.microsoft.com/office/drawing/2014/main" id="{00000000-0008-0000-0000-00006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7" name="Text Box 560">
          <a:extLst>
            <a:ext uri="{FF2B5EF4-FFF2-40B4-BE49-F238E27FC236}">
              <a16:creationId xmlns:a16="http://schemas.microsoft.com/office/drawing/2014/main" id="{00000000-0008-0000-0000-00006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8" name="Text Box 561">
          <a:extLst>
            <a:ext uri="{FF2B5EF4-FFF2-40B4-BE49-F238E27FC236}">
              <a16:creationId xmlns:a16="http://schemas.microsoft.com/office/drawing/2014/main" id="{00000000-0008-0000-0000-00007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69" name="Text Box 562">
          <a:extLst>
            <a:ext uri="{FF2B5EF4-FFF2-40B4-BE49-F238E27FC236}">
              <a16:creationId xmlns:a16="http://schemas.microsoft.com/office/drawing/2014/main" id="{00000000-0008-0000-0000-00007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0" name="Text Box 563">
          <a:extLst>
            <a:ext uri="{FF2B5EF4-FFF2-40B4-BE49-F238E27FC236}">
              <a16:creationId xmlns:a16="http://schemas.microsoft.com/office/drawing/2014/main" id="{00000000-0008-0000-0000-00007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1" name="Text Box 564">
          <a:extLst>
            <a:ext uri="{FF2B5EF4-FFF2-40B4-BE49-F238E27FC236}">
              <a16:creationId xmlns:a16="http://schemas.microsoft.com/office/drawing/2014/main" id="{00000000-0008-0000-0000-00007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2" name="Text Box 565">
          <a:extLst>
            <a:ext uri="{FF2B5EF4-FFF2-40B4-BE49-F238E27FC236}">
              <a16:creationId xmlns:a16="http://schemas.microsoft.com/office/drawing/2014/main" id="{00000000-0008-0000-0000-00007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3" name="Text Box 566">
          <a:extLst>
            <a:ext uri="{FF2B5EF4-FFF2-40B4-BE49-F238E27FC236}">
              <a16:creationId xmlns:a16="http://schemas.microsoft.com/office/drawing/2014/main" id="{00000000-0008-0000-0000-00007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4" name="Text Box 567">
          <a:extLst>
            <a:ext uri="{FF2B5EF4-FFF2-40B4-BE49-F238E27FC236}">
              <a16:creationId xmlns:a16="http://schemas.microsoft.com/office/drawing/2014/main" id="{00000000-0008-0000-0000-00007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5" name="Text Box 568">
          <a:extLst>
            <a:ext uri="{FF2B5EF4-FFF2-40B4-BE49-F238E27FC236}">
              <a16:creationId xmlns:a16="http://schemas.microsoft.com/office/drawing/2014/main" id="{00000000-0008-0000-0000-00007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6" name="Text Box 569">
          <a:extLst>
            <a:ext uri="{FF2B5EF4-FFF2-40B4-BE49-F238E27FC236}">
              <a16:creationId xmlns:a16="http://schemas.microsoft.com/office/drawing/2014/main" id="{00000000-0008-0000-0000-00007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7" name="Text Box 570">
          <a:extLst>
            <a:ext uri="{FF2B5EF4-FFF2-40B4-BE49-F238E27FC236}">
              <a16:creationId xmlns:a16="http://schemas.microsoft.com/office/drawing/2014/main" id="{00000000-0008-0000-0000-00007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8" name="Text Box 571">
          <a:extLst>
            <a:ext uri="{FF2B5EF4-FFF2-40B4-BE49-F238E27FC236}">
              <a16:creationId xmlns:a16="http://schemas.microsoft.com/office/drawing/2014/main" id="{00000000-0008-0000-0000-00007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79" name="Text Box 572">
          <a:extLst>
            <a:ext uri="{FF2B5EF4-FFF2-40B4-BE49-F238E27FC236}">
              <a16:creationId xmlns:a16="http://schemas.microsoft.com/office/drawing/2014/main" id="{00000000-0008-0000-0000-00007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0" name="Text Box 573">
          <a:extLst>
            <a:ext uri="{FF2B5EF4-FFF2-40B4-BE49-F238E27FC236}">
              <a16:creationId xmlns:a16="http://schemas.microsoft.com/office/drawing/2014/main" id="{00000000-0008-0000-0000-00007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1" name="Text Box 574">
          <a:extLst>
            <a:ext uri="{FF2B5EF4-FFF2-40B4-BE49-F238E27FC236}">
              <a16:creationId xmlns:a16="http://schemas.microsoft.com/office/drawing/2014/main" id="{00000000-0008-0000-0000-00007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2" name="Text Box 575">
          <a:extLst>
            <a:ext uri="{FF2B5EF4-FFF2-40B4-BE49-F238E27FC236}">
              <a16:creationId xmlns:a16="http://schemas.microsoft.com/office/drawing/2014/main" id="{00000000-0008-0000-0000-00007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3" name="Text Box 576">
          <a:extLst>
            <a:ext uri="{FF2B5EF4-FFF2-40B4-BE49-F238E27FC236}">
              <a16:creationId xmlns:a16="http://schemas.microsoft.com/office/drawing/2014/main" id="{00000000-0008-0000-0000-00007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4" name="Text Box 577">
          <a:extLst>
            <a:ext uri="{FF2B5EF4-FFF2-40B4-BE49-F238E27FC236}">
              <a16:creationId xmlns:a16="http://schemas.microsoft.com/office/drawing/2014/main" id="{00000000-0008-0000-0000-00008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5" name="Text Box 578">
          <a:extLst>
            <a:ext uri="{FF2B5EF4-FFF2-40B4-BE49-F238E27FC236}">
              <a16:creationId xmlns:a16="http://schemas.microsoft.com/office/drawing/2014/main" id="{00000000-0008-0000-0000-00008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6" name="Text Box 579">
          <a:extLst>
            <a:ext uri="{FF2B5EF4-FFF2-40B4-BE49-F238E27FC236}">
              <a16:creationId xmlns:a16="http://schemas.microsoft.com/office/drawing/2014/main" id="{00000000-0008-0000-0000-00008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7" name="Text Box 580">
          <a:extLst>
            <a:ext uri="{FF2B5EF4-FFF2-40B4-BE49-F238E27FC236}">
              <a16:creationId xmlns:a16="http://schemas.microsoft.com/office/drawing/2014/main" id="{00000000-0008-0000-0000-00008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8" name="Text Box 581">
          <a:extLst>
            <a:ext uri="{FF2B5EF4-FFF2-40B4-BE49-F238E27FC236}">
              <a16:creationId xmlns:a16="http://schemas.microsoft.com/office/drawing/2014/main" id="{00000000-0008-0000-0000-00008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89" name="Text Box 582">
          <a:extLst>
            <a:ext uri="{FF2B5EF4-FFF2-40B4-BE49-F238E27FC236}">
              <a16:creationId xmlns:a16="http://schemas.microsoft.com/office/drawing/2014/main" id="{00000000-0008-0000-0000-00008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0" name="Text Box 583">
          <a:extLst>
            <a:ext uri="{FF2B5EF4-FFF2-40B4-BE49-F238E27FC236}">
              <a16:creationId xmlns:a16="http://schemas.microsoft.com/office/drawing/2014/main" id="{00000000-0008-0000-0000-00008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1" name="Text Box 584">
          <a:extLst>
            <a:ext uri="{FF2B5EF4-FFF2-40B4-BE49-F238E27FC236}">
              <a16:creationId xmlns:a16="http://schemas.microsoft.com/office/drawing/2014/main" id="{00000000-0008-0000-0000-00008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2" name="Text Box 585">
          <a:extLst>
            <a:ext uri="{FF2B5EF4-FFF2-40B4-BE49-F238E27FC236}">
              <a16:creationId xmlns:a16="http://schemas.microsoft.com/office/drawing/2014/main" id="{00000000-0008-0000-0000-00008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3" name="Text Box 586">
          <a:extLst>
            <a:ext uri="{FF2B5EF4-FFF2-40B4-BE49-F238E27FC236}">
              <a16:creationId xmlns:a16="http://schemas.microsoft.com/office/drawing/2014/main" id="{00000000-0008-0000-0000-00008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4" name="Text Box 587">
          <a:extLst>
            <a:ext uri="{FF2B5EF4-FFF2-40B4-BE49-F238E27FC236}">
              <a16:creationId xmlns:a16="http://schemas.microsoft.com/office/drawing/2014/main" id="{00000000-0008-0000-0000-00008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5" name="Text Box 588">
          <a:extLst>
            <a:ext uri="{FF2B5EF4-FFF2-40B4-BE49-F238E27FC236}">
              <a16:creationId xmlns:a16="http://schemas.microsoft.com/office/drawing/2014/main" id="{00000000-0008-0000-0000-00008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6" name="Text Box 589">
          <a:extLst>
            <a:ext uri="{FF2B5EF4-FFF2-40B4-BE49-F238E27FC236}">
              <a16:creationId xmlns:a16="http://schemas.microsoft.com/office/drawing/2014/main" id="{00000000-0008-0000-0000-00008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7" name="Text Box 590">
          <a:extLst>
            <a:ext uri="{FF2B5EF4-FFF2-40B4-BE49-F238E27FC236}">
              <a16:creationId xmlns:a16="http://schemas.microsoft.com/office/drawing/2014/main" id="{00000000-0008-0000-0000-00008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8" name="Text Box 591">
          <a:extLst>
            <a:ext uri="{FF2B5EF4-FFF2-40B4-BE49-F238E27FC236}">
              <a16:creationId xmlns:a16="http://schemas.microsoft.com/office/drawing/2014/main" id="{00000000-0008-0000-0000-00008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399" name="Text Box 592">
          <a:extLst>
            <a:ext uri="{FF2B5EF4-FFF2-40B4-BE49-F238E27FC236}">
              <a16:creationId xmlns:a16="http://schemas.microsoft.com/office/drawing/2014/main" id="{00000000-0008-0000-0000-00008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0" name="Text Box 593">
          <a:extLst>
            <a:ext uri="{FF2B5EF4-FFF2-40B4-BE49-F238E27FC236}">
              <a16:creationId xmlns:a16="http://schemas.microsoft.com/office/drawing/2014/main" id="{00000000-0008-0000-0000-00009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1" name="Text Box 594">
          <a:extLst>
            <a:ext uri="{FF2B5EF4-FFF2-40B4-BE49-F238E27FC236}">
              <a16:creationId xmlns:a16="http://schemas.microsoft.com/office/drawing/2014/main" id="{00000000-0008-0000-0000-00009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2" name="Text Box 595">
          <a:extLst>
            <a:ext uri="{FF2B5EF4-FFF2-40B4-BE49-F238E27FC236}">
              <a16:creationId xmlns:a16="http://schemas.microsoft.com/office/drawing/2014/main" id="{00000000-0008-0000-0000-00009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3" name="Text Box 596">
          <a:extLst>
            <a:ext uri="{FF2B5EF4-FFF2-40B4-BE49-F238E27FC236}">
              <a16:creationId xmlns:a16="http://schemas.microsoft.com/office/drawing/2014/main" id="{00000000-0008-0000-0000-00009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4" name="Text Box 597">
          <a:extLst>
            <a:ext uri="{FF2B5EF4-FFF2-40B4-BE49-F238E27FC236}">
              <a16:creationId xmlns:a16="http://schemas.microsoft.com/office/drawing/2014/main" id="{00000000-0008-0000-0000-00009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5" name="Text Box 598">
          <a:extLst>
            <a:ext uri="{FF2B5EF4-FFF2-40B4-BE49-F238E27FC236}">
              <a16:creationId xmlns:a16="http://schemas.microsoft.com/office/drawing/2014/main" id="{00000000-0008-0000-0000-00009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6" name="Text Box 599">
          <a:extLst>
            <a:ext uri="{FF2B5EF4-FFF2-40B4-BE49-F238E27FC236}">
              <a16:creationId xmlns:a16="http://schemas.microsoft.com/office/drawing/2014/main" id="{00000000-0008-0000-0000-00009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7" name="Text Box 600">
          <a:extLst>
            <a:ext uri="{FF2B5EF4-FFF2-40B4-BE49-F238E27FC236}">
              <a16:creationId xmlns:a16="http://schemas.microsoft.com/office/drawing/2014/main" id="{00000000-0008-0000-0000-00009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8" name="Text Box 601">
          <a:extLst>
            <a:ext uri="{FF2B5EF4-FFF2-40B4-BE49-F238E27FC236}">
              <a16:creationId xmlns:a16="http://schemas.microsoft.com/office/drawing/2014/main" id="{00000000-0008-0000-0000-00009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09" name="Text Box 602">
          <a:extLst>
            <a:ext uri="{FF2B5EF4-FFF2-40B4-BE49-F238E27FC236}">
              <a16:creationId xmlns:a16="http://schemas.microsoft.com/office/drawing/2014/main" id="{00000000-0008-0000-0000-00009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0" name="Text Box 603">
          <a:extLst>
            <a:ext uri="{FF2B5EF4-FFF2-40B4-BE49-F238E27FC236}">
              <a16:creationId xmlns:a16="http://schemas.microsoft.com/office/drawing/2014/main" id="{00000000-0008-0000-0000-00009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1" name="Text Box 604">
          <a:extLst>
            <a:ext uri="{FF2B5EF4-FFF2-40B4-BE49-F238E27FC236}">
              <a16:creationId xmlns:a16="http://schemas.microsoft.com/office/drawing/2014/main" id="{00000000-0008-0000-0000-00009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2" name="Text Box 605">
          <a:extLst>
            <a:ext uri="{FF2B5EF4-FFF2-40B4-BE49-F238E27FC236}">
              <a16:creationId xmlns:a16="http://schemas.microsoft.com/office/drawing/2014/main" id="{00000000-0008-0000-0000-00009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3" name="Text Box 606">
          <a:extLst>
            <a:ext uri="{FF2B5EF4-FFF2-40B4-BE49-F238E27FC236}">
              <a16:creationId xmlns:a16="http://schemas.microsoft.com/office/drawing/2014/main" id="{00000000-0008-0000-0000-00009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4" name="Text Box 607">
          <a:extLst>
            <a:ext uri="{FF2B5EF4-FFF2-40B4-BE49-F238E27FC236}">
              <a16:creationId xmlns:a16="http://schemas.microsoft.com/office/drawing/2014/main" id="{00000000-0008-0000-0000-00009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5" name="Text Box 608">
          <a:extLst>
            <a:ext uri="{FF2B5EF4-FFF2-40B4-BE49-F238E27FC236}">
              <a16:creationId xmlns:a16="http://schemas.microsoft.com/office/drawing/2014/main" id="{00000000-0008-0000-0000-00009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6" name="Text Box 609">
          <a:extLst>
            <a:ext uri="{FF2B5EF4-FFF2-40B4-BE49-F238E27FC236}">
              <a16:creationId xmlns:a16="http://schemas.microsoft.com/office/drawing/2014/main" id="{00000000-0008-0000-0000-0000A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7" name="Text Box 610">
          <a:extLst>
            <a:ext uri="{FF2B5EF4-FFF2-40B4-BE49-F238E27FC236}">
              <a16:creationId xmlns:a16="http://schemas.microsoft.com/office/drawing/2014/main" id="{00000000-0008-0000-0000-0000A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8" name="Text Box 611">
          <a:extLst>
            <a:ext uri="{FF2B5EF4-FFF2-40B4-BE49-F238E27FC236}">
              <a16:creationId xmlns:a16="http://schemas.microsoft.com/office/drawing/2014/main" id="{00000000-0008-0000-0000-0000A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19" name="Text Box 612">
          <a:extLst>
            <a:ext uri="{FF2B5EF4-FFF2-40B4-BE49-F238E27FC236}">
              <a16:creationId xmlns:a16="http://schemas.microsoft.com/office/drawing/2014/main" id="{00000000-0008-0000-0000-0000A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0" name="Text Box 613">
          <a:extLst>
            <a:ext uri="{FF2B5EF4-FFF2-40B4-BE49-F238E27FC236}">
              <a16:creationId xmlns:a16="http://schemas.microsoft.com/office/drawing/2014/main" id="{00000000-0008-0000-0000-0000A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1" name="Text Box 614">
          <a:extLst>
            <a:ext uri="{FF2B5EF4-FFF2-40B4-BE49-F238E27FC236}">
              <a16:creationId xmlns:a16="http://schemas.microsoft.com/office/drawing/2014/main" id="{00000000-0008-0000-0000-0000A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2" name="Text Box 615">
          <a:extLst>
            <a:ext uri="{FF2B5EF4-FFF2-40B4-BE49-F238E27FC236}">
              <a16:creationId xmlns:a16="http://schemas.microsoft.com/office/drawing/2014/main" id="{00000000-0008-0000-0000-0000A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3" name="Text Box 616">
          <a:extLst>
            <a:ext uri="{FF2B5EF4-FFF2-40B4-BE49-F238E27FC236}">
              <a16:creationId xmlns:a16="http://schemas.microsoft.com/office/drawing/2014/main" id="{00000000-0008-0000-0000-0000A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4" name="Text Box 617">
          <a:extLst>
            <a:ext uri="{FF2B5EF4-FFF2-40B4-BE49-F238E27FC236}">
              <a16:creationId xmlns:a16="http://schemas.microsoft.com/office/drawing/2014/main" id="{00000000-0008-0000-0000-0000A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5" name="Text Box 618">
          <a:extLst>
            <a:ext uri="{FF2B5EF4-FFF2-40B4-BE49-F238E27FC236}">
              <a16:creationId xmlns:a16="http://schemas.microsoft.com/office/drawing/2014/main" id="{00000000-0008-0000-0000-0000A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6" name="Text Box 619">
          <a:extLst>
            <a:ext uri="{FF2B5EF4-FFF2-40B4-BE49-F238E27FC236}">
              <a16:creationId xmlns:a16="http://schemas.microsoft.com/office/drawing/2014/main" id="{00000000-0008-0000-0000-0000A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7" name="Text Box 620">
          <a:extLst>
            <a:ext uri="{FF2B5EF4-FFF2-40B4-BE49-F238E27FC236}">
              <a16:creationId xmlns:a16="http://schemas.microsoft.com/office/drawing/2014/main" id="{00000000-0008-0000-0000-0000A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8" name="Text Box 621">
          <a:extLst>
            <a:ext uri="{FF2B5EF4-FFF2-40B4-BE49-F238E27FC236}">
              <a16:creationId xmlns:a16="http://schemas.microsoft.com/office/drawing/2014/main" id="{00000000-0008-0000-0000-0000A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29" name="Text Box 622">
          <a:extLst>
            <a:ext uri="{FF2B5EF4-FFF2-40B4-BE49-F238E27FC236}">
              <a16:creationId xmlns:a16="http://schemas.microsoft.com/office/drawing/2014/main" id="{00000000-0008-0000-0000-0000A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0" name="Text Box 623">
          <a:extLst>
            <a:ext uri="{FF2B5EF4-FFF2-40B4-BE49-F238E27FC236}">
              <a16:creationId xmlns:a16="http://schemas.microsoft.com/office/drawing/2014/main" id="{00000000-0008-0000-0000-0000A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1" name="Text Box 624">
          <a:extLst>
            <a:ext uri="{FF2B5EF4-FFF2-40B4-BE49-F238E27FC236}">
              <a16:creationId xmlns:a16="http://schemas.microsoft.com/office/drawing/2014/main" id="{00000000-0008-0000-0000-0000A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2" name="Text Box 625">
          <a:extLst>
            <a:ext uri="{FF2B5EF4-FFF2-40B4-BE49-F238E27FC236}">
              <a16:creationId xmlns:a16="http://schemas.microsoft.com/office/drawing/2014/main" id="{00000000-0008-0000-0000-0000B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3" name="Text Box 626">
          <a:extLst>
            <a:ext uri="{FF2B5EF4-FFF2-40B4-BE49-F238E27FC236}">
              <a16:creationId xmlns:a16="http://schemas.microsoft.com/office/drawing/2014/main" id="{00000000-0008-0000-0000-0000B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4" name="Text Box 627">
          <a:extLst>
            <a:ext uri="{FF2B5EF4-FFF2-40B4-BE49-F238E27FC236}">
              <a16:creationId xmlns:a16="http://schemas.microsoft.com/office/drawing/2014/main" id="{00000000-0008-0000-0000-0000B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5" name="Text Box 628">
          <a:extLst>
            <a:ext uri="{FF2B5EF4-FFF2-40B4-BE49-F238E27FC236}">
              <a16:creationId xmlns:a16="http://schemas.microsoft.com/office/drawing/2014/main" id="{00000000-0008-0000-0000-0000B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6" name="Text Box 629">
          <a:extLst>
            <a:ext uri="{FF2B5EF4-FFF2-40B4-BE49-F238E27FC236}">
              <a16:creationId xmlns:a16="http://schemas.microsoft.com/office/drawing/2014/main" id="{00000000-0008-0000-0000-0000B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7" name="Text Box 630">
          <a:extLst>
            <a:ext uri="{FF2B5EF4-FFF2-40B4-BE49-F238E27FC236}">
              <a16:creationId xmlns:a16="http://schemas.microsoft.com/office/drawing/2014/main" id="{00000000-0008-0000-0000-0000B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8" name="Text Box 631">
          <a:extLst>
            <a:ext uri="{FF2B5EF4-FFF2-40B4-BE49-F238E27FC236}">
              <a16:creationId xmlns:a16="http://schemas.microsoft.com/office/drawing/2014/main" id="{00000000-0008-0000-0000-0000B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39" name="Text Box 632">
          <a:extLst>
            <a:ext uri="{FF2B5EF4-FFF2-40B4-BE49-F238E27FC236}">
              <a16:creationId xmlns:a16="http://schemas.microsoft.com/office/drawing/2014/main" id="{00000000-0008-0000-0000-0000B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0" name="Text Box 633">
          <a:extLst>
            <a:ext uri="{FF2B5EF4-FFF2-40B4-BE49-F238E27FC236}">
              <a16:creationId xmlns:a16="http://schemas.microsoft.com/office/drawing/2014/main" id="{00000000-0008-0000-0000-0000B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1" name="Text Box 634">
          <a:extLst>
            <a:ext uri="{FF2B5EF4-FFF2-40B4-BE49-F238E27FC236}">
              <a16:creationId xmlns:a16="http://schemas.microsoft.com/office/drawing/2014/main" id="{00000000-0008-0000-0000-0000B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2" name="Text Box 635">
          <a:extLst>
            <a:ext uri="{FF2B5EF4-FFF2-40B4-BE49-F238E27FC236}">
              <a16:creationId xmlns:a16="http://schemas.microsoft.com/office/drawing/2014/main" id="{00000000-0008-0000-0000-0000B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3" name="Text Box 636">
          <a:extLst>
            <a:ext uri="{FF2B5EF4-FFF2-40B4-BE49-F238E27FC236}">
              <a16:creationId xmlns:a16="http://schemas.microsoft.com/office/drawing/2014/main" id="{00000000-0008-0000-0000-0000B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4" name="Text Box 637">
          <a:extLst>
            <a:ext uri="{FF2B5EF4-FFF2-40B4-BE49-F238E27FC236}">
              <a16:creationId xmlns:a16="http://schemas.microsoft.com/office/drawing/2014/main" id="{00000000-0008-0000-0000-0000B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5" name="Text Box 638">
          <a:extLst>
            <a:ext uri="{FF2B5EF4-FFF2-40B4-BE49-F238E27FC236}">
              <a16:creationId xmlns:a16="http://schemas.microsoft.com/office/drawing/2014/main" id="{00000000-0008-0000-0000-0000B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6" name="Text Box 639">
          <a:extLst>
            <a:ext uri="{FF2B5EF4-FFF2-40B4-BE49-F238E27FC236}">
              <a16:creationId xmlns:a16="http://schemas.microsoft.com/office/drawing/2014/main" id="{00000000-0008-0000-0000-0000B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7" name="Text Box 640">
          <a:extLst>
            <a:ext uri="{FF2B5EF4-FFF2-40B4-BE49-F238E27FC236}">
              <a16:creationId xmlns:a16="http://schemas.microsoft.com/office/drawing/2014/main" id="{00000000-0008-0000-0000-0000B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8" name="Text Box 641">
          <a:extLst>
            <a:ext uri="{FF2B5EF4-FFF2-40B4-BE49-F238E27FC236}">
              <a16:creationId xmlns:a16="http://schemas.microsoft.com/office/drawing/2014/main" id="{00000000-0008-0000-0000-0000C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49" name="Text Box 642">
          <a:extLst>
            <a:ext uri="{FF2B5EF4-FFF2-40B4-BE49-F238E27FC236}">
              <a16:creationId xmlns:a16="http://schemas.microsoft.com/office/drawing/2014/main" id="{00000000-0008-0000-0000-0000C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0" name="Text Box 643">
          <a:extLst>
            <a:ext uri="{FF2B5EF4-FFF2-40B4-BE49-F238E27FC236}">
              <a16:creationId xmlns:a16="http://schemas.microsoft.com/office/drawing/2014/main" id="{00000000-0008-0000-0000-0000C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1" name="Text Box 644">
          <a:extLst>
            <a:ext uri="{FF2B5EF4-FFF2-40B4-BE49-F238E27FC236}">
              <a16:creationId xmlns:a16="http://schemas.microsoft.com/office/drawing/2014/main" id="{00000000-0008-0000-0000-0000C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2" name="Text Box 645">
          <a:extLst>
            <a:ext uri="{FF2B5EF4-FFF2-40B4-BE49-F238E27FC236}">
              <a16:creationId xmlns:a16="http://schemas.microsoft.com/office/drawing/2014/main" id="{00000000-0008-0000-0000-0000C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3" name="Text Box 646">
          <a:extLst>
            <a:ext uri="{FF2B5EF4-FFF2-40B4-BE49-F238E27FC236}">
              <a16:creationId xmlns:a16="http://schemas.microsoft.com/office/drawing/2014/main" id="{00000000-0008-0000-0000-0000C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4" name="Text Box 647">
          <a:extLst>
            <a:ext uri="{FF2B5EF4-FFF2-40B4-BE49-F238E27FC236}">
              <a16:creationId xmlns:a16="http://schemas.microsoft.com/office/drawing/2014/main" id="{00000000-0008-0000-0000-0000C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5" name="Text Box 648">
          <a:extLst>
            <a:ext uri="{FF2B5EF4-FFF2-40B4-BE49-F238E27FC236}">
              <a16:creationId xmlns:a16="http://schemas.microsoft.com/office/drawing/2014/main" id="{00000000-0008-0000-0000-0000C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6" name="Text Box 649">
          <a:extLst>
            <a:ext uri="{FF2B5EF4-FFF2-40B4-BE49-F238E27FC236}">
              <a16:creationId xmlns:a16="http://schemas.microsoft.com/office/drawing/2014/main" id="{00000000-0008-0000-0000-0000C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7" name="Text Box 650">
          <a:extLst>
            <a:ext uri="{FF2B5EF4-FFF2-40B4-BE49-F238E27FC236}">
              <a16:creationId xmlns:a16="http://schemas.microsoft.com/office/drawing/2014/main" id="{00000000-0008-0000-0000-0000C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8" name="Text Box 651">
          <a:extLst>
            <a:ext uri="{FF2B5EF4-FFF2-40B4-BE49-F238E27FC236}">
              <a16:creationId xmlns:a16="http://schemas.microsoft.com/office/drawing/2014/main" id="{00000000-0008-0000-0000-0000C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59" name="Text Box 652">
          <a:extLst>
            <a:ext uri="{FF2B5EF4-FFF2-40B4-BE49-F238E27FC236}">
              <a16:creationId xmlns:a16="http://schemas.microsoft.com/office/drawing/2014/main" id="{00000000-0008-0000-0000-0000C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0" name="Text Box 653">
          <a:extLst>
            <a:ext uri="{FF2B5EF4-FFF2-40B4-BE49-F238E27FC236}">
              <a16:creationId xmlns:a16="http://schemas.microsoft.com/office/drawing/2014/main" id="{00000000-0008-0000-0000-0000C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1" name="Text Box 654">
          <a:extLst>
            <a:ext uri="{FF2B5EF4-FFF2-40B4-BE49-F238E27FC236}">
              <a16:creationId xmlns:a16="http://schemas.microsoft.com/office/drawing/2014/main" id="{00000000-0008-0000-0000-0000C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2" name="Text Box 655">
          <a:extLst>
            <a:ext uri="{FF2B5EF4-FFF2-40B4-BE49-F238E27FC236}">
              <a16:creationId xmlns:a16="http://schemas.microsoft.com/office/drawing/2014/main" id="{00000000-0008-0000-0000-0000C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3" name="Text Box 656">
          <a:extLst>
            <a:ext uri="{FF2B5EF4-FFF2-40B4-BE49-F238E27FC236}">
              <a16:creationId xmlns:a16="http://schemas.microsoft.com/office/drawing/2014/main" id="{00000000-0008-0000-0000-0000C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4" name="Text Box 657">
          <a:extLst>
            <a:ext uri="{FF2B5EF4-FFF2-40B4-BE49-F238E27FC236}">
              <a16:creationId xmlns:a16="http://schemas.microsoft.com/office/drawing/2014/main" id="{00000000-0008-0000-0000-0000D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5" name="Text Box 658">
          <a:extLst>
            <a:ext uri="{FF2B5EF4-FFF2-40B4-BE49-F238E27FC236}">
              <a16:creationId xmlns:a16="http://schemas.microsoft.com/office/drawing/2014/main" id="{00000000-0008-0000-0000-0000D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6" name="Text Box 659">
          <a:extLst>
            <a:ext uri="{FF2B5EF4-FFF2-40B4-BE49-F238E27FC236}">
              <a16:creationId xmlns:a16="http://schemas.microsoft.com/office/drawing/2014/main" id="{00000000-0008-0000-0000-0000D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7" name="Text Box 660">
          <a:extLst>
            <a:ext uri="{FF2B5EF4-FFF2-40B4-BE49-F238E27FC236}">
              <a16:creationId xmlns:a16="http://schemas.microsoft.com/office/drawing/2014/main" id="{00000000-0008-0000-0000-0000D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8" name="Text Box 661">
          <a:extLst>
            <a:ext uri="{FF2B5EF4-FFF2-40B4-BE49-F238E27FC236}">
              <a16:creationId xmlns:a16="http://schemas.microsoft.com/office/drawing/2014/main" id="{00000000-0008-0000-0000-0000D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69" name="Text Box 662">
          <a:extLst>
            <a:ext uri="{FF2B5EF4-FFF2-40B4-BE49-F238E27FC236}">
              <a16:creationId xmlns:a16="http://schemas.microsoft.com/office/drawing/2014/main" id="{00000000-0008-0000-0000-0000D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0" name="Text Box 663">
          <a:extLst>
            <a:ext uri="{FF2B5EF4-FFF2-40B4-BE49-F238E27FC236}">
              <a16:creationId xmlns:a16="http://schemas.microsoft.com/office/drawing/2014/main" id="{00000000-0008-0000-0000-0000D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1" name="Text Box 664">
          <a:extLst>
            <a:ext uri="{FF2B5EF4-FFF2-40B4-BE49-F238E27FC236}">
              <a16:creationId xmlns:a16="http://schemas.microsoft.com/office/drawing/2014/main" id="{00000000-0008-0000-0000-0000D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2" name="Text Box 665">
          <a:extLst>
            <a:ext uri="{FF2B5EF4-FFF2-40B4-BE49-F238E27FC236}">
              <a16:creationId xmlns:a16="http://schemas.microsoft.com/office/drawing/2014/main" id="{00000000-0008-0000-0000-0000D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3" name="Text Box 666">
          <a:extLst>
            <a:ext uri="{FF2B5EF4-FFF2-40B4-BE49-F238E27FC236}">
              <a16:creationId xmlns:a16="http://schemas.microsoft.com/office/drawing/2014/main" id="{00000000-0008-0000-0000-0000D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4" name="Text Box 667">
          <a:extLst>
            <a:ext uri="{FF2B5EF4-FFF2-40B4-BE49-F238E27FC236}">
              <a16:creationId xmlns:a16="http://schemas.microsoft.com/office/drawing/2014/main" id="{00000000-0008-0000-0000-0000D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5" name="Text Box 668">
          <a:extLst>
            <a:ext uri="{FF2B5EF4-FFF2-40B4-BE49-F238E27FC236}">
              <a16:creationId xmlns:a16="http://schemas.microsoft.com/office/drawing/2014/main" id="{00000000-0008-0000-0000-0000D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6" name="Text Box 669">
          <a:extLst>
            <a:ext uri="{FF2B5EF4-FFF2-40B4-BE49-F238E27FC236}">
              <a16:creationId xmlns:a16="http://schemas.microsoft.com/office/drawing/2014/main" id="{00000000-0008-0000-0000-0000D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7" name="Text Box 670">
          <a:extLst>
            <a:ext uri="{FF2B5EF4-FFF2-40B4-BE49-F238E27FC236}">
              <a16:creationId xmlns:a16="http://schemas.microsoft.com/office/drawing/2014/main" id="{00000000-0008-0000-0000-0000D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8" name="Text Box 671">
          <a:extLst>
            <a:ext uri="{FF2B5EF4-FFF2-40B4-BE49-F238E27FC236}">
              <a16:creationId xmlns:a16="http://schemas.microsoft.com/office/drawing/2014/main" id="{00000000-0008-0000-0000-0000D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79" name="Text Box 672">
          <a:extLst>
            <a:ext uri="{FF2B5EF4-FFF2-40B4-BE49-F238E27FC236}">
              <a16:creationId xmlns:a16="http://schemas.microsoft.com/office/drawing/2014/main" id="{00000000-0008-0000-0000-0000D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0" name="Text Box 673">
          <a:extLst>
            <a:ext uri="{FF2B5EF4-FFF2-40B4-BE49-F238E27FC236}">
              <a16:creationId xmlns:a16="http://schemas.microsoft.com/office/drawing/2014/main" id="{00000000-0008-0000-0000-0000E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1" name="Text Box 674">
          <a:extLst>
            <a:ext uri="{FF2B5EF4-FFF2-40B4-BE49-F238E27FC236}">
              <a16:creationId xmlns:a16="http://schemas.microsoft.com/office/drawing/2014/main" id="{00000000-0008-0000-0000-0000E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2" name="Text Box 675">
          <a:extLst>
            <a:ext uri="{FF2B5EF4-FFF2-40B4-BE49-F238E27FC236}">
              <a16:creationId xmlns:a16="http://schemas.microsoft.com/office/drawing/2014/main" id="{00000000-0008-0000-0000-0000E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3" name="Text Box 676">
          <a:extLst>
            <a:ext uri="{FF2B5EF4-FFF2-40B4-BE49-F238E27FC236}">
              <a16:creationId xmlns:a16="http://schemas.microsoft.com/office/drawing/2014/main" id="{00000000-0008-0000-0000-0000E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4" name="Text Box 677">
          <a:extLst>
            <a:ext uri="{FF2B5EF4-FFF2-40B4-BE49-F238E27FC236}">
              <a16:creationId xmlns:a16="http://schemas.microsoft.com/office/drawing/2014/main" id="{00000000-0008-0000-0000-0000E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5" name="Text Box 678">
          <a:extLst>
            <a:ext uri="{FF2B5EF4-FFF2-40B4-BE49-F238E27FC236}">
              <a16:creationId xmlns:a16="http://schemas.microsoft.com/office/drawing/2014/main" id="{00000000-0008-0000-0000-0000E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6" name="Text Box 679">
          <a:extLst>
            <a:ext uri="{FF2B5EF4-FFF2-40B4-BE49-F238E27FC236}">
              <a16:creationId xmlns:a16="http://schemas.microsoft.com/office/drawing/2014/main" id="{00000000-0008-0000-0000-0000E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7" name="Text Box 680">
          <a:extLst>
            <a:ext uri="{FF2B5EF4-FFF2-40B4-BE49-F238E27FC236}">
              <a16:creationId xmlns:a16="http://schemas.microsoft.com/office/drawing/2014/main" id="{00000000-0008-0000-0000-0000E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8" name="Text Box 681">
          <a:extLst>
            <a:ext uri="{FF2B5EF4-FFF2-40B4-BE49-F238E27FC236}">
              <a16:creationId xmlns:a16="http://schemas.microsoft.com/office/drawing/2014/main" id="{00000000-0008-0000-0000-0000E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89" name="Text Box 682">
          <a:extLst>
            <a:ext uri="{FF2B5EF4-FFF2-40B4-BE49-F238E27FC236}">
              <a16:creationId xmlns:a16="http://schemas.microsoft.com/office/drawing/2014/main" id="{00000000-0008-0000-0000-0000E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0" name="Text Box 683">
          <a:extLst>
            <a:ext uri="{FF2B5EF4-FFF2-40B4-BE49-F238E27FC236}">
              <a16:creationId xmlns:a16="http://schemas.microsoft.com/office/drawing/2014/main" id="{00000000-0008-0000-0000-0000E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1" name="Text Box 684">
          <a:extLst>
            <a:ext uri="{FF2B5EF4-FFF2-40B4-BE49-F238E27FC236}">
              <a16:creationId xmlns:a16="http://schemas.microsoft.com/office/drawing/2014/main" id="{00000000-0008-0000-0000-0000E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2" name="Text Box 685">
          <a:extLst>
            <a:ext uri="{FF2B5EF4-FFF2-40B4-BE49-F238E27FC236}">
              <a16:creationId xmlns:a16="http://schemas.microsoft.com/office/drawing/2014/main" id="{00000000-0008-0000-0000-0000E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3" name="Text Box 686">
          <a:extLst>
            <a:ext uri="{FF2B5EF4-FFF2-40B4-BE49-F238E27FC236}">
              <a16:creationId xmlns:a16="http://schemas.microsoft.com/office/drawing/2014/main" id="{00000000-0008-0000-0000-0000E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4" name="Text Box 687">
          <a:extLst>
            <a:ext uri="{FF2B5EF4-FFF2-40B4-BE49-F238E27FC236}">
              <a16:creationId xmlns:a16="http://schemas.microsoft.com/office/drawing/2014/main" id="{00000000-0008-0000-0000-0000E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5" name="Text Box 688">
          <a:extLst>
            <a:ext uri="{FF2B5EF4-FFF2-40B4-BE49-F238E27FC236}">
              <a16:creationId xmlns:a16="http://schemas.microsoft.com/office/drawing/2014/main" id="{00000000-0008-0000-0000-0000E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6" name="Text Box 689">
          <a:extLst>
            <a:ext uri="{FF2B5EF4-FFF2-40B4-BE49-F238E27FC236}">
              <a16:creationId xmlns:a16="http://schemas.microsoft.com/office/drawing/2014/main" id="{00000000-0008-0000-0000-0000F0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7" name="Text Box 690">
          <a:extLst>
            <a:ext uri="{FF2B5EF4-FFF2-40B4-BE49-F238E27FC236}">
              <a16:creationId xmlns:a16="http://schemas.microsoft.com/office/drawing/2014/main" id="{00000000-0008-0000-0000-0000F1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8" name="Text Box 691">
          <a:extLst>
            <a:ext uri="{FF2B5EF4-FFF2-40B4-BE49-F238E27FC236}">
              <a16:creationId xmlns:a16="http://schemas.microsoft.com/office/drawing/2014/main" id="{00000000-0008-0000-0000-0000F2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499" name="Text Box 692">
          <a:extLst>
            <a:ext uri="{FF2B5EF4-FFF2-40B4-BE49-F238E27FC236}">
              <a16:creationId xmlns:a16="http://schemas.microsoft.com/office/drawing/2014/main" id="{00000000-0008-0000-0000-0000F3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0" name="Text Box 693">
          <a:extLst>
            <a:ext uri="{FF2B5EF4-FFF2-40B4-BE49-F238E27FC236}">
              <a16:creationId xmlns:a16="http://schemas.microsoft.com/office/drawing/2014/main" id="{00000000-0008-0000-0000-0000F4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1" name="Text Box 694">
          <a:extLst>
            <a:ext uri="{FF2B5EF4-FFF2-40B4-BE49-F238E27FC236}">
              <a16:creationId xmlns:a16="http://schemas.microsoft.com/office/drawing/2014/main" id="{00000000-0008-0000-0000-0000F5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2" name="Text Box 695">
          <a:extLst>
            <a:ext uri="{FF2B5EF4-FFF2-40B4-BE49-F238E27FC236}">
              <a16:creationId xmlns:a16="http://schemas.microsoft.com/office/drawing/2014/main" id="{00000000-0008-0000-0000-0000F6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3" name="Text Box 696">
          <a:extLst>
            <a:ext uri="{FF2B5EF4-FFF2-40B4-BE49-F238E27FC236}">
              <a16:creationId xmlns:a16="http://schemas.microsoft.com/office/drawing/2014/main" id="{00000000-0008-0000-0000-0000F7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4" name="Text Box 697">
          <a:extLst>
            <a:ext uri="{FF2B5EF4-FFF2-40B4-BE49-F238E27FC236}">
              <a16:creationId xmlns:a16="http://schemas.microsoft.com/office/drawing/2014/main" id="{00000000-0008-0000-0000-0000F8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5" name="Text Box 698">
          <a:extLst>
            <a:ext uri="{FF2B5EF4-FFF2-40B4-BE49-F238E27FC236}">
              <a16:creationId xmlns:a16="http://schemas.microsoft.com/office/drawing/2014/main" id="{00000000-0008-0000-0000-0000F9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6" name="Text Box 699">
          <a:extLst>
            <a:ext uri="{FF2B5EF4-FFF2-40B4-BE49-F238E27FC236}">
              <a16:creationId xmlns:a16="http://schemas.microsoft.com/office/drawing/2014/main" id="{00000000-0008-0000-0000-0000FA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7" name="Text Box 700">
          <a:extLst>
            <a:ext uri="{FF2B5EF4-FFF2-40B4-BE49-F238E27FC236}">
              <a16:creationId xmlns:a16="http://schemas.microsoft.com/office/drawing/2014/main" id="{00000000-0008-0000-0000-0000FB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8" name="Text Box 701">
          <a:extLst>
            <a:ext uri="{FF2B5EF4-FFF2-40B4-BE49-F238E27FC236}">
              <a16:creationId xmlns:a16="http://schemas.microsoft.com/office/drawing/2014/main" id="{00000000-0008-0000-0000-0000FC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09" name="Text Box 702">
          <a:extLst>
            <a:ext uri="{FF2B5EF4-FFF2-40B4-BE49-F238E27FC236}">
              <a16:creationId xmlns:a16="http://schemas.microsoft.com/office/drawing/2014/main" id="{00000000-0008-0000-0000-0000FD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0" name="Text Box 703">
          <a:extLst>
            <a:ext uri="{FF2B5EF4-FFF2-40B4-BE49-F238E27FC236}">
              <a16:creationId xmlns:a16="http://schemas.microsoft.com/office/drawing/2014/main" id="{00000000-0008-0000-0000-0000FE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1" name="Text Box 704">
          <a:extLst>
            <a:ext uri="{FF2B5EF4-FFF2-40B4-BE49-F238E27FC236}">
              <a16:creationId xmlns:a16="http://schemas.microsoft.com/office/drawing/2014/main" id="{00000000-0008-0000-0000-0000FF01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2" name="Text Box 705">
          <a:extLst>
            <a:ext uri="{FF2B5EF4-FFF2-40B4-BE49-F238E27FC236}">
              <a16:creationId xmlns:a16="http://schemas.microsoft.com/office/drawing/2014/main" id="{00000000-0008-0000-0000-000000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3" name="Text Box 706">
          <a:extLst>
            <a:ext uri="{FF2B5EF4-FFF2-40B4-BE49-F238E27FC236}">
              <a16:creationId xmlns:a16="http://schemas.microsoft.com/office/drawing/2014/main" id="{00000000-0008-0000-0000-000001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4" name="Text Box 707">
          <a:extLst>
            <a:ext uri="{FF2B5EF4-FFF2-40B4-BE49-F238E27FC236}">
              <a16:creationId xmlns:a16="http://schemas.microsoft.com/office/drawing/2014/main" id="{00000000-0008-0000-0000-000002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5" name="Text Box 708">
          <a:extLst>
            <a:ext uri="{FF2B5EF4-FFF2-40B4-BE49-F238E27FC236}">
              <a16:creationId xmlns:a16="http://schemas.microsoft.com/office/drawing/2014/main" id="{00000000-0008-0000-0000-000003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6" name="Text Box 709">
          <a:extLst>
            <a:ext uri="{FF2B5EF4-FFF2-40B4-BE49-F238E27FC236}">
              <a16:creationId xmlns:a16="http://schemas.microsoft.com/office/drawing/2014/main" id="{00000000-0008-0000-0000-000004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7" name="Text Box 710">
          <a:extLst>
            <a:ext uri="{FF2B5EF4-FFF2-40B4-BE49-F238E27FC236}">
              <a16:creationId xmlns:a16="http://schemas.microsoft.com/office/drawing/2014/main" id="{00000000-0008-0000-0000-000005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8" name="Text Box 711">
          <a:extLst>
            <a:ext uri="{FF2B5EF4-FFF2-40B4-BE49-F238E27FC236}">
              <a16:creationId xmlns:a16="http://schemas.microsoft.com/office/drawing/2014/main" id="{00000000-0008-0000-0000-000006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19" name="Text Box 712">
          <a:extLst>
            <a:ext uri="{FF2B5EF4-FFF2-40B4-BE49-F238E27FC236}">
              <a16:creationId xmlns:a16="http://schemas.microsoft.com/office/drawing/2014/main" id="{00000000-0008-0000-0000-000007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0" name="Text Box 713">
          <a:extLst>
            <a:ext uri="{FF2B5EF4-FFF2-40B4-BE49-F238E27FC236}">
              <a16:creationId xmlns:a16="http://schemas.microsoft.com/office/drawing/2014/main" id="{00000000-0008-0000-0000-000008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1" name="Text Box 714">
          <a:extLst>
            <a:ext uri="{FF2B5EF4-FFF2-40B4-BE49-F238E27FC236}">
              <a16:creationId xmlns:a16="http://schemas.microsoft.com/office/drawing/2014/main" id="{00000000-0008-0000-0000-000009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2" name="Text Box 715">
          <a:extLst>
            <a:ext uri="{FF2B5EF4-FFF2-40B4-BE49-F238E27FC236}">
              <a16:creationId xmlns:a16="http://schemas.microsoft.com/office/drawing/2014/main" id="{00000000-0008-0000-0000-00000A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3" name="Text Box 716">
          <a:extLst>
            <a:ext uri="{FF2B5EF4-FFF2-40B4-BE49-F238E27FC236}">
              <a16:creationId xmlns:a16="http://schemas.microsoft.com/office/drawing/2014/main" id="{00000000-0008-0000-0000-00000B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4" name="Text Box 717">
          <a:extLst>
            <a:ext uri="{FF2B5EF4-FFF2-40B4-BE49-F238E27FC236}">
              <a16:creationId xmlns:a16="http://schemas.microsoft.com/office/drawing/2014/main" id="{00000000-0008-0000-0000-00000C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5" name="Text Box 718">
          <a:extLst>
            <a:ext uri="{FF2B5EF4-FFF2-40B4-BE49-F238E27FC236}">
              <a16:creationId xmlns:a16="http://schemas.microsoft.com/office/drawing/2014/main" id="{00000000-0008-0000-0000-00000D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6" name="Text Box 719">
          <a:extLst>
            <a:ext uri="{FF2B5EF4-FFF2-40B4-BE49-F238E27FC236}">
              <a16:creationId xmlns:a16="http://schemas.microsoft.com/office/drawing/2014/main" id="{00000000-0008-0000-0000-00000E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7" name="Text Box 720">
          <a:extLst>
            <a:ext uri="{FF2B5EF4-FFF2-40B4-BE49-F238E27FC236}">
              <a16:creationId xmlns:a16="http://schemas.microsoft.com/office/drawing/2014/main" id="{00000000-0008-0000-0000-00000F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8" name="Text Box 721">
          <a:extLst>
            <a:ext uri="{FF2B5EF4-FFF2-40B4-BE49-F238E27FC236}">
              <a16:creationId xmlns:a16="http://schemas.microsoft.com/office/drawing/2014/main" id="{00000000-0008-0000-0000-000010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29" name="Text Box 722">
          <a:extLst>
            <a:ext uri="{FF2B5EF4-FFF2-40B4-BE49-F238E27FC236}">
              <a16:creationId xmlns:a16="http://schemas.microsoft.com/office/drawing/2014/main" id="{00000000-0008-0000-0000-000011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0" name="Text Box 723">
          <a:extLst>
            <a:ext uri="{FF2B5EF4-FFF2-40B4-BE49-F238E27FC236}">
              <a16:creationId xmlns:a16="http://schemas.microsoft.com/office/drawing/2014/main" id="{00000000-0008-0000-0000-000012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1" name="Text Box 724">
          <a:extLst>
            <a:ext uri="{FF2B5EF4-FFF2-40B4-BE49-F238E27FC236}">
              <a16:creationId xmlns:a16="http://schemas.microsoft.com/office/drawing/2014/main" id="{00000000-0008-0000-0000-000013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2" name="Text Box 725">
          <a:extLst>
            <a:ext uri="{FF2B5EF4-FFF2-40B4-BE49-F238E27FC236}">
              <a16:creationId xmlns:a16="http://schemas.microsoft.com/office/drawing/2014/main" id="{00000000-0008-0000-0000-000014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3" name="Text Box 726">
          <a:extLst>
            <a:ext uri="{FF2B5EF4-FFF2-40B4-BE49-F238E27FC236}">
              <a16:creationId xmlns:a16="http://schemas.microsoft.com/office/drawing/2014/main" id="{00000000-0008-0000-0000-000015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4" name="Text Box 727">
          <a:extLst>
            <a:ext uri="{FF2B5EF4-FFF2-40B4-BE49-F238E27FC236}">
              <a16:creationId xmlns:a16="http://schemas.microsoft.com/office/drawing/2014/main" id="{00000000-0008-0000-0000-000016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5" name="Text Box 728">
          <a:extLst>
            <a:ext uri="{FF2B5EF4-FFF2-40B4-BE49-F238E27FC236}">
              <a16:creationId xmlns:a16="http://schemas.microsoft.com/office/drawing/2014/main" id="{00000000-0008-0000-0000-000017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6" name="Text Box 729">
          <a:extLst>
            <a:ext uri="{FF2B5EF4-FFF2-40B4-BE49-F238E27FC236}">
              <a16:creationId xmlns:a16="http://schemas.microsoft.com/office/drawing/2014/main" id="{00000000-0008-0000-0000-000018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7" name="Text Box 730">
          <a:extLst>
            <a:ext uri="{FF2B5EF4-FFF2-40B4-BE49-F238E27FC236}">
              <a16:creationId xmlns:a16="http://schemas.microsoft.com/office/drawing/2014/main" id="{00000000-0008-0000-0000-000019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8" name="Text Box 731">
          <a:extLst>
            <a:ext uri="{FF2B5EF4-FFF2-40B4-BE49-F238E27FC236}">
              <a16:creationId xmlns:a16="http://schemas.microsoft.com/office/drawing/2014/main" id="{00000000-0008-0000-0000-00001A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39" name="Text Box 732">
          <a:extLst>
            <a:ext uri="{FF2B5EF4-FFF2-40B4-BE49-F238E27FC236}">
              <a16:creationId xmlns:a16="http://schemas.microsoft.com/office/drawing/2014/main" id="{00000000-0008-0000-0000-00001B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0" name="Text Box 733">
          <a:extLst>
            <a:ext uri="{FF2B5EF4-FFF2-40B4-BE49-F238E27FC236}">
              <a16:creationId xmlns:a16="http://schemas.microsoft.com/office/drawing/2014/main" id="{00000000-0008-0000-0000-00001C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1" name="Text Box 734">
          <a:extLst>
            <a:ext uri="{FF2B5EF4-FFF2-40B4-BE49-F238E27FC236}">
              <a16:creationId xmlns:a16="http://schemas.microsoft.com/office/drawing/2014/main" id="{00000000-0008-0000-0000-00001D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2" name="Text Box 735">
          <a:extLst>
            <a:ext uri="{FF2B5EF4-FFF2-40B4-BE49-F238E27FC236}">
              <a16:creationId xmlns:a16="http://schemas.microsoft.com/office/drawing/2014/main" id="{00000000-0008-0000-0000-00001E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3" name="Text Box 736">
          <a:extLst>
            <a:ext uri="{FF2B5EF4-FFF2-40B4-BE49-F238E27FC236}">
              <a16:creationId xmlns:a16="http://schemas.microsoft.com/office/drawing/2014/main" id="{00000000-0008-0000-0000-00001F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4" name="Text Box 737">
          <a:extLst>
            <a:ext uri="{FF2B5EF4-FFF2-40B4-BE49-F238E27FC236}">
              <a16:creationId xmlns:a16="http://schemas.microsoft.com/office/drawing/2014/main" id="{00000000-0008-0000-0000-000020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5" name="Text Box 738">
          <a:extLst>
            <a:ext uri="{FF2B5EF4-FFF2-40B4-BE49-F238E27FC236}">
              <a16:creationId xmlns:a16="http://schemas.microsoft.com/office/drawing/2014/main" id="{00000000-0008-0000-0000-000021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6" name="Text Box 739">
          <a:extLst>
            <a:ext uri="{FF2B5EF4-FFF2-40B4-BE49-F238E27FC236}">
              <a16:creationId xmlns:a16="http://schemas.microsoft.com/office/drawing/2014/main" id="{00000000-0008-0000-0000-000022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7" name="Text Box 740">
          <a:extLst>
            <a:ext uri="{FF2B5EF4-FFF2-40B4-BE49-F238E27FC236}">
              <a16:creationId xmlns:a16="http://schemas.microsoft.com/office/drawing/2014/main" id="{00000000-0008-0000-0000-000023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8" name="Text Box 741">
          <a:extLst>
            <a:ext uri="{FF2B5EF4-FFF2-40B4-BE49-F238E27FC236}">
              <a16:creationId xmlns:a16="http://schemas.microsoft.com/office/drawing/2014/main" id="{00000000-0008-0000-0000-000024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49" name="Text Box 742">
          <a:extLst>
            <a:ext uri="{FF2B5EF4-FFF2-40B4-BE49-F238E27FC236}">
              <a16:creationId xmlns:a16="http://schemas.microsoft.com/office/drawing/2014/main" id="{00000000-0008-0000-0000-000025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0" name="Text Box 743">
          <a:extLst>
            <a:ext uri="{FF2B5EF4-FFF2-40B4-BE49-F238E27FC236}">
              <a16:creationId xmlns:a16="http://schemas.microsoft.com/office/drawing/2014/main" id="{00000000-0008-0000-0000-000026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1" name="Text Box 744">
          <a:extLst>
            <a:ext uri="{FF2B5EF4-FFF2-40B4-BE49-F238E27FC236}">
              <a16:creationId xmlns:a16="http://schemas.microsoft.com/office/drawing/2014/main" id="{00000000-0008-0000-0000-000027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2" name="Text Box 745">
          <a:extLst>
            <a:ext uri="{FF2B5EF4-FFF2-40B4-BE49-F238E27FC236}">
              <a16:creationId xmlns:a16="http://schemas.microsoft.com/office/drawing/2014/main" id="{00000000-0008-0000-0000-000028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3" name="Text Box 746">
          <a:extLst>
            <a:ext uri="{FF2B5EF4-FFF2-40B4-BE49-F238E27FC236}">
              <a16:creationId xmlns:a16="http://schemas.microsoft.com/office/drawing/2014/main" id="{00000000-0008-0000-0000-000029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4" name="Text Box 747">
          <a:extLst>
            <a:ext uri="{FF2B5EF4-FFF2-40B4-BE49-F238E27FC236}">
              <a16:creationId xmlns:a16="http://schemas.microsoft.com/office/drawing/2014/main" id="{00000000-0008-0000-0000-00002A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5" name="Text Box 748">
          <a:extLst>
            <a:ext uri="{FF2B5EF4-FFF2-40B4-BE49-F238E27FC236}">
              <a16:creationId xmlns:a16="http://schemas.microsoft.com/office/drawing/2014/main" id="{00000000-0008-0000-0000-00002B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6" name="Text Box 749">
          <a:extLst>
            <a:ext uri="{FF2B5EF4-FFF2-40B4-BE49-F238E27FC236}">
              <a16:creationId xmlns:a16="http://schemas.microsoft.com/office/drawing/2014/main" id="{00000000-0008-0000-0000-00002C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7" name="Text Box 750">
          <a:extLst>
            <a:ext uri="{FF2B5EF4-FFF2-40B4-BE49-F238E27FC236}">
              <a16:creationId xmlns:a16="http://schemas.microsoft.com/office/drawing/2014/main" id="{00000000-0008-0000-0000-00002D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8" name="Text Box 751">
          <a:extLst>
            <a:ext uri="{FF2B5EF4-FFF2-40B4-BE49-F238E27FC236}">
              <a16:creationId xmlns:a16="http://schemas.microsoft.com/office/drawing/2014/main" id="{00000000-0008-0000-0000-00002E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59" name="Text Box 752">
          <a:extLst>
            <a:ext uri="{FF2B5EF4-FFF2-40B4-BE49-F238E27FC236}">
              <a16:creationId xmlns:a16="http://schemas.microsoft.com/office/drawing/2014/main" id="{00000000-0008-0000-0000-00002F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0" name="Text Box 753">
          <a:extLst>
            <a:ext uri="{FF2B5EF4-FFF2-40B4-BE49-F238E27FC236}">
              <a16:creationId xmlns:a16="http://schemas.microsoft.com/office/drawing/2014/main" id="{00000000-0008-0000-0000-000030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1" name="Text Box 754">
          <a:extLst>
            <a:ext uri="{FF2B5EF4-FFF2-40B4-BE49-F238E27FC236}">
              <a16:creationId xmlns:a16="http://schemas.microsoft.com/office/drawing/2014/main" id="{00000000-0008-0000-0000-000031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2" name="Text Box 755">
          <a:extLst>
            <a:ext uri="{FF2B5EF4-FFF2-40B4-BE49-F238E27FC236}">
              <a16:creationId xmlns:a16="http://schemas.microsoft.com/office/drawing/2014/main" id="{00000000-0008-0000-0000-000032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3" name="Text Box 756">
          <a:extLst>
            <a:ext uri="{FF2B5EF4-FFF2-40B4-BE49-F238E27FC236}">
              <a16:creationId xmlns:a16="http://schemas.microsoft.com/office/drawing/2014/main" id="{00000000-0008-0000-0000-000033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4" name="Text Box 757">
          <a:extLst>
            <a:ext uri="{FF2B5EF4-FFF2-40B4-BE49-F238E27FC236}">
              <a16:creationId xmlns:a16="http://schemas.microsoft.com/office/drawing/2014/main" id="{00000000-0008-0000-0000-000034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5" name="Text Box 758">
          <a:extLst>
            <a:ext uri="{FF2B5EF4-FFF2-40B4-BE49-F238E27FC236}">
              <a16:creationId xmlns:a16="http://schemas.microsoft.com/office/drawing/2014/main" id="{00000000-0008-0000-0000-000035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6" name="Text Box 759">
          <a:extLst>
            <a:ext uri="{FF2B5EF4-FFF2-40B4-BE49-F238E27FC236}">
              <a16:creationId xmlns:a16="http://schemas.microsoft.com/office/drawing/2014/main" id="{00000000-0008-0000-0000-000036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7" name="Text Box 760">
          <a:extLst>
            <a:ext uri="{FF2B5EF4-FFF2-40B4-BE49-F238E27FC236}">
              <a16:creationId xmlns:a16="http://schemas.microsoft.com/office/drawing/2014/main" id="{00000000-0008-0000-0000-000037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8" name="Text Box 761">
          <a:extLst>
            <a:ext uri="{FF2B5EF4-FFF2-40B4-BE49-F238E27FC236}">
              <a16:creationId xmlns:a16="http://schemas.microsoft.com/office/drawing/2014/main" id="{00000000-0008-0000-0000-000038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69" name="Text Box 762">
          <a:extLst>
            <a:ext uri="{FF2B5EF4-FFF2-40B4-BE49-F238E27FC236}">
              <a16:creationId xmlns:a16="http://schemas.microsoft.com/office/drawing/2014/main" id="{00000000-0008-0000-0000-000039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0" name="Text Box 763">
          <a:extLst>
            <a:ext uri="{FF2B5EF4-FFF2-40B4-BE49-F238E27FC236}">
              <a16:creationId xmlns:a16="http://schemas.microsoft.com/office/drawing/2014/main" id="{00000000-0008-0000-0000-00003A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1" name="Text Box 764">
          <a:extLst>
            <a:ext uri="{FF2B5EF4-FFF2-40B4-BE49-F238E27FC236}">
              <a16:creationId xmlns:a16="http://schemas.microsoft.com/office/drawing/2014/main" id="{00000000-0008-0000-0000-00003B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2" name="Text Box 765">
          <a:extLst>
            <a:ext uri="{FF2B5EF4-FFF2-40B4-BE49-F238E27FC236}">
              <a16:creationId xmlns:a16="http://schemas.microsoft.com/office/drawing/2014/main" id="{00000000-0008-0000-0000-00003C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3" name="Text Box 766">
          <a:extLst>
            <a:ext uri="{FF2B5EF4-FFF2-40B4-BE49-F238E27FC236}">
              <a16:creationId xmlns:a16="http://schemas.microsoft.com/office/drawing/2014/main" id="{00000000-0008-0000-0000-00003D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4" name="Text Box 767">
          <a:extLst>
            <a:ext uri="{FF2B5EF4-FFF2-40B4-BE49-F238E27FC236}">
              <a16:creationId xmlns:a16="http://schemas.microsoft.com/office/drawing/2014/main" id="{00000000-0008-0000-0000-00003E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5" name="Text Box 768">
          <a:extLst>
            <a:ext uri="{FF2B5EF4-FFF2-40B4-BE49-F238E27FC236}">
              <a16:creationId xmlns:a16="http://schemas.microsoft.com/office/drawing/2014/main" id="{00000000-0008-0000-0000-00003F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6" name="Text Box 769">
          <a:extLst>
            <a:ext uri="{FF2B5EF4-FFF2-40B4-BE49-F238E27FC236}">
              <a16:creationId xmlns:a16="http://schemas.microsoft.com/office/drawing/2014/main" id="{00000000-0008-0000-0000-000040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7" name="Text Box 770">
          <a:extLst>
            <a:ext uri="{FF2B5EF4-FFF2-40B4-BE49-F238E27FC236}">
              <a16:creationId xmlns:a16="http://schemas.microsoft.com/office/drawing/2014/main" id="{00000000-0008-0000-0000-000041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0</xdr:colOff>
      <xdr:row>376</xdr:row>
      <xdr:rowOff>0</xdr:rowOff>
    </xdr:from>
    <xdr:to>
      <xdr:col>1</xdr:col>
      <xdr:colOff>123825</xdr:colOff>
      <xdr:row>378</xdr:row>
      <xdr:rowOff>76606</xdr:rowOff>
    </xdr:to>
    <xdr:sp macro="" textlink="">
      <xdr:nvSpPr>
        <xdr:cNvPr id="578" name="Text Box 771">
          <a:extLst>
            <a:ext uri="{FF2B5EF4-FFF2-40B4-BE49-F238E27FC236}">
              <a16:creationId xmlns:a16="http://schemas.microsoft.com/office/drawing/2014/main" id="{00000000-0008-0000-0000-000042020000}"/>
            </a:ext>
          </a:extLst>
        </xdr:cNvPr>
        <xdr:cNvSpPr txBox="1">
          <a:spLocks noChangeArrowheads="1"/>
        </xdr:cNvSpPr>
      </xdr:nvSpPr>
      <xdr:spPr bwMode="auto">
        <a:xfrm>
          <a:off x="1076325" y="204130275"/>
          <a:ext cx="123825" cy="723900"/>
        </a:xfrm>
        <a:prstGeom prst="rect">
          <a:avLst/>
        </a:prstGeom>
        <a:noFill/>
        <a:ln w="9525">
          <a:noFill/>
          <a:miter lim="800000"/>
          <a:headEnd/>
          <a:tailEnd/>
        </a:ln>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79" name="Text Box 3">
          <a:extLst>
            <a:ext uri="{FF2B5EF4-FFF2-40B4-BE49-F238E27FC236}">
              <a16:creationId xmlns:a16="http://schemas.microsoft.com/office/drawing/2014/main" id="{00000000-0008-0000-0000-000043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0" name="Text Box 3">
          <a:extLst>
            <a:ext uri="{FF2B5EF4-FFF2-40B4-BE49-F238E27FC236}">
              <a16:creationId xmlns:a16="http://schemas.microsoft.com/office/drawing/2014/main" id="{00000000-0008-0000-0000-000044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1" name="Text Box 3">
          <a:extLst>
            <a:ext uri="{FF2B5EF4-FFF2-40B4-BE49-F238E27FC236}">
              <a16:creationId xmlns:a16="http://schemas.microsoft.com/office/drawing/2014/main" id="{00000000-0008-0000-0000-000045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2" name="Text Box 3">
          <a:extLst>
            <a:ext uri="{FF2B5EF4-FFF2-40B4-BE49-F238E27FC236}">
              <a16:creationId xmlns:a16="http://schemas.microsoft.com/office/drawing/2014/main" id="{00000000-0008-0000-0000-000046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3" name="Text Box 3">
          <a:extLst>
            <a:ext uri="{FF2B5EF4-FFF2-40B4-BE49-F238E27FC236}">
              <a16:creationId xmlns:a16="http://schemas.microsoft.com/office/drawing/2014/main" id="{00000000-0008-0000-0000-000047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4" name="Text Box 3">
          <a:extLst>
            <a:ext uri="{FF2B5EF4-FFF2-40B4-BE49-F238E27FC236}">
              <a16:creationId xmlns:a16="http://schemas.microsoft.com/office/drawing/2014/main" id="{00000000-0008-0000-0000-000048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5" name="Text Box 3">
          <a:extLst>
            <a:ext uri="{FF2B5EF4-FFF2-40B4-BE49-F238E27FC236}">
              <a16:creationId xmlns:a16="http://schemas.microsoft.com/office/drawing/2014/main" id="{00000000-0008-0000-0000-000049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6" name="Text Box 3">
          <a:extLst>
            <a:ext uri="{FF2B5EF4-FFF2-40B4-BE49-F238E27FC236}">
              <a16:creationId xmlns:a16="http://schemas.microsoft.com/office/drawing/2014/main" id="{00000000-0008-0000-0000-00004A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7" name="Text Box 3">
          <a:extLst>
            <a:ext uri="{FF2B5EF4-FFF2-40B4-BE49-F238E27FC236}">
              <a16:creationId xmlns:a16="http://schemas.microsoft.com/office/drawing/2014/main" id="{00000000-0008-0000-0000-00004B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8" name="Text Box 3">
          <a:extLst>
            <a:ext uri="{FF2B5EF4-FFF2-40B4-BE49-F238E27FC236}">
              <a16:creationId xmlns:a16="http://schemas.microsoft.com/office/drawing/2014/main" id="{00000000-0008-0000-0000-00004C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89" name="Text Box 3">
          <a:extLst>
            <a:ext uri="{FF2B5EF4-FFF2-40B4-BE49-F238E27FC236}">
              <a16:creationId xmlns:a16="http://schemas.microsoft.com/office/drawing/2014/main" id="{00000000-0008-0000-0000-00004D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0" name="Text Box 3">
          <a:extLst>
            <a:ext uri="{FF2B5EF4-FFF2-40B4-BE49-F238E27FC236}">
              <a16:creationId xmlns:a16="http://schemas.microsoft.com/office/drawing/2014/main" id="{00000000-0008-0000-0000-00004E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1" name="Text Box 3">
          <a:extLst>
            <a:ext uri="{FF2B5EF4-FFF2-40B4-BE49-F238E27FC236}">
              <a16:creationId xmlns:a16="http://schemas.microsoft.com/office/drawing/2014/main" id="{00000000-0008-0000-0000-00004F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2" name="Text Box 3">
          <a:extLst>
            <a:ext uri="{FF2B5EF4-FFF2-40B4-BE49-F238E27FC236}">
              <a16:creationId xmlns:a16="http://schemas.microsoft.com/office/drawing/2014/main" id="{00000000-0008-0000-0000-000050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3" name="Text Box 3">
          <a:extLst>
            <a:ext uri="{FF2B5EF4-FFF2-40B4-BE49-F238E27FC236}">
              <a16:creationId xmlns:a16="http://schemas.microsoft.com/office/drawing/2014/main" id="{00000000-0008-0000-0000-000051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4" name="Text Box 3">
          <a:extLst>
            <a:ext uri="{FF2B5EF4-FFF2-40B4-BE49-F238E27FC236}">
              <a16:creationId xmlns:a16="http://schemas.microsoft.com/office/drawing/2014/main" id="{00000000-0008-0000-0000-000052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5" name="Text Box 3">
          <a:extLst>
            <a:ext uri="{FF2B5EF4-FFF2-40B4-BE49-F238E27FC236}">
              <a16:creationId xmlns:a16="http://schemas.microsoft.com/office/drawing/2014/main" id="{00000000-0008-0000-0000-000053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6" name="Text Box 3">
          <a:extLst>
            <a:ext uri="{FF2B5EF4-FFF2-40B4-BE49-F238E27FC236}">
              <a16:creationId xmlns:a16="http://schemas.microsoft.com/office/drawing/2014/main" id="{00000000-0008-0000-0000-000054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7" name="Text Box 3">
          <a:extLst>
            <a:ext uri="{FF2B5EF4-FFF2-40B4-BE49-F238E27FC236}">
              <a16:creationId xmlns:a16="http://schemas.microsoft.com/office/drawing/2014/main" id="{00000000-0008-0000-0000-000055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8" name="Text Box 3">
          <a:extLst>
            <a:ext uri="{FF2B5EF4-FFF2-40B4-BE49-F238E27FC236}">
              <a16:creationId xmlns:a16="http://schemas.microsoft.com/office/drawing/2014/main" id="{00000000-0008-0000-0000-000056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599" name="Text Box 3">
          <a:extLst>
            <a:ext uri="{FF2B5EF4-FFF2-40B4-BE49-F238E27FC236}">
              <a16:creationId xmlns:a16="http://schemas.microsoft.com/office/drawing/2014/main" id="{00000000-0008-0000-0000-000057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0" name="Text Box 3">
          <a:extLst>
            <a:ext uri="{FF2B5EF4-FFF2-40B4-BE49-F238E27FC236}">
              <a16:creationId xmlns:a16="http://schemas.microsoft.com/office/drawing/2014/main" id="{00000000-0008-0000-0000-000058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1" name="Text Box 3">
          <a:extLst>
            <a:ext uri="{FF2B5EF4-FFF2-40B4-BE49-F238E27FC236}">
              <a16:creationId xmlns:a16="http://schemas.microsoft.com/office/drawing/2014/main" id="{00000000-0008-0000-0000-000059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2" name="Text Box 3">
          <a:extLst>
            <a:ext uri="{FF2B5EF4-FFF2-40B4-BE49-F238E27FC236}">
              <a16:creationId xmlns:a16="http://schemas.microsoft.com/office/drawing/2014/main" id="{00000000-0008-0000-0000-00005A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3" name="Text Box 3">
          <a:extLst>
            <a:ext uri="{FF2B5EF4-FFF2-40B4-BE49-F238E27FC236}">
              <a16:creationId xmlns:a16="http://schemas.microsoft.com/office/drawing/2014/main" id="{00000000-0008-0000-0000-00005B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4" name="Text Box 3">
          <a:extLst>
            <a:ext uri="{FF2B5EF4-FFF2-40B4-BE49-F238E27FC236}">
              <a16:creationId xmlns:a16="http://schemas.microsoft.com/office/drawing/2014/main" id="{00000000-0008-0000-0000-00005C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5" name="Text Box 3">
          <a:extLst>
            <a:ext uri="{FF2B5EF4-FFF2-40B4-BE49-F238E27FC236}">
              <a16:creationId xmlns:a16="http://schemas.microsoft.com/office/drawing/2014/main" id="{00000000-0008-0000-0000-00005D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6" name="Text Box 3">
          <a:extLst>
            <a:ext uri="{FF2B5EF4-FFF2-40B4-BE49-F238E27FC236}">
              <a16:creationId xmlns:a16="http://schemas.microsoft.com/office/drawing/2014/main" id="{00000000-0008-0000-0000-00005E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7" name="Text Box 3">
          <a:extLst>
            <a:ext uri="{FF2B5EF4-FFF2-40B4-BE49-F238E27FC236}">
              <a16:creationId xmlns:a16="http://schemas.microsoft.com/office/drawing/2014/main" id="{00000000-0008-0000-0000-00005F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8" name="Text Box 3">
          <a:extLst>
            <a:ext uri="{FF2B5EF4-FFF2-40B4-BE49-F238E27FC236}">
              <a16:creationId xmlns:a16="http://schemas.microsoft.com/office/drawing/2014/main" id="{00000000-0008-0000-0000-000060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09" name="Text Box 3">
          <a:extLst>
            <a:ext uri="{FF2B5EF4-FFF2-40B4-BE49-F238E27FC236}">
              <a16:creationId xmlns:a16="http://schemas.microsoft.com/office/drawing/2014/main" id="{00000000-0008-0000-0000-000061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0" name="Text Box 3">
          <a:extLst>
            <a:ext uri="{FF2B5EF4-FFF2-40B4-BE49-F238E27FC236}">
              <a16:creationId xmlns:a16="http://schemas.microsoft.com/office/drawing/2014/main" id="{00000000-0008-0000-0000-000062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1" name="Text Box 3">
          <a:extLst>
            <a:ext uri="{FF2B5EF4-FFF2-40B4-BE49-F238E27FC236}">
              <a16:creationId xmlns:a16="http://schemas.microsoft.com/office/drawing/2014/main" id="{00000000-0008-0000-0000-00006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2" name="Text Box 3">
          <a:extLst>
            <a:ext uri="{FF2B5EF4-FFF2-40B4-BE49-F238E27FC236}">
              <a16:creationId xmlns:a16="http://schemas.microsoft.com/office/drawing/2014/main" id="{00000000-0008-0000-0000-00006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3" name="Text Box 3">
          <a:extLst>
            <a:ext uri="{FF2B5EF4-FFF2-40B4-BE49-F238E27FC236}">
              <a16:creationId xmlns:a16="http://schemas.microsoft.com/office/drawing/2014/main" id="{00000000-0008-0000-0000-00006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4" name="Text Box 3">
          <a:extLst>
            <a:ext uri="{FF2B5EF4-FFF2-40B4-BE49-F238E27FC236}">
              <a16:creationId xmlns:a16="http://schemas.microsoft.com/office/drawing/2014/main" id="{00000000-0008-0000-0000-00006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5" name="Text Box 3">
          <a:extLst>
            <a:ext uri="{FF2B5EF4-FFF2-40B4-BE49-F238E27FC236}">
              <a16:creationId xmlns:a16="http://schemas.microsoft.com/office/drawing/2014/main" id="{00000000-0008-0000-0000-00006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6" name="Text Box 3">
          <a:extLst>
            <a:ext uri="{FF2B5EF4-FFF2-40B4-BE49-F238E27FC236}">
              <a16:creationId xmlns:a16="http://schemas.microsoft.com/office/drawing/2014/main" id="{00000000-0008-0000-0000-00006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7" name="Text Box 3">
          <a:extLst>
            <a:ext uri="{FF2B5EF4-FFF2-40B4-BE49-F238E27FC236}">
              <a16:creationId xmlns:a16="http://schemas.microsoft.com/office/drawing/2014/main" id="{00000000-0008-0000-0000-00006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8" name="Text Box 3">
          <a:extLst>
            <a:ext uri="{FF2B5EF4-FFF2-40B4-BE49-F238E27FC236}">
              <a16:creationId xmlns:a16="http://schemas.microsoft.com/office/drawing/2014/main" id="{00000000-0008-0000-0000-00006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19" name="Text Box 3">
          <a:extLst>
            <a:ext uri="{FF2B5EF4-FFF2-40B4-BE49-F238E27FC236}">
              <a16:creationId xmlns:a16="http://schemas.microsoft.com/office/drawing/2014/main" id="{00000000-0008-0000-0000-00006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0" name="Text Box 3">
          <a:extLst>
            <a:ext uri="{FF2B5EF4-FFF2-40B4-BE49-F238E27FC236}">
              <a16:creationId xmlns:a16="http://schemas.microsoft.com/office/drawing/2014/main" id="{00000000-0008-0000-0000-00006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1" name="Text Box 3">
          <a:extLst>
            <a:ext uri="{FF2B5EF4-FFF2-40B4-BE49-F238E27FC236}">
              <a16:creationId xmlns:a16="http://schemas.microsoft.com/office/drawing/2014/main" id="{00000000-0008-0000-0000-00006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2" name="Text Box 3">
          <a:extLst>
            <a:ext uri="{FF2B5EF4-FFF2-40B4-BE49-F238E27FC236}">
              <a16:creationId xmlns:a16="http://schemas.microsoft.com/office/drawing/2014/main" id="{00000000-0008-0000-0000-00006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3" name="Text Box 3">
          <a:extLst>
            <a:ext uri="{FF2B5EF4-FFF2-40B4-BE49-F238E27FC236}">
              <a16:creationId xmlns:a16="http://schemas.microsoft.com/office/drawing/2014/main" id="{00000000-0008-0000-0000-00006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4" name="Text Box 3">
          <a:extLst>
            <a:ext uri="{FF2B5EF4-FFF2-40B4-BE49-F238E27FC236}">
              <a16:creationId xmlns:a16="http://schemas.microsoft.com/office/drawing/2014/main" id="{00000000-0008-0000-0000-000070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5" name="Text Box 3">
          <a:extLst>
            <a:ext uri="{FF2B5EF4-FFF2-40B4-BE49-F238E27FC236}">
              <a16:creationId xmlns:a16="http://schemas.microsoft.com/office/drawing/2014/main" id="{00000000-0008-0000-0000-000071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6" name="Text Box 3">
          <a:extLst>
            <a:ext uri="{FF2B5EF4-FFF2-40B4-BE49-F238E27FC236}">
              <a16:creationId xmlns:a16="http://schemas.microsoft.com/office/drawing/2014/main" id="{00000000-0008-0000-0000-000072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7" name="Text Box 3">
          <a:extLst>
            <a:ext uri="{FF2B5EF4-FFF2-40B4-BE49-F238E27FC236}">
              <a16:creationId xmlns:a16="http://schemas.microsoft.com/office/drawing/2014/main" id="{00000000-0008-0000-0000-00007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8" name="Text Box 3">
          <a:extLst>
            <a:ext uri="{FF2B5EF4-FFF2-40B4-BE49-F238E27FC236}">
              <a16:creationId xmlns:a16="http://schemas.microsoft.com/office/drawing/2014/main" id="{00000000-0008-0000-0000-00007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29" name="Text Box 3">
          <a:extLst>
            <a:ext uri="{FF2B5EF4-FFF2-40B4-BE49-F238E27FC236}">
              <a16:creationId xmlns:a16="http://schemas.microsoft.com/office/drawing/2014/main" id="{00000000-0008-0000-0000-00007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0" name="Text Box 3">
          <a:extLst>
            <a:ext uri="{FF2B5EF4-FFF2-40B4-BE49-F238E27FC236}">
              <a16:creationId xmlns:a16="http://schemas.microsoft.com/office/drawing/2014/main" id="{00000000-0008-0000-0000-00007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1" name="Text Box 3">
          <a:extLst>
            <a:ext uri="{FF2B5EF4-FFF2-40B4-BE49-F238E27FC236}">
              <a16:creationId xmlns:a16="http://schemas.microsoft.com/office/drawing/2014/main" id="{00000000-0008-0000-0000-00007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2" name="Text Box 3">
          <a:extLst>
            <a:ext uri="{FF2B5EF4-FFF2-40B4-BE49-F238E27FC236}">
              <a16:creationId xmlns:a16="http://schemas.microsoft.com/office/drawing/2014/main" id="{00000000-0008-0000-0000-00007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3" name="Text Box 3">
          <a:extLst>
            <a:ext uri="{FF2B5EF4-FFF2-40B4-BE49-F238E27FC236}">
              <a16:creationId xmlns:a16="http://schemas.microsoft.com/office/drawing/2014/main" id="{00000000-0008-0000-0000-00007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4" name="Text Box 3">
          <a:extLst>
            <a:ext uri="{FF2B5EF4-FFF2-40B4-BE49-F238E27FC236}">
              <a16:creationId xmlns:a16="http://schemas.microsoft.com/office/drawing/2014/main" id="{00000000-0008-0000-0000-00007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5" name="Text Box 3">
          <a:extLst>
            <a:ext uri="{FF2B5EF4-FFF2-40B4-BE49-F238E27FC236}">
              <a16:creationId xmlns:a16="http://schemas.microsoft.com/office/drawing/2014/main" id="{00000000-0008-0000-0000-00007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6" name="Text Box 3">
          <a:extLst>
            <a:ext uri="{FF2B5EF4-FFF2-40B4-BE49-F238E27FC236}">
              <a16:creationId xmlns:a16="http://schemas.microsoft.com/office/drawing/2014/main" id="{00000000-0008-0000-0000-00007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7" name="Text Box 3">
          <a:extLst>
            <a:ext uri="{FF2B5EF4-FFF2-40B4-BE49-F238E27FC236}">
              <a16:creationId xmlns:a16="http://schemas.microsoft.com/office/drawing/2014/main" id="{00000000-0008-0000-0000-00007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8" name="Text Box 3">
          <a:extLst>
            <a:ext uri="{FF2B5EF4-FFF2-40B4-BE49-F238E27FC236}">
              <a16:creationId xmlns:a16="http://schemas.microsoft.com/office/drawing/2014/main" id="{00000000-0008-0000-0000-00007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39" name="Text Box 3">
          <a:extLst>
            <a:ext uri="{FF2B5EF4-FFF2-40B4-BE49-F238E27FC236}">
              <a16:creationId xmlns:a16="http://schemas.microsoft.com/office/drawing/2014/main" id="{00000000-0008-0000-0000-00007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0" name="Text Box 3">
          <a:extLst>
            <a:ext uri="{FF2B5EF4-FFF2-40B4-BE49-F238E27FC236}">
              <a16:creationId xmlns:a16="http://schemas.microsoft.com/office/drawing/2014/main" id="{00000000-0008-0000-0000-000080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1" name="Text Box 3">
          <a:extLst>
            <a:ext uri="{FF2B5EF4-FFF2-40B4-BE49-F238E27FC236}">
              <a16:creationId xmlns:a16="http://schemas.microsoft.com/office/drawing/2014/main" id="{00000000-0008-0000-0000-000081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2" name="Text Box 3">
          <a:extLst>
            <a:ext uri="{FF2B5EF4-FFF2-40B4-BE49-F238E27FC236}">
              <a16:creationId xmlns:a16="http://schemas.microsoft.com/office/drawing/2014/main" id="{00000000-0008-0000-0000-000082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3" name="Text Box 3">
          <a:extLst>
            <a:ext uri="{FF2B5EF4-FFF2-40B4-BE49-F238E27FC236}">
              <a16:creationId xmlns:a16="http://schemas.microsoft.com/office/drawing/2014/main" id="{00000000-0008-0000-0000-00008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4" name="Text Box 3">
          <a:extLst>
            <a:ext uri="{FF2B5EF4-FFF2-40B4-BE49-F238E27FC236}">
              <a16:creationId xmlns:a16="http://schemas.microsoft.com/office/drawing/2014/main" id="{00000000-0008-0000-0000-00008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5" name="Text Box 3">
          <a:extLst>
            <a:ext uri="{FF2B5EF4-FFF2-40B4-BE49-F238E27FC236}">
              <a16:creationId xmlns:a16="http://schemas.microsoft.com/office/drawing/2014/main" id="{00000000-0008-0000-0000-00008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6" name="Text Box 3">
          <a:extLst>
            <a:ext uri="{FF2B5EF4-FFF2-40B4-BE49-F238E27FC236}">
              <a16:creationId xmlns:a16="http://schemas.microsoft.com/office/drawing/2014/main" id="{00000000-0008-0000-0000-00008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7" name="Text Box 3">
          <a:extLst>
            <a:ext uri="{FF2B5EF4-FFF2-40B4-BE49-F238E27FC236}">
              <a16:creationId xmlns:a16="http://schemas.microsoft.com/office/drawing/2014/main" id="{00000000-0008-0000-0000-00008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8" name="Text Box 3">
          <a:extLst>
            <a:ext uri="{FF2B5EF4-FFF2-40B4-BE49-F238E27FC236}">
              <a16:creationId xmlns:a16="http://schemas.microsoft.com/office/drawing/2014/main" id="{00000000-0008-0000-0000-00008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49" name="Text Box 3">
          <a:extLst>
            <a:ext uri="{FF2B5EF4-FFF2-40B4-BE49-F238E27FC236}">
              <a16:creationId xmlns:a16="http://schemas.microsoft.com/office/drawing/2014/main" id="{00000000-0008-0000-0000-00008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0" name="Text Box 3">
          <a:extLst>
            <a:ext uri="{FF2B5EF4-FFF2-40B4-BE49-F238E27FC236}">
              <a16:creationId xmlns:a16="http://schemas.microsoft.com/office/drawing/2014/main" id="{00000000-0008-0000-0000-00008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1" name="Text Box 3">
          <a:extLst>
            <a:ext uri="{FF2B5EF4-FFF2-40B4-BE49-F238E27FC236}">
              <a16:creationId xmlns:a16="http://schemas.microsoft.com/office/drawing/2014/main" id="{00000000-0008-0000-0000-00008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2" name="Text Box 3">
          <a:extLst>
            <a:ext uri="{FF2B5EF4-FFF2-40B4-BE49-F238E27FC236}">
              <a16:creationId xmlns:a16="http://schemas.microsoft.com/office/drawing/2014/main" id="{00000000-0008-0000-0000-00008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3" name="Text Box 3">
          <a:extLst>
            <a:ext uri="{FF2B5EF4-FFF2-40B4-BE49-F238E27FC236}">
              <a16:creationId xmlns:a16="http://schemas.microsoft.com/office/drawing/2014/main" id="{00000000-0008-0000-0000-00008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4" name="Text Box 3">
          <a:extLst>
            <a:ext uri="{FF2B5EF4-FFF2-40B4-BE49-F238E27FC236}">
              <a16:creationId xmlns:a16="http://schemas.microsoft.com/office/drawing/2014/main" id="{00000000-0008-0000-0000-00008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5" name="Text Box 3">
          <a:extLst>
            <a:ext uri="{FF2B5EF4-FFF2-40B4-BE49-F238E27FC236}">
              <a16:creationId xmlns:a16="http://schemas.microsoft.com/office/drawing/2014/main" id="{00000000-0008-0000-0000-00008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6" name="Text Box 3">
          <a:extLst>
            <a:ext uri="{FF2B5EF4-FFF2-40B4-BE49-F238E27FC236}">
              <a16:creationId xmlns:a16="http://schemas.microsoft.com/office/drawing/2014/main" id="{00000000-0008-0000-0000-000090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7" name="Text Box 3">
          <a:extLst>
            <a:ext uri="{FF2B5EF4-FFF2-40B4-BE49-F238E27FC236}">
              <a16:creationId xmlns:a16="http://schemas.microsoft.com/office/drawing/2014/main" id="{00000000-0008-0000-0000-000091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8" name="Text Box 3">
          <a:extLst>
            <a:ext uri="{FF2B5EF4-FFF2-40B4-BE49-F238E27FC236}">
              <a16:creationId xmlns:a16="http://schemas.microsoft.com/office/drawing/2014/main" id="{00000000-0008-0000-0000-000092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59" name="Text Box 3">
          <a:extLst>
            <a:ext uri="{FF2B5EF4-FFF2-40B4-BE49-F238E27FC236}">
              <a16:creationId xmlns:a16="http://schemas.microsoft.com/office/drawing/2014/main" id="{00000000-0008-0000-0000-00009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0" name="Text Box 3">
          <a:extLst>
            <a:ext uri="{FF2B5EF4-FFF2-40B4-BE49-F238E27FC236}">
              <a16:creationId xmlns:a16="http://schemas.microsoft.com/office/drawing/2014/main" id="{00000000-0008-0000-0000-00009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1" name="Text Box 3">
          <a:extLst>
            <a:ext uri="{FF2B5EF4-FFF2-40B4-BE49-F238E27FC236}">
              <a16:creationId xmlns:a16="http://schemas.microsoft.com/office/drawing/2014/main" id="{00000000-0008-0000-0000-00009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2" name="Text Box 3">
          <a:extLst>
            <a:ext uri="{FF2B5EF4-FFF2-40B4-BE49-F238E27FC236}">
              <a16:creationId xmlns:a16="http://schemas.microsoft.com/office/drawing/2014/main" id="{00000000-0008-0000-0000-00009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3" name="Text Box 3">
          <a:extLst>
            <a:ext uri="{FF2B5EF4-FFF2-40B4-BE49-F238E27FC236}">
              <a16:creationId xmlns:a16="http://schemas.microsoft.com/office/drawing/2014/main" id="{00000000-0008-0000-0000-00009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4" name="Text Box 3">
          <a:extLst>
            <a:ext uri="{FF2B5EF4-FFF2-40B4-BE49-F238E27FC236}">
              <a16:creationId xmlns:a16="http://schemas.microsoft.com/office/drawing/2014/main" id="{00000000-0008-0000-0000-00009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5" name="Text Box 3">
          <a:extLst>
            <a:ext uri="{FF2B5EF4-FFF2-40B4-BE49-F238E27FC236}">
              <a16:creationId xmlns:a16="http://schemas.microsoft.com/office/drawing/2014/main" id="{00000000-0008-0000-0000-00009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6" name="Text Box 3">
          <a:extLst>
            <a:ext uri="{FF2B5EF4-FFF2-40B4-BE49-F238E27FC236}">
              <a16:creationId xmlns:a16="http://schemas.microsoft.com/office/drawing/2014/main" id="{00000000-0008-0000-0000-00009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7" name="Text Box 3">
          <a:extLst>
            <a:ext uri="{FF2B5EF4-FFF2-40B4-BE49-F238E27FC236}">
              <a16:creationId xmlns:a16="http://schemas.microsoft.com/office/drawing/2014/main" id="{00000000-0008-0000-0000-00009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8" name="Text Box 3">
          <a:extLst>
            <a:ext uri="{FF2B5EF4-FFF2-40B4-BE49-F238E27FC236}">
              <a16:creationId xmlns:a16="http://schemas.microsoft.com/office/drawing/2014/main" id="{00000000-0008-0000-0000-00009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69" name="Text Box 3">
          <a:extLst>
            <a:ext uri="{FF2B5EF4-FFF2-40B4-BE49-F238E27FC236}">
              <a16:creationId xmlns:a16="http://schemas.microsoft.com/office/drawing/2014/main" id="{00000000-0008-0000-0000-00009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0" name="Text Box 3">
          <a:extLst>
            <a:ext uri="{FF2B5EF4-FFF2-40B4-BE49-F238E27FC236}">
              <a16:creationId xmlns:a16="http://schemas.microsoft.com/office/drawing/2014/main" id="{00000000-0008-0000-0000-00009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1" name="Text Box 3">
          <a:extLst>
            <a:ext uri="{FF2B5EF4-FFF2-40B4-BE49-F238E27FC236}">
              <a16:creationId xmlns:a16="http://schemas.microsoft.com/office/drawing/2014/main" id="{00000000-0008-0000-0000-00009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2" name="Text Box 3">
          <a:extLst>
            <a:ext uri="{FF2B5EF4-FFF2-40B4-BE49-F238E27FC236}">
              <a16:creationId xmlns:a16="http://schemas.microsoft.com/office/drawing/2014/main" id="{00000000-0008-0000-0000-0000A0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3" name="Text Box 3">
          <a:extLst>
            <a:ext uri="{FF2B5EF4-FFF2-40B4-BE49-F238E27FC236}">
              <a16:creationId xmlns:a16="http://schemas.microsoft.com/office/drawing/2014/main" id="{00000000-0008-0000-0000-0000A1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4" name="Text Box 3">
          <a:extLst>
            <a:ext uri="{FF2B5EF4-FFF2-40B4-BE49-F238E27FC236}">
              <a16:creationId xmlns:a16="http://schemas.microsoft.com/office/drawing/2014/main" id="{00000000-0008-0000-0000-0000A2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5" name="Text Box 3">
          <a:extLst>
            <a:ext uri="{FF2B5EF4-FFF2-40B4-BE49-F238E27FC236}">
              <a16:creationId xmlns:a16="http://schemas.microsoft.com/office/drawing/2014/main" id="{00000000-0008-0000-0000-0000A3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6" name="Text Box 3">
          <a:extLst>
            <a:ext uri="{FF2B5EF4-FFF2-40B4-BE49-F238E27FC236}">
              <a16:creationId xmlns:a16="http://schemas.microsoft.com/office/drawing/2014/main" id="{00000000-0008-0000-0000-0000A4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7" name="Text Box 3">
          <a:extLst>
            <a:ext uri="{FF2B5EF4-FFF2-40B4-BE49-F238E27FC236}">
              <a16:creationId xmlns:a16="http://schemas.microsoft.com/office/drawing/2014/main" id="{00000000-0008-0000-0000-0000A5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8" name="Text Box 3">
          <a:extLst>
            <a:ext uri="{FF2B5EF4-FFF2-40B4-BE49-F238E27FC236}">
              <a16:creationId xmlns:a16="http://schemas.microsoft.com/office/drawing/2014/main" id="{00000000-0008-0000-0000-0000A6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79" name="Text Box 3">
          <a:extLst>
            <a:ext uri="{FF2B5EF4-FFF2-40B4-BE49-F238E27FC236}">
              <a16:creationId xmlns:a16="http://schemas.microsoft.com/office/drawing/2014/main" id="{00000000-0008-0000-0000-0000A7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0" name="Text Box 3">
          <a:extLst>
            <a:ext uri="{FF2B5EF4-FFF2-40B4-BE49-F238E27FC236}">
              <a16:creationId xmlns:a16="http://schemas.microsoft.com/office/drawing/2014/main" id="{00000000-0008-0000-0000-0000A8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1" name="Text Box 3">
          <a:extLst>
            <a:ext uri="{FF2B5EF4-FFF2-40B4-BE49-F238E27FC236}">
              <a16:creationId xmlns:a16="http://schemas.microsoft.com/office/drawing/2014/main" id="{00000000-0008-0000-0000-0000A9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2" name="Text Box 3">
          <a:extLst>
            <a:ext uri="{FF2B5EF4-FFF2-40B4-BE49-F238E27FC236}">
              <a16:creationId xmlns:a16="http://schemas.microsoft.com/office/drawing/2014/main" id="{00000000-0008-0000-0000-0000AA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3" name="Text Box 3">
          <a:extLst>
            <a:ext uri="{FF2B5EF4-FFF2-40B4-BE49-F238E27FC236}">
              <a16:creationId xmlns:a16="http://schemas.microsoft.com/office/drawing/2014/main" id="{00000000-0008-0000-0000-0000AB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4" name="Text Box 3">
          <a:extLst>
            <a:ext uri="{FF2B5EF4-FFF2-40B4-BE49-F238E27FC236}">
              <a16:creationId xmlns:a16="http://schemas.microsoft.com/office/drawing/2014/main" id="{00000000-0008-0000-0000-0000AC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5" name="Text Box 3">
          <a:extLst>
            <a:ext uri="{FF2B5EF4-FFF2-40B4-BE49-F238E27FC236}">
              <a16:creationId xmlns:a16="http://schemas.microsoft.com/office/drawing/2014/main" id="{00000000-0008-0000-0000-0000AD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6" name="Text Box 3">
          <a:extLst>
            <a:ext uri="{FF2B5EF4-FFF2-40B4-BE49-F238E27FC236}">
              <a16:creationId xmlns:a16="http://schemas.microsoft.com/office/drawing/2014/main" id="{00000000-0008-0000-0000-0000AE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7" name="Text Box 3">
          <a:extLst>
            <a:ext uri="{FF2B5EF4-FFF2-40B4-BE49-F238E27FC236}">
              <a16:creationId xmlns:a16="http://schemas.microsoft.com/office/drawing/2014/main" id="{00000000-0008-0000-0000-0000AF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8" name="Text Box 3">
          <a:extLst>
            <a:ext uri="{FF2B5EF4-FFF2-40B4-BE49-F238E27FC236}">
              <a16:creationId xmlns:a16="http://schemas.microsoft.com/office/drawing/2014/main" id="{00000000-0008-0000-0000-0000B0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89" name="Text Box 3">
          <a:extLst>
            <a:ext uri="{FF2B5EF4-FFF2-40B4-BE49-F238E27FC236}">
              <a16:creationId xmlns:a16="http://schemas.microsoft.com/office/drawing/2014/main" id="{00000000-0008-0000-0000-0000B1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0" name="Text Box 3">
          <a:extLst>
            <a:ext uri="{FF2B5EF4-FFF2-40B4-BE49-F238E27FC236}">
              <a16:creationId xmlns:a16="http://schemas.microsoft.com/office/drawing/2014/main" id="{00000000-0008-0000-0000-0000B2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1" name="Text Box 3">
          <a:extLst>
            <a:ext uri="{FF2B5EF4-FFF2-40B4-BE49-F238E27FC236}">
              <a16:creationId xmlns:a16="http://schemas.microsoft.com/office/drawing/2014/main" id="{00000000-0008-0000-0000-0000B3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2" name="Text Box 3">
          <a:extLst>
            <a:ext uri="{FF2B5EF4-FFF2-40B4-BE49-F238E27FC236}">
              <a16:creationId xmlns:a16="http://schemas.microsoft.com/office/drawing/2014/main" id="{00000000-0008-0000-0000-0000B4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3" name="Text Box 3">
          <a:extLst>
            <a:ext uri="{FF2B5EF4-FFF2-40B4-BE49-F238E27FC236}">
              <a16:creationId xmlns:a16="http://schemas.microsoft.com/office/drawing/2014/main" id="{00000000-0008-0000-0000-0000B5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4" name="Text Box 3">
          <a:extLst>
            <a:ext uri="{FF2B5EF4-FFF2-40B4-BE49-F238E27FC236}">
              <a16:creationId xmlns:a16="http://schemas.microsoft.com/office/drawing/2014/main" id="{00000000-0008-0000-0000-0000B6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5" name="Text Box 3">
          <a:extLst>
            <a:ext uri="{FF2B5EF4-FFF2-40B4-BE49-F238E27FC236}">
              <a16:creationId xmlns:a16="http://schemas.microsoft.com/office/drawing/2014/main" id="{00000000-0008-0000-0000-0000B7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6" name="Text Box 3">
          <a:extLst>
            <a:ext uri="{FF2B5EF4-FFF2-40B4-BE49-F238E27FC236}">
              <a16:creationId xmlns:a16="http://schemas.microsoft.com/office/drawing/2014/main" id="{00000000-0008-0000-0000-0000B8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7" name="Text Box 3">
          <a:extLst>
            <a:ext uri="{FF2B5EF4-FFF2-40B4-BE49-F238E27FC236}">
              <a16:creationId xmlns:a16="http://schemas.microsoft.com/office/drawing/2014/main" id="{00000000-0008-0000-0000-0000B9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8" name="Text Box 3">
          <a:extLst>
            <a:ext uri="{FF2B5EF4-FFF2-40B4-BE49-F238E27FC236}">
              <a16:creationId xmlns:a16="http://schemas.microsoft.com/office/drawing/2014/main" id="{00000000-0008-0000-0000-0000BA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699" name="Text Box 3">
          <a:extLst>
            <a:ext uri="{FF2B5EF4-FFF2-40B4-BE49-F238E27FC236}">
              <a16:creationId xmlns:a16="http://schemas.microsoft.com/office/drawing/2014/main" id="{00000000-0008-0000-0000-0000BB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0" name="Text Box 3">
          <a:extLst>
            <a:ext uri="{FF2B5EF4-FFF2-40B4-BE49-F238E27FC236}">
              <a16:creationId xmlns:a16="http://schemas.microsoft.com/office/drawing/2014/main" id="{00000000-0008-0000-0000-0000BC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1" name="Text Box 3">
          <a:extLst>
            <a:ext uri="{FF2B5EF4-FFF2-40B4-BE49-F238E27FC236}">
              <a16:creationId xmlns:a16="http://schemas.microsoft.com/office/drawing/2014/main" id="{00000000-0008-0000-0000-0000BD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2" name="Text Box 3">
          <a:extLst>
            <a:ext uri="{FF2B5EF4-FFF2-40B4-BE49-F238E27FC236}">
              <a16:creationId xmlns:a16="http://schemas.microsoft.com/office/drawing/2014/main" id="{00000000-0008-0000-0000-0000BE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3" name="Text Box 3">
          <a:extLst>
            <a:ext uri="{FF2B5EF4-FFF2-40B4-BE49-F238E27FC236}">
              <a16:creationId xmlns:a16="http://schemas.microsoft.com/office/drawing/2014/main" id="{00000000-0008-0000-0000-0000BF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4" name="Text Box 3">
          <a:extLst>
            <a:ext uri="{FF2B5EF4-FFF2-40B4-BE49-F238E27FC236}">
              <a16:creationId xmlns:a16="http://schemas.microsoft.com/office/drawing/2014/main" id="{00000000-0008-0000-0000-0000C0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5" name="Text Box 3">
          <a:extLst>
            <a:ext uri="{FF2B5EF4-FFF2-40B4-BE49-F238E27FC236}">
              <a16:creationId xmlns:a16="http://schemas.microsoft.com/office/drawing/2014/main" id="{00000000-0008-0000-0000-0000C1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6" name="Text Box 3">
          <a:extLst>
            <a:ext uri="{FF2B5EF4-FFF2-40B4-BE49-F238E27FC236}">
              <a16:creationId xmlns:a16="http://schemas.microsoft.com/office/drawing/2014/main" id="{00000000-0008-0000-0000-0000C202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7" name="Text Box 3">
          <a:extLst>
            <a:ext uri="{FF2B5EF4-FFF2-40B4-BE49-F238E27FC236}">
              <a16:creationId xmlns:a16="http://schemas.microsoft.com/office/drawing/2014/main" id="{00000000-0008-0000-0000-0000C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8" name="Text Box 3">
          <a:extLst>
            <a:ext uri="{FF2B5EF4-FFF2-40B4-BE49-F238E27FC236}">
              <a16:creationId xmlns:a16="http://schemas.microsoft.com/office/drawing/2014/main" id="{00000000-0008-0000-0000-0000C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09" name="Text Box 3">
          <a:extLst>
            <a:ext uri="{FF2B5EF4-FFF2-40B4-BE49-F238E27FC236}">
              <a16:creationId xmlns:a16="http://schemas.microsoft.com/office/drawing/2014/main" id="{00000000-0008-0000-0000-0000C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0" name="Text Box 3">
          <a:extLst>
            <a:ext uri="{FF2B5EF4-FFF2-40B4-BE49-F238E27FC236}">
              <a16:creationId xmlns:a16="http://schemas.microsoft.com/office/drawing/2014/main" id="{00000000-0008-0000-0000-0000C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1" name="Text Box 3">
          <a:extLst>
            <a:ext uri="{FF2B5EF4-FFF2-40B4-BE49-F238E27FC236}">
              <a16:creationId xmlns:a16="http://schemas.microsoft.com/office/drawing/2014/main" id="{00000000-0008-0000-0000-0000C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2" name="Text Box 3">
          <a:extLst>
            <a:ext uri="{FF2B5EF4-FFF2-40B4-BE49-F238E27FC236}">
              <a16:creationId xmlns:a16="http://schemas.microsoft.com/office/drawing/2014/main" id="{00000000-0008-0000-0000-0000C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3" name="Text Box 3">
          <a:extLst>
            <a:ext uri="{FF2B5EF4-FFF2-40B4-BE49-F238E27FC236}">
              <a16:creationId xmlns:a16="http://schemas.microsoft.com/office/drawing/2014/main" id="{00000000-0008-0000-0000-0000C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4" name="Text Box 3">
          <a:extLst>
            <a:ext uri="{FF2B5EF4-FFF2-40B4-BE49-F238E27FC236}">
              <a16:creationId xmlns:a16="http://schemas.microsoft.com/office/drawing/2014/main" id="{00000000-0008-0000-0000-0000C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5" name="Text Box 3">
          <a:extLst>
            <a:ext uri="{FF2B5EF4-FFF2-40B4-BE49-F238E27FC236}">
              <a16:creationId xmlns:a16="http://schemas.microsoft.com/office/drawing/2014/main" id="{00000000-0008-0000-0000-0000C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6" name="Text Box 3">
          <a:extLst>
            <a:ext uri="{FF2B5EF4-FFF2-40B4-BE49-F238E27FC236}">
              <a16:creationId xmlns:a16="http://schemas.microsoft.com/office/drawing/2014/main" id="{00000000-0008-0000-0000-0000C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7" name="Text Box 3">
          <a:extLst>
            <a:ext uri="{FF2B5EF4-FFF2-40B4-BE49-F238E27FC236}">
              <a16:creationId xmlns:a16="http://schemas.microsoft.com/office/drawing/2014/main" id="{00000000-0008-0000-0000-0000C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8" name="Text Box 3">
          <a:extLst>
            <a:ext uri="{FF2B5EF4-FFF2-40B4-BE49-F238E27FC236}">
              <a16:creationId xmlns:a16="http://schemas.microsoft.com/office/drawing/2014/main" id="{00000000-0008-0000-0000-0000C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19" name="Text Box 3">
          <a:extLst>
            <a:ext uri="{FF2B5EF4-FFF2-40B4-BE49-F238E27FC236}">
              <a16:creationId xmlns:a16="http://schemas.microsoft.com/office/drawing/2014/main" id="{00000000-0008-0000-0000-0000C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0" name="Text Box 3">
          <a:extLst>
            <a:ext uri="{FF2B5EF4-FFF2-40B4-BE49-F238E27FC236}">
              <a16:creationId xmlns:a16="http://schemas.microsoft.com/office/drawing/2014/main" id="{00000000-0008-0000-0000-0000D0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1" name="Text Box 3">
          <a:extLst>
            <a:ext uri="{FF2B5EF4-FFF2-40B4-BE49-F238E27FC236}">
              <a16:creationId xmlns:a16="http://schemas.microsoft.com/office/drawing/2014/main" id="{00000000-0008-0000-0000-0000D1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2" name="Text Box 3">
          <a:extLst>
            <a:ext uri="{FF2B5EF4-FFF2-40B4-BE49-F238E27FC236}">
              <a16:creationId xmlns:a16="http://schemas.microsoft.com/office/drawing/2014/main" id="{00000000-0008-0000-0000-0000D2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3" name="Text Box 3">
          <a:extLst>
            <a:ext uri="{FF2B5EF4-FFF2-40B4-BE49-F238E27FC236}">
              <a16:creationId xmlns:a16="http://schemas.microsoft.com/office/drawing/2014/main" id="{00000000-0008-0000-0000-0000D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4" name="Text Box 3">
          <a:extLst>
            <a:ext uri="{FF2B5EF4-FFF2-40B4-BE49-F238E27FC236}">
              <a16:creationId xmlns:a16="http://schemas.microsoft.com/office/drawing/2014/main" id="{00000000-0008-0000-0000-0000D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5" name="Text Box 3">
          <a:extLst>
            <a:ext uri="{FF2B5EF4-FFF2-40B4-BE49-F238E27FC236}">
              <a16:creationId xmlns:a16="http://schemas.microsoft.com/office/drawing/2014/main" id="{00000000-0008-0000-0000-0000D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6" name="Text Box 3">
          <a:extLst>
            <a:ext uri="{FF2B5EF4-FFF2-40B4-BE49-F238E27FC236}">
              <a16:creationId xmlns:a16="http://schemas.microsoft.com/office/drawing/2014/main" id="{00000000-0008-0000-0000-0000D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7" name="Text Box 3">
          <a:extLst>
            <a:ext uri="{FF2B5EF4-FFF2-40B4-BE49-F238E27FC236}">
              <a16:creationId xmlns:a16="http://schemas.microsoft.com/office/drawing/2014/main" id="{00000000-0008-0000-0000-0000D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8" name="Text Box 3">
          <a:extLst>
            <a:ext uri="{FF2B5EF4-FFF2-40B4-BE49-F238E27FC236}">
              <a16:creationId xmlns:a16="http://schemas.microsoft.com/office/drawing/2014/main" id="{00000000-0008-0000-0000-0000D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29" name="Text Box 3">
          <a:extLst>
            <a:ext uri="{FF2B5EF4-FFF2-40B4-BE49-F238E27FC236}">
              <a16:creationId xmlns:a16="http://schemas.microsoft.com/office/drawing/2014/main" id="{00000000-0008-0000-0000-0000D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0" name="Text Box 3">
          <a:extLst>
            <a:ext uri="{FF2B5EF4-FFF2-40B4-BE49-F238E27FC236}">
              <a16:creationId xmlns:a16="http://schemas.microsoft.com/office/drawing/2014/main" id="{00000000-0008-0000-0000-0000D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1" name="Text Box 3">
          <a:extLst>
            <a:ext uri="{FF2B5EF4-FFF2-40B4-BE49-F238E27FC236}">
              <a16:creationId xmlns:a16="http://schemas.microsoft.com/office/drawing/2014/main" id="{00000000-0008-0000-0000-0000D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2" name="Text Box 3">
          <a:extLst>
            <a:ext uri="{FF2B5EF4-FFF2-40B4-BE49-F238E27FC236}">
              <a16:creationId xmlns:a16="http://schemas.microsoft.com/office/drawing/2014/main" id="{00000000-0008-0000-0000-0000D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3" name="Text Box 3">
          <a:extLst>
            <a:ext uri="{FF2B5EF4-FFF2-40B4-BE49-F238E27FC236}">
              <a16:creationId xmlns:a16="http://schemas.microsoft.com/office/drawing/2014/main" id="{00000000-0008-0000-0000-0000D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4" name="Text Box 3">
          <a:extLst>
            <a:ext uri="{FF2B5EF4-FFF2-40B4-BE49-F238E27FC236}">
              <a16:creationId xmlns:a16="http://schemas.microsoft.com/office/drawing/2014/main" id="{00000000-0008-0000-0000-0000D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5" name="Text Box 3">
          <a:extLst>
            <a:ext uri="{FF2B5EF4-FFF2-40B4-BE49-F238E27FC236}">
              <a16:creationId xmlns:a16="http://schemas.microsoft.com/office/drawing/2014/main" id="{00000000-0008-0000-0000-0000D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6" name="Text Box 3">
          <a:extLst>
            <a:ext uri="{FF2B5EF4-FFF2-40B4-BE49-F238E27FC236}">
              <a16:creationId xmlns:a16="http://schemas.microsoft.com/office/drawing/2014/main" id="{00000000-0008-0000-0000-0000E0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7" name="Text Box 3">
          <a:extLst>
            <a:ext uri="{FF2B5EF4-FFF2-40B4-BE49-F238E27FC236}">
              <a16:creationId xmlns:a16="http://schemas.microsoft.com/office/drawing/2014/main" id="{00000000-0008-0000-0000-0000E1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8" name="Text Box 3">
          <a:extLst>
            <a:ext uri="{FF2B5EF4-FFF2-40B4-BE49-F238E27FC236}">
              <a16:creationId xmlns:a16="http://schemas.microsoft.com/office/drawing/2014/main" id="{00000000-0008-0000-0000-0000E2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39" name="Text Box 3">
          <a:extLst>
            <a:ext uri="{FF2B5EF4-FFF2-40B4-BE49-F238E27FC236}">
              <a16:creationId xmlns:a16="http://schemas.microsoft.com/office/drawing/2014/main" id="{00000000-0008-0000-0000-0000E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0" name="Text Box 3">
          <a:extLst>
            <a:ext uri="{FF2B5EF4-FFF2-40B4-BE49-F238E27FC236}">
              <a16:creationId xmlns:a16="http://schemas.microsoft.com/office/drawing/2014/main" id="{00000000-0008-0000-0000-0000E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1" name="Text Box 3">
          <a:extLst>
            <a:ext uri="{FF2B5EF4-FFF2-40B4-BE49-F238E27FC236}">
              <a16:creationId xmlns:a16="http://schemas.microsoft.com/office/drawing/2014/main" id="{00000000-0008-0000-0000-0000E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2" name="Text Box 3">
          <a:extLst>
            <a:ext uri="{FF2B5EF4-FFF2-40B4-BE49-F238E27FC236}">
              <a16:creationId xmlns:a16="http://schemas.microsoft.com/office/drawing/2014/main" id="{00000000-0008-0000-0000-0000E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3" name="Text Box 3">
          <a:extLst>
            <a:ext uri="{FF2B5EF4-FFF2-40B4-BE49-F238E27FC236}">
              <a16:creationId xmlns:a16="http://schemas.microsoft.com/office/drawing/2014/main" id="{00000000-0008-0000-0000-0000E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4" name="Text Box 3">
          <a:extLst>
            <a:ext uri="{FF2B5EF4-FFF2-40B4-BE49-F238E27FC236}">
              <a16:creationId xmlns:a16="http://schemas.microsoft.com/office/drawing/2014/main" id="{00000000-0008-0000-0000-0000E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5" name="Text Box 3">
          <a:extLst>
            <a:ext uri="{FF2B5EF4-FFF2-40B4-BE49-F238E27FC236}">
              <a16:creationId xmlns:a16="http://schemas.microsoft.com/office/drawing/2014/main" id="{00000000-0008-0000-0000-0000E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6" name="Text Box 3">
          <a:extLst>
            <a:ext uri="{FF2B5EF4-FFF2-40B4-BE49-F238E27FC236}">
              <a16:creationId xmlns:a16="http://schemas.microsoft.com/office/drawing/2014/main" id="{00000000-0008-0000-0000-0000E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7" name="Text Box 3">
          <a:extLst>
            <a:ext uri="{FF2B5EF4-FFF2-40B4-BE49-F238E27FC236}">
              <a16:creationId xmlns:a16="http://schemas.microsoft.com/office/drawing/2014/main" id="{00000000-0008-0000-0000-0000E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8" name="Text Box 3">
          <a:extLst>
            <a:ext uri="{FF2B5EF4-FFF2-40B4-BE49-F238E27FC236}">
              <a16:creationId xmlns:a16="http://schemas.microsoft.com/office/drawing/2014/main" id="{00000000-0008-0000-0000-0000E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49" name="Text Box 3">
          <a:extLst>
            <a:ext uri="{FF2B5EF4-FFF2-40B4-BE49-F238E27FC236}">
              <a16:creationId xmlns:a16="http://schemas.microsoft.com/office/drawing/2014/main" id="{00000000-0008-0000-0000-0000E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0" name="Text Box 3">
          <a:extLst>
            <a:ext uri="{FF2B5EF4-FFF2-40B4-BE49-F238E27FC236}">
              <a16:creationId xmlns:a16="http://schemas.microsoft.com/office/drawing/2014/main" id="{00000000-0008-0000-0000-0000E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1" name="Text Box 3">
          <a:extLst>
            <a:ext uri="{FF2B5EF4-FFF2-40B4-BE49-F238E27FC236}">
              <a16:creationId xmlns:a16="http://schemas.microsoft.com/office/drawing/2014/main" id="{00000000-0008-0000-0000-0000E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2" name="Text Box 3">
          <a:extLst>
            <a:ext uri="{FF2B5EF4-FFF2-40B4-BE49-F238E27FC236}">
              <a16:creationId xmlns:a16="http://schemas.microsoft.com/office/drawing/2014/main" id="{00000000-0008-0000-0000-0000F0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3" name="Text Box 3">
          <a:extLst>
            <a:ext uri="{FF2B5EF4-FFF2-40B4-BE49-F238E27FC236}">
              <a16:creationId xmlns:a16="http://schemas.microsoft.com/office/drawing/2014/main" id="{00000000-0008-0000-0000-0000F1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4" name="Text Box 3">
          <a:extLst>
            <a:ext uri="{FF2B5EF4-FFF2-40B4-BE49-F238E27FC236}">
              <a16:creationId xmlns:a16="http://schemas.microsoft.com/office/drawing/2014/main" id="{00000000-0008-0000-0000-0000F2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5" name="Text Box 3">
          <a:extLst>
            <a:ext uri="{FF2B5EF4-FFF2-40B4-BE49-F238E27FC236}">
              <a16:creationId xmlns:a16="http://schemas.microsoft.com/office/drawing/2014/main" id="{00000000-0008-0000-0000-0000F3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6" name="Text Box 3">
          <a:extLst>
            <a:ext uri="{FF2B5EF4-FFF2-40B4-BE49-F238E27FC236}">
              <a16:creationId xmlns:a16="http://schemas.microsoft.com/office/drawing/2014/main" id="{00000000-0008-0000-0000-0000F4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7" name="Text Box 3">
          <a:extLst>
            <a:ext uri="{FF2B5EF4-FFF2-40B4-BE49-F238E27FC236}">
              <a16:creationId xmlns:a16="http://schemas.microsoft.com/office/drawing/2014/main" id="{00000000-0008-0000-0000-0000F5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8" name="Text Box 3">
          <a:extLst>
            <a:ext uri="{FF2B5EF4-FFF2-40B4-BE49-F238E27FC236}">
              <a16:creationId xmlns:a16="http://schemas.microsoft.com/office/drawing/2014/main" id="{00000000-0008-0000-0000-0000F6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59" name="Text Box 3">
          <a:extLst>
            <a:ext uri="{FF2B5EF4-FFF2-40B4-BE49-F238E27FC236}">
              <a16:creationId xmlns:a16="http://schemas.microsoft.com/office/drawing/2014/main" id="{00000000-0008-0000-0000-0000F7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0" name="Text Box 3">
          <a:extLst>
            <a:ext uri="{FF2B5EF4-FFF2-40B4-BE49-F238E27FC236}">
              <a16:creationId xmlns:a16="http://schemas.microsoft.com/office/drawing/2014/main" id="{00000000-0008-0000-0000-0000F8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1" name="Text Box 3">
          <a:extLst>
            <a:ext uri="{FF2B5EF4-FFF2-40B4-BE49-F238E27FC236}">
              <a16:creationId xmlns:a16="http://schemas.microsoft.com/office/drawing/2014/main" id="{00000000-0008-0000-0000-0000F9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2" name="Text Box 3">
          <a:extLst>
            <a:ext uri="{FF2B5EF4-FFF2-40B4-BE49-F238E27FC236}">
              <a16:creationId xmlns:a16="http://schemas.microsoft.com/office/drawing/2014/main" id="{00000000-0008-0000-0000-0000FA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3" name="Text Box 3">
          <a:extLst>
            <a:ext uri="{FF2B5EF4-FFF2-40B4-BE49-F238E27FC236}">
              <a16:creationId xmlns:a16="http://schemas.microsoft.com/office/drawing/2014/main" id="{00000000-0008-0000-0000-0000FB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4" name="Text Box 3">
          <a:extLst>
            <a:ext uri="{FF2B5EF4-FFF2-40B4-BE49-F238E27FC236}">
              <a16:creationId xmlns:a16="http://schemas.microsoft.com/office/drawing/2014/main" id="{00000000-0008-0000-0000-0000FC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5" name="Text Box 3">
          <a:extLst>
            <a:ext uri="{FF2B5EF4-FFF2-40B4-BE49-F238E27FC236}">
              <a16:creationId xmlns:a16="http://schemas.microsoft.com/office/drawing/2014/main" id="{00000000-0008-0000-0000-0000FD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6" name="Text Box 3">
          <a:extLst>
            <a:ext uri="{FF2B5EF4-FFF2-40B4-BE49-F238E27FC236}">
              <a16:creationId xmlns:a16="http://schemas.microsoft.com/office/drawing/2014/main" id="{00000000-0008-0000-0000-0000FE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7" name="Text Box 3">
          <a:extLst>
            <a:ext uri="{FF2B5EF4-FFF2-40B4-BE49-F238E27FC236}">
              <a16:creationId xmlns:a16="http://schemas.microsoft.com/office/drawing/2014/main" id="{00000000-0008-0000-0000-0000FF02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8" name="Text Box 3">
          <a:extLst>
            <a:ext uri="{FF2B5EF4-FFF2-40B4-BE49-F238E27FC236}">
              <a16:creationId xmlns:a16="http://schemas.microsoft.com/office/drawing/2014/main" id="{00000000-0008-0000-0000-00000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69" name="Text Box 3">
          <a:extLst>
            <a:ext uri="{FF2B5EF4-FFF2-40B4-BE49-F238E27FC236}">
              <a16:creationId xmlns:a16="http://schemas.microsoft.com/office/drawing/2014/main" id="{00000000-0008-0000-0000-00000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409</xdr:row>
      <xdr:rowOff>0</xdr:rowOff>
    </xdr:from>
    <xdr:to>
      <xdr:col>1</xdr:col>
      <xdr:colOff>1447800</xdr:colOff>
      <xdr:row>409</xdr:row>
      <xdr:rowOff>209306</xdr:rowOff>
    </xdr:to>
    <xdr:sp macro="" textlink="">
      <xdr:nvSpPr>
        <xdr:cNvPr id="770" name="Text Box 3">
          <a:extLst>
            <a:ext uri="{FF2B5EF4-FFF2-40B4-BE49-F238E27FC236}">
              <a16:creationId xmlns:a16="http://schemas.microsoft.com/office/drawing/2014/main" id="{00000000-0008-0000-0000-00000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1" name="Text Box 3">
          <a:extLst>
            <a:ext uri="{FF2B5EF4-FFF2-40B4-BE49-F238E27FC236}">
              <a16:creationId xmlns:a16="http://schemas.microsoft.com/office/drawing/2014/main" id="{00000000-0008-0000-0000-000003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2" name="Text Box 3">
          <a:extLst>
            <a:ext uri="{FF2B5EF4-FFF2-40B4-BE49-F238E27FC236}">
              <a16:creationId xmlns:a16="http://schemas.microsoft.com/office/drawing/2014/main" id="{00000000-0008-0000-0000-000004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3" name="Text Box 3">
          <a:extLst>
            <a:ext uri="{FF2B5EF4-FFF2-40B4-BE49-F238E27FC236}">
              <a16:creationId xmlns:a16="http://schemas.microsoft.com/office/drawing/2014/main" id="{00000000-0008-0000-0000-000005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4" name="Text Box 3">
          <a:extLst>
            <a:ext uri="{FF2B5EF4-FFF2-40B4-BE49-F238E27FC236}">
              <a16:creationId xmlns:a16="http://schemas.microsoft.com/office/drawing/2014/main" id="{00000000-0008-0000-0000-000006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5" name="Text Box 3">
          <a:extLst>
            <a:ext uri="{FF2B5EF4-FFF2-40B4-BE49-F238E27FC236}">
              <a16:creationId xmlns:a16="http://schemas.microsoft.com/office/drawing/2014/main" id="{00000000-0008-0000-0000-000007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6" name="Text Box 3">
          <a:extLst>
            <a:ext uri="{FF2B5EF4-FFF2-40B4-BE49-F238E27FC236}">
              <a16:creationId xmlns:a16="http://schemas.microsoft.com/office/drawing/2014/main" id="{00000000-0008-0000-0000-000008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7" name="Text Box 3">
          <a:extLst>
            <a:ext uri="{FF2B5EF4-FFF2-40B4-BE49-F238E27FC236}">
              <a16:creationId xmlns:a16="http://schemas.microsoft.com/office/drawing/2014/main" id="{00000000-0008-0000-0000-000009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8" name="Text Box 3">
          <a:extLst>
            <a:ext uri="{FF2B5EF4-FFF2-40B4-BE49-F238E27FC236}">
              <a16:creationId xmlns:a16="http://schemas.microsoft.com/office/drawing/2014/main" id="{00000000-0008-0000-0000-00000A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79" name="Text Box 3">
          <a:extLst>
            <a:ext uri="{FF2B5EF4-FFF2-40B4-BE49-F238E27FC236}">
              <a16:creationId xmlns:a16="http://schemas.microsoft.com/office/drawing/2014/main" id="{00000000-0008-0000-0000-00000B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0" name="Text Box 3">
          <a:extLst>
            <a:ext uri="{FF2B5EF4-FFF2-40B4-BE49-F238E27FC236}">
              <a16:creationId xmlns:a16="http://schemas.microsoft.com/office/drawing/2014/main" id="{00000000-0008-0000-0000-00000C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1" name="Text Box 3">
          <a:extLst>
            <a:ext uri="{FF2B5EF4-FFF2-40B4-BE49-F238E27FC236}">
              <a16:creationId xmlns:a16="http://schemas.microsoft.com/office/drawing/2014/main" id="{00000000-0008-0000-0000-00000D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2" name="Text Box 3">
          <a:extLst>
            <a:ext uri="{FF2B5EF4-FFF2-40B4-BE49-F238E27FC236}">
              <a16:creationId xmlns:a16="http://schemas.microsoft.com/office/drawing/2014/main" id="{00000000-0008-0000-0000-00000E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3" name="Text Box 3">
          <a:extLst>
            <a:ext uri="{FF2B5EF4-FFF2-40B4-BE49-F238E27FC236}">
              <a16:creationId xmlns:a16="http://schemas.microsoft.com/office/drawing/2014/main" id="{00000000-0008-0000-0000-00000F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4" name="Text Box 3">
          <a:extLst>
            <a:ext uri="{FF2B5EF4-FFF2-40B4-BE49-F238E27FC236}">
              <a16:creationId xmlns:a16="http://schemas.microsoft.com/office/drawing/2014/main" id="{00000000-0008-0000-0000-000010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5" name="Text Box 3">
          <a:extLst>
            <a:ext uri="{FF2B5EF4-FFF2-40B4-BE49-F238E27FC236}">
              <a16:creationId xmlns:a16="http://schemas.microsoft.com/office/drawing/2014/main" id="{00000000-0008-0000-0000-000011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6" name="Text Box 3">
          <a:extLst>
            <a:ext uri="{FF2B5EF4-FFF2-40B4-BE49-F238E27FC236}">
              <a16:creationId xmlns:a16="http://schemas.microsoft.com/office/drawing/2014/main" id="{00000000-0008-0000-0000-000012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7" name="Text Box 3">
          <a:extLst>
            <a:ext uri="{FF2B5EF4-FFF2-40B4-BE49-F238E27FC236}">
              <a16:creationId xmlns:a16="http://schemas.microsoft.com/office/drawing/2014/main" id="{00000000-0008-0000-0000-000013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8" name="Text Box 3">
          <a:extLst>
            <a:ext uri="{FF2B5EF4-FFF2-40B4-BE49-F238E27FC236}">
              <a16:creationId xmlns:a16="http://schemas.microsoft.com/office/drawing/2014/main" id="{00000000-0008-0000-0000-000014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89" name="Text Box 3">
          <a:extLst>
            <a:ext uri="{FF2B5EF4-FFF2-40B4-BE49-F238E27FC236}">
              <a16:creationId xmlns:a16="http://schemas.microsoft.com/office/drawing/2014/main" id="{00000000-0008-0000-0000-000015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0" name="Text Box 3">
          <a:extLst>
            <a:ext uri="{FF2B5EF4-FFF2-40B4-BE49-F238E27FC236}">
              <a16:creationId xmlns:a16="http://schemas.microsoft.com/office/drawing/2014/main" id="{00000000-0008-0000-0000-000016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1" name="Text Box 3">
          <a:extLst>
            <a:ext uri="{FF2B5EF4-FFF2-40B4-BE49-F238E27FC236}">
              <a16:creationId xmlns:a16="http://schemas.microsoft.com/office/drawing/2014/main" id="{00000000-0008-0000-0000-000017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2" name="Text Box 3">
          <a:extLst>
            <a:ext uri="{FF2B5EF4-FFF2-40B4-BE49-F238E27FC236}">
              <a16:creationId xmlns:a16="http://schemas.microsoft.com/office/drawing/2014/main" id="{00000000-0008-0000-0000-000018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3" name="Text Box 3">
          <a:extLst>
            <a:ext uri="{FF2B5EF4-FFF2-40B4-BE49-F238E27FC236}">
              <a16:creationId xmlns:a16="http://schemas.microsoft.com/office/drawing/2014/main" id="{00000000-0008-0000-0000-000019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4" name="Text Box 3">
          <a:extLst>
            <a:ext uri="{FF2B5EF4-FFF2-40B4-BE49-F238E27FC236}">
              <a16:creationId xmlns:a16="http://schemas.microsoft.com/office/drawing/2014/main" id="{00000000-0008-0000-0000-00001A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5" name="Text Box 3">
          <a:extLst>
            <a:ext uri="{FF2B5EF4-FFF2-40B4-BE49-F238E27FC236}">
              <a16:creationId xmlns:a16="http://schemas.microsoft.com/office/drawing/2014/main" id="{00000000-0008-0000-0000-00001B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6" name="Text Box 3">
          <a:extLst>
            <a:ext uri="{FF2B5EF4-FFF2-40B4-BE49-F238E27FC236}">
              <a16:creationId xmlns:a16="http://schemas.microsoft.com/office/drawing/2014/main" id="{00000000-0008-0000-0000-00001C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7" name="Text Box 3">
          <a:extLst>
            <a:ext uri="{FF2B5EF4-FFF2-40B4-BE49-F238E27FC236}">
              <a16:creationId xmlns:a16="http://schemas.microsoft.com/office/drawing/2014/main" id="{00000000-0008-0000-0000-00001D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8" name="Text Box 3">
          <a:extLst>
            <a:ext uri="{FF2B5EF4-FFF2-40B4-BE49-F238E27FC236}">
              <a16:creationId xmlns:a16="http://schemas.microsoft.com/office/drawing/2014/main" id="{00000000-0008-0000-0000-00001E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799" name="Text Box 3">
          <a:extLst>
            <a:ext uri="{FF2B5EF4-FFF2-40B4-BE49-F238E27FC236}">
              <a16:creationId xmlns:a16="http://schemas.microsoft.com/office/drawing/2014/main" id="{00000000-0008-0000-0000-00001F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0" name="Text Box 3">
          <a:extLst>
            <a:ext uri="{FF2B5EF4-FFF2-40B4-BE49-F238E27FC236}">
              <a16:creationId xmlns:a16="http://schemas.microsoft.com/office/drawing/2014/main" id="{00000000-0008-0000-0000-000020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1" name="Text Box 3">
          <a:extLst>
            <a:ext uri="{FF2B5EF4-FFF2-40B4-BE49-F238E27FC236}">
              <a16:creationId xmlns:a16="http://schemas.microsoft.com/office/drawing/2014/main" id="{00000000-0008-0000-0000-000021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2" name="Text Box 3">
          <a:extLst>
            <a:ext uri="{FF2B5EF4-FFF2-40B4-BE49-F238E27FC236}">
              <a16:creationId xmlns:a16="http://schemas.microsoft.com/office/drawing/2014/main" id="{00000000-0008-0000-0000-000022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3" name="Text Box 3">
          <a:extLst>
            <a:ext uri="{FF2B5EF4-FFF2-40B4-BE49-F238E27FC236}">
              <a16:creationId xmlns:a16="http://schemas.microsoft.com/office/drawing/2014/main" id="{00000000-0008-0000-0000-00002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4" name="Text Box 3">
          <a:extLst>
            <a:ext uri="{FF2B5EF4-FFF2-40B4-BE49-F238E27FC236}">
              <a16:creationId xmlns:a16="http://schemas.microsoft.com/office/drawing/2014/main" id="{00000000-0008-0000-0000-00002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5" name="Text Box 3">
          <a:extLst>
            <a:ext uri="{FF2B5EF4-FFF2-40B4-BE49-F238E27FC236}">
              <a16:creationId xmlns:a16="http://schemas.microsoft.com/office/drawing/2014/main" id="{00000000-0008-0000-0000-00002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6" name="Text Box 3">
          <a:extLst>
            <a:ext uri="{FF2B5EF4-FFF2-40B4-BE49-F238E27FC236}">
              <a16:creationId xmlns:a16="http://schemas.microsoft.com/office/drawing/2014/main" id="{00000000-0008-0000-0000-00002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7" name="Text Box 3">
          <a:extLst>
            <a:ext uri="{FF2B5EF4-FFF2-40B4-BE49-F238E27FC236}">
              <a16:creationId xmlns:a16="http://schemas.microsoft.com/office/drawing/2014/main" id="{00000000-0008-0000-0000-00002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8" name="Text Box 3">
          <a:extLst>
            <a:ext uri="{FF2B5EF4-FFF2-40B4-BE49-F238E27FC236}">
              <a16:creationId xmlns:a16="http://schemas.microsoft.com/office/drawing/2014/main" id="{00000000-0008-0000-0000-00002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09" name="Text Box 3">
          <a:extLst>
            <a:ext uri="{FF2B5EF4-FFF2-40B4-BE49-F238E27FC236}">
              <a16:creationId xmlns:a16="http://schemas.microsoft.com/office/drawing/2014/main" id="{00000000-0008-0000-0000-00002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0" name="Text Box 3">
          <a:extLst>
            <a:ext uri="{FF2B5EF4-FFF2-40B4-BE49-F238E27FC236}">
              <a16:creationId xmlns:a16="http://schemas.microsoft.com/office/drawing/2014/main" id="{00000000-0008-0000-0000-00002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1" name="Text Box 3">
          <a:extLst>
            <a:ext uri="{FF2B5EF4-FFF2-40B4-BE49-F238E27FC236}">
              <a16:creationId xmlns:a16="http://schemas.microsoft.com/office/drawing/2014/main" id="{00000000-0008-0000-0000-00002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2" name="Text Box 3">
          <a:extLst>
            <a:ext uri="{FF2B5EF4-FFF2-40B4-BE49-F238E27FC236}">
              <a16:creationId xmlns:a16="http://schemas.microsoft.com/office/drawing/2014/main" id="{00000000-0008-0000-0000-00002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3" name="Text Box 3">
          <a:extLst>
            <a:ext uri="{FF2B5EF4-FFF2-40B4-BE49-F238E27FC236}">
              <a16:creationId xmlns:a16="http://schemas.microsoft.com/office/drawing/2014/main" id="{00000000-0008-0000-0000-00002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4" name="Text Box 3">
          <a:extLst>
            <a:ext uri="{FF2B5EF4-FFF2-40B4-BE49-F238E27FC236}">
              <a16:creationId xmlns:a16="http://schemas.microsoft.com/office/drawing/2014/main" id="{00000000-0008-0000-0000-00002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5" name="Text Box 3">
          <a:extLst>
            <a:ext uri="{FF2B5EF4-FFF2-40B4-BE49-F238E27FC236}">
              <a16:creationId xmlns:a16="http://schemas.microsoft.com/office/drawing/2014/main" id="{00000000-0008-0000-0000-00002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6" name="Text Box 3">
          <a:extLst>
            <a:ext uri="{FF2B5EF4-FFF2-40B4-BE49-F238E27FC236}">
              <a16:creationId xmlns:a16="http://schemas.microsoft.com/office/drawing/2014/main" id="{00000000-0008-0000-0000-00003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7" name="Text Box 3">
          <a:extLst>
            <a:ext uri="{FF2B5EF4-FFF2-40B4-BE49-F238E27FC236}">
              <a16:creationId xmlns:a16="http://schemas.microsoft.com/office/drawing/2014/main" id="{00000000-0008-0000-0000-00003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8" name="Text Box 3">
          <a:extLst>
            <a:ext uri="{FF2B5EF4-FFF2-40B4-BE49-F238E27FC236}">
              <a16:creationId xmlns:a16="http://schemas.microsoft.com/office/drawing/2014/main" id="{00000000-0008-0000-0000-00003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19" name="Text Box 3">
          <a:extLst>
            <a:ext uri="{FF2B5EF4-FFF2-40B4-BE49-F238E27FC236}">
              <a16:creationId xmlns:a16="http://schemas.microsoft.com/office/drawing/2014/main" id="{00000000-0008-0000-0000-00003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0" name="Text Box 3">
          <a:extLst>
            <a:ext uri="{FF2B5EF4-FFF2-40B4-BE49-F238E27FC236}">
              <a16:creationId xmlns:a16="http://schemas.microsoft.com/office/drawing/2014/main" id="{00000000-0008-0000-0000-00003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1" name="Text Box 3">
          <a:extLst>
            <a:ext uri="{FF2B5EF4-FFF2-40B4-BE49-F238E27FC236}">
              <a16:creationId xmlns:a16="http://schemas.microsoft.com/office/drawing/2014/main" id="{00000000-0008-0000-0000-00003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2" name="Text Box 3">
          <a:extLst>
            <a:ext uri="{FF2B5EF4-FFF2-40B4-BE49-F238E27FC236}">
              <a16:creationId xmlns:a16="http://schemas.microsoft.com/office/drawing/2014/main" id="{00000000-0008-0000-0000-00003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3" name="Text Box 3">
          <a:extLst>
            <a:ext uri="{FF2B5EF4-FFF2-40B4-BE49-F238E27FC236}">
              <a16:creationId xmlns:a16="http://schemas.microsoft.com/office/drawing/2014/main" id="{00000000-0008-0000-0000-00003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4" name="Text Box 3">
          <a:extLst>
            <a:ext uri="{FF2B5EF4-FFF2-40B4-BE49-F238E27FC236}">
              <a16:creationId xmlns:a16="http://schemas.microsoft.com/office/drawing/2014/main" id="{00000000-0008-0000-0000-00003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5" name="Text Box 3">
          <a:extLst>
            <a:ext uri="{FF2B5EF4-FFF2-40B4-BE49-F238E27FC236}">
              <a16:creationId xmlns:a16="http://schemas.microsoft.com/office/drawing/2014/main" id="{00000000-0008-0000-0000-00003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6" name="Text Box 3">
          <a:extLst>
            <a:ext uri="{FF2B5EF4-FFF2-40B4-BE49-F238E27FC236}">
              <a16:creationId xmlns:a16="http://schemas.microsoft.com/office/drawing/2014/main" id="{00000000-0008-0000-0000-00003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7" name="Text Box 3">
          <a:extLst>
            <a:ext uri="{FF2B5EF4-FFF2-40B4-BE49-F238E27FC236}">
              <a16:creationId xmlns:a16="http://schemas.microsoft.com/office/drawing/2014/main" id="{00000000-0008-0000-0000-00003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8" name="Text Box 3">
          <a:extLst>
            <a:ext uri="{FF2B5EF4-FFF2-40B4-BE49-F238E27FC236}">
              <a16:creationId xmlns:a16="http://schemas.microsoft.com/office/drawing/2014/main" id="{00000000-0008-0000-0000-00003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29" name="Text Box 3">
          <a:extLst>
            <a:ext uri="{FF2B5EF4-FFF2-40B4-BE49-F238E27FC236}">
              <a16:creationId xmlns:a16="http://schemas.microsoft.com/office/drawing/2014/main" id="{00000000-0008-0000-0000-00003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0" name="Text Box 3">
          <a:extLst>
            <a:ext uri="{FF2B5EF4-FFF2-40B4-BE49-F238E27FC236}">
              <a16:creationId xmlns:a16="http://schemas.microsoft.com/office/drawing/2014/main" id="{00000000-0008-0000-0000-00003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1" name="Text Box 3">
          <a:extLst>
            <a:ext uri="{FF2B5EF4-FFF2-40B4-BE49-F238E27FC236}">
              <a16:creationId xmlns:a16="http://schemas.microsoft.com/office/drawing/2014/main" id="{00000000-0008-0000-0000-00003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2" name="Text Box 3">
          <a:extLst>
            <a:ext uri="{FF2B5EF4-FFF2-40B4-BE49-F238E27FC236}">
              <a16:creationId xmlns:a16="http://schemas.microsoft.com/office/drawing/2014/main" id="{00000000-0008-0000-0000-00004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3" name="Text Box 3">
          <a:extLst>
            <a:ext uri="{FF2B5EF4-FFF2-40B4-BE49-F238E27FC236}">
              <a16:creationId xmlns:a16="http://schemas.microsoft.com/office/drawing/2014/main" id="{00000000-0008-0000-0000-00004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4" name="Text Box 3">
          <a:extLst>
            <a:ext uri="{FF2B5EF4-FFF2-40B4-BE49-F238E27FC236}">
              <a16:creationId xmlns:a16="http://schemas.microsoft.com/office/drawing/2014/main" id="{00000000-0008-0000-0000-00004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5" name="Text Box 3">
          <a:extLst>
            <a:ext uri="{FF2B5EF4-FFF2-40B4-BE49-F238E27FC236}">
              <a16:creationId xmlns:a16="http://schemas.microsoft.com/office/drawing/2014/main" id="{00000000-0008-0000-0000-00004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6" name="Text Box 3">
          <a:extLst>
            <a:ext uri="{FF2B5EF4-FFF2-40B4-BE49-F238E27FC236}">
              <a16:creationId xmlns:a16="http://schemas.microsoft.com/office/drawing/2014/main" id="{00000000-0008-0000-0000-00004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7" name="Text Box 3">
          <a:extLst>
            <a:ext uri="{FF2B5EF4-FFF2-40B4-BE49-F238E27FC236}">
              <a16:creationId xmlns:a16="http://schemas.microsoft.com/office/drawing/2014/main" id="{00000000-0008-0000-0000-00004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8" name="Text Box 3">
          <a:extLst>
            <a:ext uri="{FF2B5EF4-FFF2-40B4-BE49-F238E27FC236}">
              <a16:creationId xmlns:a16="http://schemas.microsoft.com/office/drawing/2014/main" id="{00000000-0008-0000-0000-00004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39" name="Text Box 3">
          <a:extLst>
            <a:ext uri="{FF2B5EF4-FFF2-40B4-BE49-F238E27FC236}">
              <a16:creationId xmlns:a16="http://schemas.microsoft.com/office/drawing/2014/main" id="{00000000-0008-0000-0000-00004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0" name="Text Box 3">
          <a:extLst>
            <a:ext uri="{FF2B5EF4-FFF2-40B4-BE49-F238E27FC236}">
              <a16:creationId xmlns:a16="http://schemas.microsoft.com/office/drawing/2014/main" id="{00000000-0008-0000-0000-00004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1" name="Text Box 3">
          <a:extLst>
            <a:ext uri="{FF2B5EF4-FFF2-40B4-BE49-F238E27FC236}">
              <a16:creationId xmlns:a16="http://schemas.microsoft.com/office/drawing/2014/main" id="{00000000-0008-0000-0000-00004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2" name="Text Box 3">
          <a:extLst>
            <a:ext uri="{FF2B5EF4-FFF2-40B4-BE49-F238E27FC236}">
              <a16:creationId xmlns:a16="http://schemas.microsoft.com/office/drawing/2014/main" id="{00000000-0008-0000-0000-00004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3" name="Text Box 3">
          <a:extLst>
            <a:ext uri="{FF2B5EF4-FFF2-40B4-BE49-F238E27FC236}">
              <a16:creationId xmlns:a16="http://schemas.microsoft.com/office/drawing/2014/main" id="{00000000-0008-0000-0000-00004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4" name="Text Box 3">
          <a:extLst>
            <a:ext uri="{FF2B5EF4-FFF2-40B4-BE49-F238E27FC236}">
              <a16:creationId xmlns:a16="http://schemas.microsoft.com/office/drawing/2014/main" id="{00000000-0008-0000-0000-00004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5" name="Text Box 3">
          <a:extLst>
            <a:ext uri="{FF2B5EF4-FFF2-40B4-BE49-F238E27FC236}">
              <a16:creationId xmlns:a16="http://schemas.microsoft.com/office/drawing/2014/main" id="{00000000-0008-0000-0000-00004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6" name="Text Box 3">
          <a:extLst>
            <a:ext uri="{FF2B5EF4-FFF2-40B4-BE49-F238E27FC236}">
              <a16:creationId xmlns:a16="http://schemas.microsoft.com/office/drawing/2014/main" id="{00000000-0008-0000-0000-00004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7" name="Text Box 3">
          <a:extLst>
            <a:ext uri="{FF2B5EF4-FFF2-40B4-BE49-F238E27FC236}">
              <a16:creationId xmlns:a16="http://schemas.microsoft.com/office/drawing/2014/main" id="{00000000-0008-0000-0000-00004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8" name="Text Box 3">
          <a:extLst>
            <a:ext uri="{FF2B5EF4-FFF2-40B4-BE49-F238E27FC236}">
              <a16:creationId xmlns:a16="http://schemas.microsoft.com/office/drawing/2014/main" id="{00000000-0008-0000-0000-00005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49" name="Text Box 3">
          <a:extLst>
            <a:ext uri="{FF2B5EF4-FFF2-40B4-BE49-F238E27FC236}">
              <a16:creationId xmlns:a16="http://schemas.microsoft.com/office/drawing/2014/main" id="{00000000-0008-0000-0000-00005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0" name="Text Box 3">
          <a:extLst>
            <a:ext uri="{FF2B5EF4-FFF2-40B4-BE49-F238E27FC236}">
              <a16:creationId xmlns:a16="http://schemas.microsoft.com/office/drawing/2014/main" id="{00000000-0008-0000-0000-00005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1" name="Text Box 3">
          <a:extLst>
            <a:ext uri="{FF2B5EF4-FFF2-40B4-BE49-F238E27FC236}">
              <a16:creationId xmlns:a16="http://schemas.microsoft.com/office/drawing/2014/main" id="{00000000-0008-0000-0000-00005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2" name="Text Box 3">
          <a:extLst>
            <a:ext uri="{FF2B5EF4-FFF2-40B4-BE49-F238E27FC236}">
              <a16:creationId xmlns:a16="http://schemas.microsoft.com/office/drawing/2014/main" id="{00000000-0008-0000-0000-00005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3" name="Text Box 3">
          <a:extLst>
            <a:ext uri="{FF2B5EF4-FFF2-40B4-BE49-F238E27FC236}">
              <a16:creationId xmlns:a16="http://schemas.microsoft.com/office/drawing/2014/main" id="{00000000-0008-0000-0000-00005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4" name="Text Box 3">
          <a:extLst>
            <a:ext uri="{FF2B5EF4-FFF2-40B4-BE49-F238E27FC236}">
              <a16:creationId xmlns:a16="http://schemas.microsoft.com/office/drawing/2014/main" id="{00000000-0008-0000-0000-00005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5" name="Text Box 3">
          <a:extLst>
            <a:ext uri="{FF2B5EF4-FFF2-40B4-BE49-F238E27FC236}">
              <a16:creationId xmlns:a16="http://schemas.microsoft.com/office/drawing/2014/main" id="{00000000-0008-0000-0000-00005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6" name="Text Box 3">
          <a:extLst>
            <a:ext uri="{FF2B5EF4-FFF2-40B4-BE49-F238E27FC236}">
              <a16:creationId xmlns:a16="http://schemas.microsoft.com/office/drawing/2014/main" id="{00000000-0008-0000-0000-00005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7" name="Text Box 3">
          <a:extLst>
            <a:ext uri="{FF2B5EF4-FFF2-40B4-BE49-F238E27FC236}">
              <a16:creationId xmlns:a16="http://schemas.microsoft.com/office/drawing/2014/main" id="{00000000-0008-0000-0000-00005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8" name="Text Box 3">
          <a:extLst>
            <a:ext uri="{FF2B5EF4-FFF2-40B4-BE49-F238E27FC236}">
              <a16:creationId xmlns:a16="http://schemas.microsoft.com/office/drawing/2014/main" id="{00000000-0008-0000-0000-00005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59" name="Text Box 3">
          <a:extLst>
            <a:ext uri="{FF2B5EF4-FFF2-40B4-BE49-F238E27FC236}">
              <a16:creationId xmlns:a16="http://schemas.microsoft.com/office/drawing/2014/main" id="{00000000-0008-0000-0000-00005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0" name="Text Box 3">
          <a:extLst>
            <a:ext uri="{FF2B5EF4-FFF2-40B4-BE49-F238E27FC236}">
              <a16:creationId xmlns:a16="http://schemas.microsoft.com/office/drawing/2014/main" id="{00000000-0008-0000-0000-00005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1" name="Text Box 3">
          <a:extLst>
            <a:ext uri="{FF2B5EF4-FFF2-40B4-BE49-F238E27FC236}">
              <a16:creationId xmlns:a16="http://schemas.microsoft.com/office/drawing/2014/main" id="{00000000-0008-0000-0000-00005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2" name="Text Box 3">
          <a:extLst>
            <a:ext uri="{FF2B5EF4-FFF2-40B4-BE49-F238E27FC236}">
              <a16:creationId xmlns:a16="http://schemas.microsoft.com/office/drawing/2014/main" id="{00000000-0008-0000-0000-00005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3" name="Text Box 3">
          <a:extLst>
            <a:ext uri="{FF2B5EF4-FFF2-40B4-BE49-F238E27FC236}">
              <a16:creationId xmlns:a16="http://schemas.microsoft.com/office/drawing/2014/main" id="{00000000-0008-0000-0000-00005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4" name="Text Box 3">
          <a:extLst>
            <a:ext uri="{FF2B5EF4-FFF2-40B4-BE49-F238E27FC236}">
              <a16:creationId xmlns:a16="http://schemas.microsoft.com/office/drawing/2014/main" id="{00000000-0008-0000-0000-00006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5" name="Text Box 3">
          <a:extLst>
            <a:ext uri="{FF2B5EF4-FFF2-40B4-BE49-F238E27FC236}">
              <a16:creationId xmlns:a16="http://schemas.microsoft.com/office/drawing/2014/main" id="{00000000-0008-0000-0000-00006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6" name="Text Box 3">
          <a:extLst>
            <a:ext uri="{FF2B5EF4-FFF2-40B4-BE49-F238E27FC236}">
              <a16:creationId xmlns:a16="http://schemas.microsoft.com/office/drawing/2014/main" id="{00000000-0008-0000-0000-00006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7" name="Text Box 3">
          <a:extLst>
            <a:ext uri="{FF2B5EF4-FFF2-40B4-BE49-F238E27FC236}">
              <a16:creationId xmlns:a16="http://schemas.microsoft.com/office/drawing/2014/main" id="{00000000-0008-0000-0000-000063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8" name="Text Box 3">
          <a:extLst>
            <a:ext uri="{FF2B5EF4-FFF2-40B4-BE49-F238E27FC236}">
              <a16:creationId xmlns:a16="http://schemas.microsoft.com/office/drawing/2014/main" id="{00000000-0008-0000-0000-000064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69" name="Text Box 3">
          <a:extLst>
            <a:ext uri="{FF2B5EF4-FFF2-40B4-BE49-F238E27FC236}">
              <a16:creationId xmlns:a16="http://schemas.microsoft.com/office/drawing/2014/main" id="{00000000-0008-0000-0000-000065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0" name="Text Box 3">
          <a:extLst>
            <a:ext uri="{FF2B5EF4-FFF2-40B4-BE49-F238E27FC236}">
              <a16:creationId xmlns:a16="http://schemas.microsoft.com/office/drawing/2014/main" id="{00000000-0008-0000-0000-000066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1" name="Text Box 3">
          <a:extLst>
            <a:ext uri="{FF2B5EF4-FFF2-40B4-BE49-F238E27FC236}">
              <a16:creationId xmlns:a16="http://schemas.microsoft.com/office/drawing/2014/main" id="{00000000-0008-0000-0000-000067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2" name="Text Box 3">
          <a:extLst>
            <a:ext uri="{FF2B5EF4-FFF2-40B4-BE49-F238E27FC236}">
              <a16:creationId xmlns:a16="http://schemas.microsoft.com/office/drawing/2014/main" id="{00000000-0008-0000-0000-000068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3" name="Text Box 3">
          <a:extLst>
            <a:ext uri="{FF2B5EF4-FFF2-40B4-BE49-F238E27FC236}">
              <a16:creationId xmlns:a16="http://schemas.microsoft.com/office/drawing/2014/main" id="{00000000-0008-0000-0000-000069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4" name="Text Box 3">
          <a:extLst>
            <a:ext uri="{FF2B5EF4-FFF2-40B4-BE49-F238E27FC236}">
              <a16:creationId xmlns:a16="http://schemas.microsoft.com/office/drawing/2014/main" id="{00000000-0008-0000-0000-00006A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5" name="Text Box 3">
          <a:extLst>
            <a:ext uri="{FF2B5EF4-FFF2-40B4-BE49-F238E27FC236}">
              <a16:creationId xmlns:a16="http://schemas.microsoft.com/office/drawing/2014/main" id="{00000000-0008-0000-0000-00006B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6" name="Text Box 3">
          <a:extLst>
            <a:ext uri="{FF2B5EF4-FFF2-40B4-BE49-F238E27FC236}">
              <a16:creationId xmlns:a16="http://schemas.microsoft.com/office/drawing/2014/main" id="{00000000-0008-0000-0000-00006C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7" name="Text Box 3">
          <a:extLst>
            <a:ext uri="{FF2B5EF4-FFF2-40B4-BE49-F238E27FC236}">
              <a16:creationId xmlns:a16="http://schemas.microsoft.com/office/drawing/2014/main" id="{00000000-0008-0000-0000-00006D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8" name="Text Box 3">
          <a:extLst>
            <a:ext uri="{FF2B5EF4-FFF2-40B4-BE49-F238E27FC236}">
              <a16:creationId xmlns:a16="http://schemas.microsoft.com/office/drawing/2014/main" id="{00000000-0008-0000-0000-00006E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79" name="Text Box 3">
          <a:extLst>
            <a:ext uri="{FF2B5EF4-FFF2-40B4-BE49-F238E27FC236}">
              <a16:creationId xmlns:a16="http://schemas.microsoft.com/office/drawing/2014/main" id="{00000000-0008-0000-0000-00006F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0" name="Text Box 3">
          <a:extLst>
            <a:ext uri="{FF2B5EF4-FFF2-40B4-BE49-F238E27FC236}">
              <a16:creationId xmlns:a16="http://schemas.microsoft.com/office/drawing/2014/main" id="{00000000-0008-0000-0000-000070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1" name="Text Box 3">
          <a:extLst>
            <a:ext uri="{FF2B5EF4-FFF2-40B4-BE49-F238E27FC236}">
              <a16:creationId xmlns:a16="http://schemas.microsoft.com/office/drawing/2014/main" id="{00000000-0008-0000-0000-000071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2" name="Text Box 3">
          <a:extLst>
            <a:ext uri="{FF2B5EF4-FFF2-40B4-BE49-F238E27FC236}">
              <a16:creationId xmlns:a16="http://schemas.microsoft.com/office/drawing/2014/main" id="{00000000-0008-0000-0000-000072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3" name="Text Box 3">
          <a:extLst>
            <a:ext uri="{FF2B5EF4-FFF2-40B4-BE49-F238E27FC236}">
              <a16:creationId xmlns:a16="http://schemas.microsoft.com/office/drawing/2014/main" id="{00000000-0008-0000-0000-000073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4" name="Text Box 3">
          <a:extLst>
            <a:ext uri="{FF2B5EF4-FFF2-40B4-BE49-F238E27FC236}">
              <a16:creationId xmlns:a16="http://schemas.microsoft.com/office/drawing/2014/main" id="{00000000-0008-0000-0000-000074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5" name="Text Box 3">
          <a:extLst>
            <a:ext uri="{FF2B5EF4-FFF2-40B4-BE49-F238E27FC236}">
              <a16:creationId xmlns:a16="http://schemas.microsoft.com/office/drawing/2014/main" id="{00000000-0008-0000-0000-000075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6" name="Text Box 3">
          <a:extLst>
            <a:ext uri="{FF2B5EF4-FFF2-40B4-BE49-F238E27FC236}">
              <a16:creationId xmlns:a16="http://schemas.microsoft.com/office/drawing/2014/main" id="{00000000-0008-0000-0000-000076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7" name="Text Box 3">
          <a:extLst>
            <a:ext uri="{FF2B5EF4-FFF2-40B4-BE49-F238E27FC236}">
              <a16:creationId xmlns:a16="http://schemas.microsoft.com/office/drawing/2014/main" id="{00000000-0008-0000-0000-000077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8" name="Text Box 3">
          <a:extLst>
            <a:ext uri="{FF2B5EF4-FFF2-40B4-BE49-F238E27FC236}">
              <a16:creationId xmlns:a16="http://schemas.microsoft.com/office/drawing/2014/main" id="{00000000-0008-0000-0000-000078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89" name="Text Box 3">
          <a:extLst>
            <a:ext uri="{FF2B5EF4-FFF2-40B4-BE49-F238E27FC236}">
              <a16:creationId xmlns:a16="http://schemas.microsoft.com/office/drawing/2014/main" id="{00000000-0008-0000-0000-000079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0" name="Text Box 3">
          <a:extLst>
            <a:ext uri="{FF2B5EF4-FFF2-40B4-BE49-F238E27FC236}">
              <a16:creationId xmlns:a16="http://schemas.microsoft.com/office/drawing/2014/main" id="{00000000-0008-0000-0000-00007A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1" name="Text Box 3">
          <a:extLst>
            <a:ext uri="{FF2B5EF4-FFF2-40B4-BE49-F238E27FC236}">
              <a16:creationId xmlns:a16="http://schemas.microsoft.com/office/drawing/2014/main" id="{00000000-0008-0000-0000-00007B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2" name="Text Box 3">
          <a:extLst>
            <a:ext uri="{FF2B5EF4-FFF2-40B4-BE49-F238E27FC236}">
              <a16:creationId xmlns:a16="http://schemas.microsoft.com/office/drawing/2014/main" id="{00000000-0008-0000-0000-00007C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3" name="Text Box 3">
          <a:extLst>
            <a:ext uri="{FF2B5EF4-FFF2-40B4-BE49-F238E27FC236}">
              <a16:creationId xmlns:a16="http://schemas.microsoft.com/office/drawing/2014/main" id="{00000000-0008-0000-0000-00007D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4" name="Text Box 3">
          <a:extLst>
            <a:ext uri="{FF2B5EF4-FFF2-40B4-BE49-F238E27FC236}">
              <a16:creationId xmlns:a16="http://schemas.microsoft.com/office/drawing/2014/main" id="{00000000-0008-0000-0000-00007E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5" name="Text Box 3">
          <a:extLst>
            <a:ext uri="{FF2B5EF4-FFF2-40B4-BE49-F238E27FC236}">
              <a16:creationId xmlns:a16="http://schemas.microsoft.com/office/drawing/2014/main" id="{00000000-0008-0000-0000-00007F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6" name="Text Box 3">
          <a:extLst>
            <a:ext uri="{FF2B5EF4-FFF2-40B4-BE49-F238E27FC236}">
              <a16:creationId xmlns:a16="http://schemas.microsoft.com/office/drawing/2014/main" id="{00000000-0008-0000-0000-000080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7" name="Text Box 3">
          <a:extLst>
            <a:ext uri="{FF2B5EF4-FFF2-40B4-BE49-F238E27FC236}">
              <a16:creationId xmlns:a16="http://schemas.microsoft.com/office/drawing/2014/main" id="{00000000-0008-0000-0000-000081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8" name="Text Box 3">
          <a:extLst>
            <a:ext uri="{FF2B5EF4-FFF2-40B4-BE49-F238E27FC236}">
              <a16:creationId xmlns:a16="http://schemas.microsoft.com/office/drawing/2014/main" id="{00000000-0008-0000-0000-000082030000}"/>
            </a:ext>
          </a:extLst>
        </xdr:cNvPr>
        <xdr:cNvSpPr txBox="1">
          <a:spLocks noChangeArrowheads="1"/>
        </xdr:cNvSpPr>
      </xdr:nvSpPr>
      <xdr:spPr bwMode="auto">
        <a:xfrm>
          <a:off x="2524125" y="132283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899" name="Text Box 3">
          <a:extLst>
            <a:ext uri="{FF2B5EF4-FFF2-40B4-BE49-F238E27FC236}">
              <a16:creationId xmlns:a16="http://schemas.microsoft.com/office/drawing/2014/main" id="{00000000-0008-0000-0000-00008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0" name="Text Box 3">
          <a:extLst>
            <a:ext uri="{FF2B5EF4-FFF2-40B4-BE49-F238E27FC236}">
              <a16:creationId xmlns:a16="http://schemas.microsoft.com/office/drawing/2014/main" id="{00000000-0008-0000-0000-00008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1" name="Text Box 3">
          <a:extLst>
            <a:ext uri="{FF2B5EF4-FFF2-40B4-BE49-F238E27FC236}">
              <a16:creationId xmlns:a16="http://schemas.microsoft.com/office/drawing/2014/main" id="{00000000-0008-0000-0000-00008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2" name="Text Box 3">
          <a:extLst>
            <a:ext uri="{FF2B5EF4-FFF2-40B4-BE49-F238E27FC236}">
              <a16:creationId xmlns:a16="http://schemas.microsoft.com/office/drawing/2014/main" id="{00000000-0008-0000-0000-00008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3" name="Text Box 3">
          <a:extLst>
            <a:ext uri="{FF2B5EF4-FFF2-40B4-BE49-F238E27FC236}">
              <a16:creationId xmlns:a16="http://schemas.microsoft.com/office/drawing/2014/main" id="{00000000-0008-0000-0000-00008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4" name="Text Box 3">
          <a:extLst>
            <a:ext uri="{FF2B5EF4-FFF2-40B4-BE49-F238E27FC236}">
              <a16:creationId xmlns:a16="http://schemas.microsoft.com/office/drawing/2014/main" id="{00000000-0008-0000-0000-00008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5" name="Text Box 3">
          <a:extLst>
            <a:ext uri="{FF2B5EF4-FFF2-40B4-BE49-F238E27FC236}">
              <a16:creationId xmlns:a16="http://schemas.microsoft.com/office/drawing/2014/main" id="{00000000-0008-0000-0000-00008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6" name="Text Box 3">
          <a:extLst>
            <a:ext uri="{FF2B5EF4-FFF2-40B4-BE49-F238E27FC236}">
              <a16:creationId xmlns:a16="http://schemas.microsoft.com/office/drawing/2014/main" id="{00000000-0008-0000-0000-00008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7" name="Text Box 3">
          <a:extLst>
            <a:ext uri="{FF2B5EF4-FFF2-40B4-BE49-F238E27FC236}">
              <a16:creationId xmlns:a16="http://schemas.microsoft.com/office/drawing/2014/main" id="{00000000-0008-0000-0000-00008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8" name="Text Box 3">
          <a:extLst>
            <a:ext uri="{FF2B5EF4-FFF2-40B4-BE49-F238E27FC236}">
              <a16:creationId xmlns:a16="http://schemas.microsoft.com/office/drawing/2014/main" id="{00000000-0008-0000-0000-00008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09" name="Text Box 3">
          <a:extLst>
            <a:ext uri="{FF2B5EF4-FFF2-40B4-BE49-F238E27FC236}">
              <a16:creationId xmlns:a16="http://schemas.microsoft.com/office/drawing/2014/main" id="{00000000-0008-0000-0000-00008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0" name="Text Box 3">
          <a:extLst>
            <a:ext uri="{FF2B5EF4-FFF2-40B4-BE49-F238E27FC236}">
              <a16:creationId xmlns:a16="http://schemas.microsoft.com/office/drawing/2014/main" id="{00000000-0008-0000-0000-00008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1" name="Text Box 3">
          <a:extLst>
            <a:ext uri="{FF2B5EF4-FFF2-40B4-BE49-F238E27FC236}">
              <a16:creationId xmlns:a16="http://schemas.microsoft.com/office/drawing/2014/main" id="{00000000-0008-0000-0000-00008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2" name="Text Box 3">
          <a:extLst>
            <a:ext uri="{FF2B5EF4-FFF2-40B4-BE49-F238E27FC236}">
              <a16:creationId xmlns:a16="http://schemas.microsoft.com/office/drawing/2014/main" id="{00000000-0008-0000-0000-00009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3" name="Text Box 3">
          <a:extLst>
            <a:ext uri="{FF2B5EF4-FFF2-40B4-BE49-F238E27FC236}">
              <a16:creationId xmlns:a16="http://schemas.microsoft.com/office/drawing/2014/main" id="{00000000-0008-0000-0000-00009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4" name="Text Box 3">
          <a:extLst>
            <a:ext uri="{FF2B5EF4-FFF2-40B4-BE49-F238E27FC236}">
              <a16:creationId xmlns:a16="http://schemas.microsoft.com/office/drawing/2014/main" id="{00000000-0008-0000-0000-00009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5" name="Text Box 3">
          <a:extLst>
            <a:ext uri="{FF2B5EF4-FFF2-40B4-BE49-F238E27FC236}">
              <a16:creationId xmlns:a16="http://schemas.microsoft.com/office/drawing/2014/main" id="{00000000-0008-0000-0000-00009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6" name="Text Box 3">
          <a:extLst>
            <a:ext uri="{FF2B5EF4-FFF2-40B4-BE49-F238E27FC236}">
              <a16:creationId xmlns:a16="http://schemas.microsoft.com/office/drawing/2014/main" id="{00000000-0008-0000-0000-00009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7" name="Text Box 3">
          <a:extLst>
            <a:ext uri="{FF2B5EF4-FFF2-40B4-BE49-F238E27FC236}">
              <a16:creationId xmlns:a16="http://schemas.microsoft.com/office/drawing/2014/main" id="{00000000-0008-0000-0000-00009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8" name="Text Box 3">
          <a:extLst>
            <a:ext uri="{FF2B5EF4-FFF2-40B4-BE49-F238E27FC236}">
              <a16:creationId xmlns:a16="http://schemas.microsoft.com/office/drawing/2014/main" id="{00000000-0008-0000-0000-00009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19" name="Text Box 3">
          <a:extLst>
            <a:ext uri="{FF2B5EF4-FFF2-40B4-BE49-F238E27FC236}">
              <a16:creationId xmlns:a16="http://schemas.microsoft.com/office/drawing/2014/main" id="{00000000-0008-0000-0000-00009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0" name="Text Box 3">
          <a:extLst>
            <a:ext uri="{FF2B5EF4-FFF2-40B4-BE49-F238E27FC236}">
              <a16:creationId xmlns:a16="http://schemas.microsoft.com/office/drawing/2014/main" id="{00000000-0008-0000-0000-00009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1" name="Text Box 3">
          <a:extLst>
            <a:ext uri="{FF2B5EF4-FFF2-40B4-BE49-F238E27FC236}">
              <a16:creationId xmlns:a16="http://schemas.microsoft.com/office/drawing/2014/main" id="{00000000-0008-0000-0000-00009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2" name="Text Box 3">
          <a:extLst>
            <a:ext uri="{FF2B5EF4-FFF2-40B4-BE49-F238E27FC236}">
              <a16:creationId xmlns:a16="http://schemas.microsoft.com/office/drawing/2014/main" id="{00000000-0008-0000-0000-00009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3" name="Text Box 3">
          <a:extLst>
            <a:ext uri="{FF2B5EF4-FFF2-40B4-BE49-F238E27FC236}">
              <a16:creationId xmlns:a16="http://schemas.microsoft.com/office/drawing/2014/main" id="{00000000-0008-0000-0000-00009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4" name="Text Box 3">
          <a:extLst>
            <a:ext uri="{FF2B5EF4-FFF2-40B4-BE49-F238E27FC236}">
              <a16:creationId xmlns:a16="http://schemas.microsoft.com/office/drawing/2014/main" id="{00000000-0008-0000-0000-00009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5" name="Text Box 3">
          <a:extLst>
            <a:ext uri="{FF2B5EF4-FFF2-40B4-BE49-F238E27FC236}">
              <a16:creationId xmlns:a16="http://schemas.microsoft.com/office/drawing/2014/main" id="{00000000-0008-0000-0000-00009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6" name="Text Box 3">
          <a:extLst>
            <a:ext uri="{FF2B5EF4-FFF2-40B4-BE49-F238E27FC236}">
              <a16:creationId xmlns:a16="http://schemas.microsoft.com/office/drawing/2014/main" id="{00000000-0008-0000-0000-00009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7" name="Text Box 3">
          <a:extLst>
            <a:ext uri="{FF2B5EF4-FFF2-40B4-BE49-F238E27FC236}">
              <a16:creationId xmlns:a16="http://schemas.microsoft.com/office/drawing/2014/main" id="{00000000-0008-0000-0000-00009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8" name="Text Box 3">
          <a:extLst>
            <a:ext uri="{FF2B5EF4-FFF2-40B4-BE49-F238E27FC236}">
              <a16:creationId xmlns:a16="http://schemas.microsoft.com/office/drawing/2014/main" id="{00000000-0008-0000-0000-0000A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29" name="Text Box 3">
          <a:extLst>
            <a:ext uri="{FF2B5EF4-FFF2-40B4-BE49-F238E27FC236}">
              <a16:creationId xmlns:a16="http://schemas.microsoft.com/office/drawing/2014/main" id="{00000000-0008-0000-0000-0000A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0" name="Text Box 3">
          <a:extLst>
            <a:ext uri="{FF2B5EF4-FFF2-40B4-BE49-F238E27FC236}">
              <a16:creationId xmlns:a16="http://schemas.microsoft.com/office/drawing/2014/main" id="{00000000-0008-0000-0000-0000A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1" name="Text Box 3">
          <a:extLst>
            <a:ext uri="{FF2B5EF4-FFF2-40B4-BE49-F238E27FC236}">
              <a16:creationId xmlns:a16="http://schemas.microsoft.com/office/drawing/2014/main" id="{00000000-0008-0000-0000-0000A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2" name="Text Box 3">
          <a:extLst>
            <a:ext uri="{FF2B5EF4-FFF2-40B4-BE49-F238E27FC236}">
              <a16:creationId xmlns:a16="http://schemas.microsoft.com/office/drawing/2014/main" id="{00000000-0008-0000-0000-0000A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3" name="Text Box 3">
          <a:extLst>
            <a:ext uri="{FF2B5EF4-FFF2-40B4-BE49-F238E27FC236}">
              <a16:creationId xmlns:a16="http://schemas.microsoft.com/office/drawing/2014/main" id="{00000000-0008-0000-0000-0000A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4" name="Text Box 3">
          <a:extLst>
            <a:ext uri="{FF2B5EF4-FFF2-40B4-BE49-F238E27FC236}">
              <a16:creationId xmlns:a16="http://schemas.microsoft.com/office/drawing/2014/main" id="{00000000-0008-0000-0000-0000A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5" name="Text Box 3">
          <a:extLst>
            <a:ext uri="{FF2B5EF4-FFF2-40B4-BE49-F238E27FC236}">
              <a16:creationId xmlns:a16="http://schemas.microsoft.com/office/drawing/2014/main" id="{00000000-0008-0000-0000-0000A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6" name="Text Box 3">
          <a:extLst>
            <a:ext uri="{FF2B5EF4-FFF2-40B4-BE49-F238E27FC236}">
              <a16:creationId xmlns:a16="http://schemas.microsoft.com/office/drawing/2014/main" id="{00000000-0008-0000-0000-0000A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7" name="Text Box 3">
          <a:extLst>
            <a:ext uri="{FF2B5EF4-FFF2-40B4-BE49-F238E27FC236}">
              <a16:creationId xmlns:a16="http://schemas.microsoft.com/office/drawing/2014/main" id="{00000000-0008-0000-0000-0000A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8" name="Text Box 3">
          <a:extLst>
            <a:ext uri="{FF2B5EF4-FFF2-40B4-BE49-F238E27FC236}">
              <a16:creationId xmlns:a16="http://schemas.microsoft.com/office/drawing/2014/main" id="{00000000-0008-0000-0000-0000A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39" name="Text Box 3">
          <a:extLst>
            <a:ext uri="{FF2B5EF4-FFF2-40B4-BE49-F238E27FC236}">
              <a16:creationId xmlns:a16="http://schemas.microsoft.com/office/drawing/2014/main" id="{00000000-0008-0000-0000-0000A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0" name="Text Box 3">
          <a:extLst>
            <a:ext uri="{FF2B5EF4-FFF2-40B4-BE49-F238E27FC236}">
              <a16:creationId xmlns:a16="http://schemas.microsoft.com/office/drawing/2014/main" id="{00000000-0008-0000-0000-0000A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1" name="Text Box 3">
          <a:extLst>
            <a:ext uri="{FF2B5EF4-FFF2-40B4-BE49-F238E27FC236}">
              <a16:creationId xmlns:a16="http://schemas.microsoft.com/office/drawing/2014/main" id="{00000000-0008-0000-0000-0000A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2" name="Text Box 3">
          <a:extLst>
            <a:ext uri="{FF2B5EF4-FFF2-40B4-BE49-F238E27FC236}">
              <a16:creationId xmlns:a16="http://schemas.microsoft.com/office/drawing/2014/main" id="{00000000-0008-0000-0000-0000A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3" name="Text Box 3">
          <a:extLst>
            <a:ext uri="{FF2B5EF4-FFF2-40B4-BE49-F238E27FC236}">
              <a16:creationId xmlns:a16="http://schemas.microsoft.com/office/drawing/2014/main" id="{00000000-0008-0000-0000-0000A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4" name="Text Box 3">
          <a:extLst>
            <a:ext uri="{FF2B5EF4-FFF2-40B4-BE49-F238E27FC236}">
              <a16:creationId xmlns:a16="http://schemas.microsoft.com/office/drawing/2014/main" id="{00000000-0008-0000-0000-0000B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5" name="Text Box 3">
          <a:extLst>
            <a:ext uri="{FF2B5EF4-FFF2-40B4-BE49-F238E27FC236}">
              <a16:creationId xmlns:a16="http://schemas.microsoft.com/office/drawing/2014/main" id="{00000000-0008-0000-0000-0000B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6" name="Text Box 3">
          <a:extLst>
            <a:ext uri="{FF2B5EF4-FFF2-40B4-BE49-F238E27FC236}">
              <a16:creationId xmlns:a16="http://schemas.microsoft.com/office/drawing/2014/main" id="{00000000-0008-0000-0000-0000B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7" name="Text Box 3">
          <a:extLst>
            <a:ext uri="{FF2B5EF4-FFF2-40B4-BE49-F238E27FC236}">
              <a16:creationId xmlns:a16="http://schemas.microsoft.com/office/drawing/2014/main" id="{00000000-0008-0000-0000-0000B3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8" name="Text Box 3">
          <a:extLst>
            <a:ext uri="{FF2B5EF4-FFF2-40B4-BE49-F238E27FC236}">
              <a16:creationId xmlns:a16="http://schemas.microsoft.com/office/drawing/2014/main" id="{00000000-0008-0000-0000-0000B4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49" name="Text Box 3">
          <a:extLst>
            <a:ext uri="{FF2B5EF4-FFF2-40B4-BE49-F238E27FC236}">
              <a16:creationId xmlns:a16="http://schemas.microsoft.com/office/drawing/2014/main" id="{00000000-0008-0000-0000-0000B5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0" name="Text Box 3">
          <a:extLst>
            <a:ext uri="{FF2B5EF4-FFF2-40B4-BE49-F238E27FC236}">
              <a16:creationId xmlns:a16="http://schemas.microsoft.com/office/drawing/2014/main" id="{00000000-0008-0000-0000-0000B6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1" name="Text Box 3">
          <a:extLst>
            <a:ext uri="{FF2B5EF4-FFF2-40B4-BE49-F238E27FC236}">
              <a16:creationId xmlns:a16="http://schemas.microsoft.com/office/drawing/2014/main" id="{00000000-0008-0000-0000-0000B7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2" name="Text Box 3">
          <a:extLst>
            <a:ext uri="{FF2B5EF4-FFF2-40B4-BE49-F238E27FC236}">
              <a16:creationId xmlns:a16="http://schemas.microsoft.com/office/drawing/2014/main" id="{00000000-0008-0000-0000-0000B8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3" name="Text Box 3">
          <a:extLst>
            <a:ext uri="{FF2B5EF4-FFF2-40B4-BE49-F238E27FC236}">
              <a16:creationId xmlns:a16="http://schemas.microsoft.com/office/drawing/2014/main" id="{00000000-0008-0000-0000-0000B9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4" name="Text Box 3">
          <a:extLst>
            <a:ext uri="{FF2B5EF4-FFF2-40B4-BE49-F238E27FC236}">
              <a16:creationId xmlns:a16="http://schemas.microsoft.com/office/drawing/2014/main" id="{00000000-0008-0000-0000-0000BA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5" name="Text Box 3">
          <a:extLst>
            <a:ext uri="{FF2B5EF4-FFF2-40B4-BE49-F238E27FC236}">
              <a16:creationId xmlns:a16="http://schemas.microsoft.com/office/drawing/2014/main" id="{00000000-0008-0000-0000-0000BB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6" name="Text Box 3">
          <a:extLst>
            <a:ext uri="{FF2B5EF4-FFF2-40B4-BE49-F238E27FC236}">
              <a16:creationId xmlns:a16="http://schemas.microsoft.com/office/drawing/2014/main" id="{00000000-0008-0000-0000-0000BC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7" name="Text Box 3">
          <a:extLst>
            <a:ext uri="{FF2B5EF4-FFF2-40B4-BE49-F238E27FC236}">
              <a16:creationId xmlns:a16="http://schemas.microsoft.com/office/drawing/2014/main" id="{00000000-0008-0000-0000-0000BD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8" name="Text Box 3">
          <a:extLst>
            <a:ext uri="{FF2B5EF4-FFF2-40B4-BE49-F238E27FC236}">
              <a16:creationId xmlns:a16="http://schemas.microsoft.com/office/drawing/2014/main" id="{00000000-0008-0000-0000-0000BE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59" name="Text Box 3">
          <a:extLst>
            <a:ext uri="{FF2B5EF4-FFF2-40B4-BE49-F238E27FC236}">
              <a16:creationId xmlns:a16="http://schemas.microsoft.com/office/drawing/2014/main" id="{00000000-0008-0000-0000-0000BF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60" name="Text Box 3">
          <a:extLst>
            <a:ext uri="{FF2B5EF4-FFF2-40B4-BE49-F238E27FC236}">
              <a16:creationId xmlns:a16="http://schemas.microsoft.com/office/drawing/2014/main" id="{00000000-0008-0000-0000-0000C0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61" name="Text Box 3">
          <a:extLst>
            <a:ext uri="{FF2B5EF4-FFF2-40B4-BE49-F238E27FC236}">
              <a16:creationId xmlns:a16="http://schemas.microsoft.com/office/drawing/2014/main" id="{00000000-0008-0000-0000-0000C1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422</xdr:row>
      <xdr:rowOff>0</xdr:rowOff>
    </xdr:from>
    <xdr:to>
      <xdr:col>1</xdr:col>
      <xdr:colOff>1447800</xdr:colOff>
      <xdr:row>422</xdr:row>
      <xdr:rowOff>209306</xdr:rowOff>
    </xdr:to>
    <xdr:sp macro="" textlink="">
      <xdr:nvSpPr>
        <xdr:cNvPr id="962" name="Text Box 3">
          <a:extLst>
            <a:ext uri="{FF2B5EF4-FFF2-40B4-BE49-F238E27FC236}">
              <a16:creationId xmlns:a16="http://schemas.microsoft.com/office/drawing/2014/main" id="{00000000-0008-0000-0000-0000C2030000}"/>
            </a:ext>
          </a:extLst>
        </xdr:cNvPr>
        <xdr:cNvSpPr txBox="1">
          <a:spLocks noChangeArrowheads="1"/>
        </xdr:cNvSpPr>
      </xdr:nvSpPr>
      <xdr:spPr bwMode="auto">
        <a:xfrm>
          <a:off x="2524125" y="131406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3" name="Text Box 3">
          <a:extLst>
            <a:ext uri="{FF2B5EF4-FFF2-40B4-BE49-F238E27FC236}">
              <a16:creationId xmlns:a16="http://schemas.microsoft.com/office/drawing/2014/main" id="{00000000-0008-0000-0000-0000C3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4" name="Text Box 3">
          <a:extLst>
            <a:ext uri="{FF2B5EF4-FFF2-40B4-BE49-F238E27FC236}">
              <a16:creationId xmlns:a16="http://schemas.microsoft.com/office/drawing/2014/main" id="{00000000-0008-0000-0000-0000C4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5" name="Text Box 3">
          <a:extLst>
            <a:ext uri="{FF2B5EF4-FFF2-40B4-BE49-F238E27FC236}">
              <a16:creationId xmlns:a16="http://schemas.microsoft.com/office/drawing/2014/main" id="{00000000-0008-0000-0000-0000C5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6" name="Text Box 3">
          <a:extLst>
            <a:ext uri="{FF2B5EF4-FFF2-40B4-BE49-F238E27FC236}">
              <a16:creationId xmlns:a16="http://schemas.microsoft.com/office/drawing/2014/main" id="{00000000-0008-0000-0000-0000C6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7" name="Text Box 3">
          <a:extLst>
            <a:ext uri="{FF2B5EF4-FFF2-40B4-BE49-F238E27FC236}">
              <a16:creationId xmlns:a16="http://schemas.microsoft.com/office/drawing/2014/main" id="{00000000-0008-0000-0000-0000C7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8" name="Text Box 3">
          <a:extLst>
            <a:ext uri="{FF2B5EF4-FFF2-40B4-BE49-F238E27FC236}">
              <a16:creationId xmlns:a16="http://schemas.microsoft.com/office/drawing/2014/main" id="{00000000-0008-0000-0000-0000C8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69" name="Text Box 3">
          <a:extLst>
            <a:ext uri="{FF2B5EF4-FFF2-40B4-BE49-F238E27FC236}">
              <a16:creationId xmlns:a16="http://schemas.microsoft.com/office/drawing/2014/main" id="{00000000-0008-0000-0000-0000C9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0" name="Text Box 3">
          <a:extLst>
            <a:ext uri="{FF2B5EF4-FFF2-40B4-BE49-F238E27FC236}">
              <a16:creationId xmlns:a16="http://schemas.microsoft.com/office/drawing/2014/main" id="{00000000-0008-0000-0000-0000CA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1" name="Text Box 3">
          <a:extLst>
            <a:ext uri="{FF2B5EF4-FFF2-40B4-BE49-F238E27FC236}">
              <a16:creationId xmlns:a16="http://schemas.microsoft.com/office/drawing/2014/main" id="{00000000-0008-0000-0000-0000CB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2" name="Text Box 3">
          <a:extLst>
            <a:ext uri="{FF2B5EF4-FFF2-40B4-BE49-F238E27FC236}">
              <a16:creationId xmlns:a16="http://schemas.microsoft.com/office/drawing/2014/main" id="{00000000-0008-0000-0000-0000CC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3" name="Text Box 3">
          <a:extLst>
            <a:ext uri="{FF2B5EF4-FFF2-40B4-BE49-F238E27FC236}">
              <a16:creationId xmlns:a16="http://schemas.microsoft.com/office/drawing/2014/main" id="{00000000-0008-0000-0000-0000CD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4" name="Text Box 3">
          <a:extLst>
            <a:ext uri="{FF2B5EF4-FFF2-40B4-BE49-F238E27FC236}">
              <a16:creationId xmlns:a16="http://schemas.microsoft.com/office/drawing/2014/main" id="{00000000-0008-0000-0000-0000CE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5" name="Text Box 3">
          <a:extLst>
            <a:ext uri="{FF2B5EF4-FFF2-40B4-BE49-F238E27FC236}">
              <a16:creationId xmlns:a16="http://schemas.microsoft.com/office/drawing/2014/main" id="{00000000-0008-0000-0000-0000CF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6" name="Text Box 3">
          <a:extLst>
            <a:ext uri="{FF2B5EF4-FFF2-40B4-BE49-F238E27FC236}">
              <a16:creationId xmlns:a16="http://schemas.microsoft.com/office/drawing/2014/main" id="{00000000-0008-0000-0000-0000D0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7" name="Text Box 3">
          <a:extLst>
            <a:ext uri="{FF2B5EF4-FFF2-40B4-BE49-F238E27FC236}">
              <a16:creationId xmlns:a16="http://schemas.microsoft.com/office/drawing/2014/main" id="{00000000-0008-0000-0000-0000D1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8" name="Text Box 3">
          <a:extLst>
            <a:ext uri="{FF2B5EF4-FFF2-40B4-BE49-F238E27FC236}">
              <a16:creationId xmlns:a16="http://schemas.microsoft.com/office/drawing/2014/main" id="{00000000-0008-0000-0000-0000D2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79" name="Text Box 3">
          <a:extLst>
            <a:ext uri="{FF2B5EF4-FFF2-40B4-BE49-F238E27FC236}">
              <a16:creationId xmlns:a16="http://schemas.microsoft.com/office/drawing/2014/main" id="{00000000-0008-0000-0000-0000D3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0" name="Text Box 3">
          <a:extLst>
            <a:ext uri="{FF2B5EF4-FFF2-40B4-BE49-F238E27FC236}">
              <a16:creationId xmlns:a16="http://schemas.microsoft.com/office/drawing/2014/main" id="{00000000-0008-0000-0000-0000D4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1" name="Text Box 3">
          <a:extLst>
            <a:ext uri="{FF2B5EF4-FFF2-40B4-BE49-F238E27FC236}">
              <a16:creationId xmlns:a16="http://schemas.microsoft.com/office/drawing/2014/main" id="{00000000-0008-0000-0000-0000D5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2" name="Text Box 3">
          <a:extLst>
            <a:ext uri="{FF2B5EF4-FFF2-40B4-BE49-F238E27FC236}">
              <a16:creationId xmlns:a16="http://schemas.microsoft.com/office/drawing/2014/main" id="{00000000-0008-0000-0000-0000D6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3" name="Text Box 3">
          <a:extLst>
            <a:ext uri="{FF2B5EF4-FFF2-40B4-BE49-F238E27FC236}">
              <a16:creationId xmlns:a16="http://schemas.microsoft.com/office/drawing/2014/main" id="{00000000-0008-0000-0000-0000D7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4" name="Text Box 3">
          <a:extLst>
            <a:ext uri="{FF2B5EF4-FFF2-40B4-BE49-F238E27FC236}">
              <a16:creationId xmlns:a16="http://schemas.microsoft.com/office/drawing/2014/main" id="{00000000-0008-0000-0000-0000D8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5" name="Text Box 3">
          <a:extLst>
            <a:ext uri="{FF2B5EF4-FFF2-40B4-BE49-F238E27FC236}">
              <a16:creationId xmlns:a16="http://schemas.microsoft.com/office/drawing/2014/main" id="{00000000-0008-0000-0000-0000D9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6" name="Text Box 3">
          <a:extLst>
            <a:ext uri="{FF2B5EF4-FFF2-40B4-BE49-F238E27FC236}">
              <a16:creationId xmlns:a16="http://schemas.microsoft.com/office/drawing/2014/main" id="{00000000-0008-0000-0000-0000DA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7" name="Text Box 3">
          <a:extLst>
            <a:ext uri="{FF2B5EF4-FFF2-40B4-BE49-F238E27FC236}">
              <a16:creationId xmlns:a16="http://schemas.microsoft.com/office/drawing/2014/main" id="{00000000-0008-0000-0000-0000DB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8" name="Text Box 3">
          <a:extLst>
            <a:ext uri="{FF2B5EF4-FFF2-40B4-BE49-F238E27FC236}">
              <a16:creationId xmlns:a16="http://schemas.microsoft.com/office/drawing/2014/main" id="{00000000-0008-0000-0000-0000DC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89" name="Text Box 3">
          <a:extLst>
            <a:ext uri="{FF2B5EF4-FFF2-40B4-BE49-F238E27FC236}">
              <a16:creationId xmlns:a16="http://schemas.microsoft.com/office/drawing/2014/main" id="{00000000-0008-0000-0000-0000DD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0" name="Text Box 3">
          <a:extLst>
            <a:ext uri="{FF2B5EF4-FFF2-40B4-BE49-F238E27FC236}">
              <a16:creationId xmlns:a16="http://schemas.microsoft.com/office/drawing/2014/main" id="{00000000-0008-0000-0000-0000DE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1" name="Text Box 3">
          <a:extLst>
            <a:ext uri="{FF2B5EF4-FFF2-40B4-BE49-F238E27FC236}">
              <a16:creationId xmlns:a16="http://schemas.microsoft.com/office/drawing/2014/main" id="{00000000-0008-0000-0000-0000DF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2" name="Text Box 3">
          <a:extLst>
            <a:ext uri="{FF2B5EF4-FFF2-40B4-BE49-F238E27FC236}">
              <a16:creationId xmlns:a16="http://schemas.microsoft.com/office/drawing/2014/main" id="{00000000-0008-0000-0000-0000E0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3" name="Text Box 3">
          <a:extLst>
            <a:ext uri="{FF2B5EF4-FFF2-40B4-BE49-F238E27FC236}">
              <a16:creationId xmlns:a16="http://schemas.microsoft.com/office/drawing/2014/main" id="{00000000-0008-0000-0000-0000E1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4" name="Text Box 3">
          <a:extLst>
            <a:ext uri="{FF2B5EF4-FFF2-40B4-BE49-F238E27FC236}">
              <a16:creationId xmlns:a16="http://schemas.microsoft.com/office/drawing/2014/main" id="{00000000-0008-0000-0000-0000E2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5" name="Text Box 3">
          <a:extLst>
            <a:ext uri="{FF2B5EF4-FFF2-40B4-BE49-F238E27FC236}">
              <a16:creationId xmlns:a16="http://schemas.microsoft.com/office/drawing/2014/main" id="{00000000-0008-0000-0000-0000E3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6" name="Text Box 3">
          <a:extLst>
            <a:ext uri="{FF2B5EF4-FFF2-40B4-BE49-F238E27FC236}">
              <a16:creationId xmlns:a16="http://schemas.microsoft.com/office/drawing/2014/main" id="{00000000-0008-0000-0000-0000E4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7" name="Text Box 3">
          <a:extLst>
            <a:ext uri="{FF2B5EF4-FFF2-40B4-BE49-F238E27FC236}">
              <a16:creationId xmlns:a16="http://schemas.microsoft.com/office/drawing/2014/main" id="{00000000-0008-0000-0000-0000E5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8" name="Text Box 3">
          <a:extLst>
            <a:ext uri="{FF2B5EF4-FFF2-40B4-BE49-F238E27FC236}">
              <a16:creationId xmlns:a16="http://schemas.microsoft.com/office/drawing/2014/main" id="{00000000-0008-0000-0000-0000E6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999" name="Text Box 3">
          <a:extLst>
            <a:ext uri="{FF2B5EF4-FFF2-40B4-BE49-F238E27FC236}">
              <a16:creationId xmlns:a16="http://schemas.microsoft.com/office/drawing/2014/main" id="{00000000-0008-0000-0000-0000E7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0" name="Text Box 3">
          <a:extLst>
            <a:ext uri="{FF2B5EF4-FFF2-40B4-BE49-F238E27FC236}">
              <a16:creationId xmlns:a16="http://schemas.microsoft.com/office/drawing/2014/main" id="{00000000-0008-0000-0000-0000E8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1" name="Text Box 3">
          <a:extLst>
            <a:ext uri="{FF2B5EF4-FFF2-40B4-BE49-F238E27FC236}">
              <a16:creationId xmlns:a16="http://schemas.microsoft.com/office/drawing/2014/main" id="{00000000-0008-0000-0000-0000E9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2" name="Text Box 3">
          <a:extLst>
            <a:ext uri="{FF2B5EF4-FFF2-40B4-BE49-F238E27FC236}">
              <a16:creationId xmlns:a16="http://schemas.microsoft.com/office/drawing/2014/main" id="{00000000-0008-0000-0000-0000EA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3" name="Text Box 3">
          <a:extLst>
            <a:ext uri="{FF2B5EF4-FFF2-40B4-BE49-F238E27FC236}">
              <a16:creationId xmlns:a16="http://schemas.microsoft.com/office/drawing/2014/main" id="{00000000-0008-0000-0000-0000EB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4" name="Text Box 3">
          <a:extLst>
            <a:ext uri="{FF2B5EF4-FFF2-40B4-BE49-F238E27FC236}">
              <a16:creationId xmlns:a16="http://schemas.microsoft.com/office/drawing/2014/main" id="{00000000-0008-0000-0000-0000EC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5" name="Text Box 3">
          <a:extLst>
            <a:ext uri="{FF2B5EF4-FFF2-40B4-BE49-F238E27FC236}">
              <a16:creationId xmlns:a16="http://schemas.microsoft.com/office/drawing/2014/main" id="{00000000-0008-0000-0000-0000ED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6" name="Text Box 3">
          <a:extLst>
            <a:ext uri="{FF2B5EF4-FFF2-40B4-BE49-F238E27FC236}">
              <a16:creationId xmlns:a16="http://schemas.microsoft.com/office/drawing/2014/main" id="{00000000-0008-0000-0000-0000EE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7" name="Text Box 3">
          <a:extLst>
            <a:ext uri="{FF2B5EF4-FFF2-40B4-BE49-F238E27FC236}">
              <a16:creationId xmlns:a16="http://schemas.microsoft.com/office/drawing/2014/main" id="{00000000-0008-0000-0000-0000EF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8" name="Text Box 3">
          <a:extLst>
            <a:ext uri="{FF2B5EF4-FFF2-40B4-BE49-F238E27FC236}">
              <a16:creationId xmlns:a16="http://schemas.microsoft.com/office/drawing/2014/main" id="{00000000-0008-0000-0000-0000F0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09" name="Text Box 3">
          <a:extLst>
            <a:ext uri="{FF2B5EF4-FFF2-40B4-BE49-F238E27FC236}">
              <a16:creationId xmlns:a16="http://schemas.microsoft.com/office/drawing/2014/main" id="{00000000-0008-0000-0000-0000F1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0" name="Text Box 3">
          <a:extLst>
            <a:ext uri="{FF2B5EF4-FFF2-40B4-BE49-F238E27FC236}">
              <a16:creationId xmlns:a16="http://schemas.microsoft.com/office/drawing/2014/main" id="{00000000-0008-0000-0000-0000F2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1" name="Text Box 3">
          <a:extLst>
            <a:ext uri="{FF2B5EF4-FFF2-40B4-BE49-F238E27FC236}">
              <a16:creationId xmlns:a16="http://schemas.microsoft.com/office/drawing/2014/main" id="{00000000-0008-0000-0000-0000F3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2" name="Text Box 3">
          <a:extLst>
            <a:ext uri="{FF2B5EF4-FFF2-40B4-BE49-F238E27FC236}">
              <a16:creationId xmlns:a16="http://schemas.microsoft.com/office/drawing/2014/main" id="{00000000-0008-0000-0000-0000F4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3" name="Text Box 3">
          <a:extLst>
            <a:ext uri="{FF2B5EF4-FFF2-40B4-BE49-F238E27FC236}">
              <a16:creationId xmlns:a16="http://schemas.microsoft.com/office/drawing/2014/main" id="{00000000-0008-0000-0000-0000F5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4" name="Text Box 3">
          <a:extLst>
            <a:ext uri="{FF2B5EF4-FFF2-40B4-BE49-F238E27FC236}">
              <a16:creationId xmlns:a16="http://schemas.microsoft.com/office/drawing/2014/main" id="{00000000-0008-0000-0000-0000F6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5" name="Text Box 3">
          <a:extLst>
            <a:ext uri="{FF2B5EF4-FFF2-40B4-BE49-F238E27FC236}">
              <a16:creationId xmlns:a16="http://schemas.microsoft.com/office/drawing/2014/main" id="{00000000-0008-0000-0000-0000F7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6" name="Text Box 3">
          <a:extLst>
            <a:ext uri="{FF2B5EF4-FFF2-40B4-BE49-F238E27FC236}">
              <a16:creationId xmlns:a16="http://schemas.microsoft.com/office/drawing/2014/main" id="{00000000-0008-0000-0000-0000F8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7" name="Text Box 3">
          <a:extLst>
            <a:ext uri="{FF2B5EF4-FFF2-40B4-BE49-F238E27FC236}">
              <a16:creationId xmlns:a16="http://schemas.microsoft.com/office/drawing/2014/main" id="{00000000-0008-0000-0000-0000F9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8" name="Text Box 3">
          <a:extLst>
            <a:ext uri="{FF2B5EF4-FFF2-40B4-BE49-F238E27FC236}">
              <a16:creationId xmlns:a16="http://schemas.microsoft.com/office/drawing/2014/main" id="{00000000-0008-0000-0000-0000FA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19" name="Text Box 3">
          <a:extLst>
            <a:ext uri="{FF2B5EF4-FFF2-40B4-BE49-F238E27FC236}">
              <a16:creationId xmlns:a16="http://schemas.microsoft.com/office/drawing/2014/main" id="{00000000-0008-0000-0000-0000FB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0" name="Text Box 3">
          <a:extLst>
            <a:ext uri="{FF2B5EF4-FFF2-40B4-BE49-F238E27FC236}">
              <a16:creationId xmlns:a16="http://schemas.microsoft.com/office/drawing/2014/main" id="{00000000-0008-0000-0000-0000FC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1" name="Text Box 3">
          <a:extLst>
            <a:ext uri="{FF2B5EF4-FFF2-40B4-BE49-F238E27FC236}">
              <a16:creationId xmlns:a16="http://schemas.microsoft.com/office/drawing/2014/main" id="{00000000-0008-0000-0000-0000FD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2" name="Text Box 3">
          <a:extLst>
            <a:ext uri="{FF2B5EF4-FFF2-40B4-BE49-F238E27FC236}">
              <a16:creationId xmlns:a16="http://schemas.microsoft.com/office/drawing/2014/main" id="{00000000-0008-0000-0000-0000FE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3" name="Text Box 3">
          <a:extLst>
            <a:ext uri="{FF2B5EF4-FFF2-40B4-BE49-F238E27FC236}">
              <a16:creationId xmlns:a16="http://schemas.microsoft.com/office/drawing/2014/main" id="{00000000-0008-0000-0000-0000FF03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4" name="Text Box 3">
          <a:extLst>
            <a:ext uri="{FF2B5EF4-FFF2-40B4-BE49-F238E27FC236}">
              <a16:creationId xmlns:a16="http://schemas.microsoft.com/office/drawing/2014/main" id="{00000000-0008-0000-0000-00000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5" name="Text Box 3">
          <a:extLst>
            <a:ext uri="{FF2B5EF4-FFF2-40B4-BE49-F238E27FC236}">
              <a16:creationId xmlns:a16="http://schemas.microsoft.com/office/drawing/2014/main" id="{00000000-0008-0000-0000-00000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6" name="Text Box 3">
          <a:extLst>
            <a:ext uri="{FF2B5EF4-FFF2-40B4-BE49-F238E27FC236}">
              <a16:creationId xmlns:a16="http://schemas.microsoft.com/office/drawing/2014/main" id="{00000000-0008-0000-0000-00000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8" name="Text Box 3">
          <a:extLst>
            <a:ext uri="{FF2B5EF4-FFF2-40B4-BE49-F238E27FC236}">
              <a16:creationId xmlns:a16="http://schemas.microsoft.com/office/drawing/2014/main" id="{00000000-0008-0000-0000-00000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29" name="Text Box 3">
          <a:extLst>
            <a:ext uri="{FF2B5EF4-FFF2-40B4-BE49-F238E27FC236}">
              <a16:creationId xmlns:a16="http://schemas.microsoft.com/office/drawing/2014/main" id="{00000000-0008-0000-0000-00000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0" name="Text Box 3">
          <a:extLst>
            <a:ext uri="{FF2B5EF4-FFF2-40B4-BE49-F238E27FC236}">
              <a16:creationId xmlns:a16="http://schemas.microsoft.com/office/drawing/2014/main" id="{00000000-0008-0000-0000-00000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1" name="Text Box 3">
          <a:extLst>
            <a:ext uri="{FF2B5EF4-FFF2-40B4-BE49-F238E27FC236}">
              <a16:creationId xmlns:a16="http://schemas.microsoft.com/office/drawing/2014/main" id="{00000000-0008-0000-0000-00000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2" name="Text Box 3">
          <a:extLst>
            <a:ext uri="{FF2B5EF4-FFF2-40B4-BE49-F238E27FC236}">
              <a16:creationId xmlns:a16="http://schemas.microsoft.com/office/drawing/2014/main" id="{00000000-0008-0000-0000-00000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3" name="Text Box 3">
          <a:extLst>
            <a:ext uri="{FF2B5EF4-FFF2-40B4-BE49-F238E27FC236}">
              <a16:creationId xmlns:a16="http://schemas.microsoft.com/office/drawing/2014/main" id="{00000000-0008-0000-0000-00000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4" name="Text Box 3">
          <a:extLst>
            <a:ext uri="{FF2B5EF4-FFF2-40B4-BE49-F238E27FC236}">
              <a16:creationId xmlns:a16="http://schemas.microsoft.com/office/drawing/2014/main" id="{00000000-0008-0000-0000-00000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5" name="Text Box 3">
          <a:extLst>
            <a:ext uri="{FF2B5EF4-FFF2-40B4-BE49-F238E27FC236}">
              <a16:creationId xmlns:a16="http://schemas.microsoft.com/office/drawing/2014/main" id="{00000000-0008-0000-0000-00000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6" name="Text Box 3">
          <a:extLst>
            <a:ext uri="{FF2B5EF4-FFF2-40B4-BE49-F238E27FC236}">
              <a16:creationId xmlns:a16="http://schemas.microsoft.com/office/drawing/2014/main" id="{00000000-0008-0000-0000-00000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7" name="Text Box 3">
          <a:extLst>
            <a:ext uri="{FF2B5EF4-FFF2-40B4-BE49-F238E27FC236}">
              <a16:creationId xmlns:a16="http://schemas.microsoft.com/office/drawing/2014/main" id="{00000000-0008-0000-0000-00000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8" name="Text Box 3">
          <a:extLst>
            <a:ext uri="{FF2B5EF4-FFF2-40B4-BE49-F238E27FC236}">
              <a16:creationId xmlns:a16="http://schemas.microsoft.com/office/drawing/2014/main" id="{00000000-0008-0000-0000-00000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39" name="Text Box 3">
          <a:extLst>
            <a:ext uri="{FF2B5EF4-FFF2-40B4-BE49-F238E27FC236}">
              <a16:creationId xmlns:a16="http://schemas.microsoft.com/office/drawing/2014/main" id="{00000000-0008-0000-0000-00000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0" name="Text Box 3">
          <a:extLst>
            <a:ext uri="{FF2B5EF4-FFF2-40B4-BE49-F238E27FC236}">
              <a16:creationId xmlns:a16="http://schemas.microsoft.com/office/drawing/2014/main" id="{00000000-0008-0000-0000-00001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1" name="Text Box 3">
          <a:extLst>
            <a:ext uri="{FF2B5EF4-FFF2-40B4-BE49-F238E27FC236}">
              <a16:creationId xmlns:a16="http://schemas.microsoft.com/office/drawing/2014/main" id="{00000000-0008-0000-0000-00001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2" name="Text Box 3">
          <a:extLst>
            <a:ext uri="{FF2B5EF4-FFF2-40B4-BE49-F238E27FC236}">
              <a16:creationId xmlns:a16="http://schemas.microsoft.com/office/drawing/2014/main" id="{00000000-0008-0000-0000-00001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3" name="Text Box 3">
          <a:extLst>
            <a:ext uri="{FF2B5EF4-FFF2-40B4-BE49-F238E27FC236}">
              <a16:creationId xmlns:a16="http://schemas.microsoft.com/office/drawing/2014/main" id="{00000000-0008-0000-0000-00001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4" name="Text Box 3">
          <a:extLst>
            <a:ext uri="{FF2B5EF4-FFF2-40B4-BE49-F238E27FC236}">
              <a16:creationId xmlns:a16="http://schemas.microsoft.com/office/drawing/2014/main" id="{00000000-0008-0000-0000-00001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5" name="Text Box 3">
          <a:extLst>
            <a:ext uri="{FF2B5EF4-FFF2-40B4-BE49-F238E27FC236}">
              <a16:creationId xmlns:a16="http://schemas.microsoft.com/office/drawing/2014/main" id="{00000000-0008-0000-0000-00001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6" name="Text Box 3">
          <a:extLst>
            <a:ext uri="{FF2B5EF4-FFF2-40B4-BE49-F238E27FC236}">
              <a16:creationId xmlns:a16="http://schemas.microsoft.com/office/drawing/2014/main" id="{00000000-0008-0000-0000-00001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7" name="Text Box 3">
          <a:extLst>
            <a:ext uri="{FF2B5EF4-FFF2-40B4-BE49-F238E27FC236}">
              <a16:creationId xmlns:a16="http://schemas.microsoft.com/office/drawing/2014/main" id="{00000000-0008-0000-0000-00001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8" name="Text Box 3">
          <a:extLst>
            <a:ext uri="{FF2B5EF4-FFF2-40B4-BE49-F238E27FC236}">
              <a16:creationId xmlns:a16="http://schemas.microsoft.com/office/drawing/2014/main" id="{00000000-0008-0000-0000-00001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49" name="Text Box 3">
          <a:extLst>
            <a:ext uri="{FF2B5EF4-FFF2-40B4-BE49-F238E27FC236}">
              <a16:creationId xmlns:a16="http://schemas.microsoft.com/office/drawing/2014/main" id="{00000000-0008-0000-0000-00001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0" name="Text Box 3">
          <a:extLst>
            <a:ext uri="{FF2B5EF4-FFF2-40B4-BE49-F238E27FC236}">
              <a16:creationId xmlns:a16="http://schemas.microsoft.com/office/drawing/2014/main" id="{00000000-0008-0000-0000-00001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1" name="Text Box 3">
          <a:extLst>
            <a:ext uri="{FF2B5EF4-FFF2-40B4-BE49-F238E27FC236}">
              <a16:creationId xmlns:a16="http://schemas.microsoft.com/office/drawing/2014/main" id="{00000000-0008-0000-0000-00001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2" name="Text Box 3">
          <a:extLst>
            <a:ext uri="{FF2B5EF4-FFF2-40B4-BE49-F238E27FC236}">
              <a16:creationId xmlns:a16="http://schemas.microsoft.com/office/drawing/2014/main" id="{00000000-0008-0000-0000-00001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3" name="Text Box 3">
          <a:extLst>
            <a:ext uri="{FF2B5EF4-FFF2-40B4-BE49-F238E27FC236}">
              <a16:creationId xmlns:a16="http://schemas.microsoft.com/office/drawing/2014/main" id="{00000000-0008-0000-0000-00001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4" name="Text Box 3">
          <a:extLst>
            <a:ext uri="{FF2B5EF4-FFF2-40B4-BE49-F238E27FC236}">
              <a16:creationId xmlns:a16="http://schemas.microsoft.com/office/drawing/2014/main" id="{00000000-0008-0000-0000-00001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5" name="Text Box 3">
          <a:extLst>
            <a:ext uri="{FF2B5EF4-FFF2-40B4-BE49-F238E27FC236}">
              <a16:creationId xmlns:a16="http://schemas.microsoft.com/office/drawing/2014/main" id="{00000000-0008-0000-0000-00001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6" name="Text Box 3">
          <a:extLst>
            <a:ext uri="{FF2B5EF4-FFF2-40B4-BE49-F238E27FC236}">
              <a16:creationId xmlns:a16="http://schemas.microsoft.com/office/drawing/2014/main" id="{00000000-0008-0000-0000-00002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7" name="Text Box 3">
          <a:extLst>
            <a:ext uri="{FF2B5EF4-FFF2-40B4-BE49-F238E27FC236}">
              <a16:creationId xmlns:a16="http://schemas.microsoft.com/office/drawing/2014/main" id="{00000000-0008-0000-0000-00002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8" name="Text Box 3">
          <a:extLst>
            <a:ext uri="{FF2B5EF4-FFF2-40B4-BE49-F238E27FC236}">
              <a16:creationId xmlns:a16="http://schemas.microsoft.com/office/drawing/2014/main" id="{00000000-0008-0000-0000-00002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59" name="Text Box 3">
          <a:extLst>
            <a:ext uri="{FF2B5EF4-FFF2-40B4-BE49-F238E27FC236}">
              <a16:creationId xmlns:a16="http://schemas.microsoft.com/office/drawing/2014/main" id="{00000000-0008-0000-0000-00002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0" name="Text Box 3">
          <a:extLst>
            <a:ext uri="{FF2B5EF4-FFF2-40B4-BE49-F238E27FC236}">
              <a16:creationId xmlns:a16="http://schemas.microsoft.com/office/drawing/2014/main" id="{00000000-0008-0000-0000-00002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1" name="Text Box 3">
          <a:extLst>
            <a:ext uri="{FF2B5EF4-FFF2-40B4-BE49-F238E27FC236}">
              <a16:creationId xmlns:a16="http://schemas.microsoft.com/office/drawing/2014/main" id="{00000000-0008-0000-0000-00002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2" name="Text Box 3">
          <a:extLst>
            <a:ext uri="{FF2B5EF4-FFF2-40B4-BE49-F238E27FC236}">
              <a16:creationId xmlns:a16="http://schemas.microsoft.com/office/drawing/2014/main" id="{00000000-0008-0000-0000-00002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3" name="Text Box 3">
          <a:extLst>
            <a:ext uri="{FF2B5EF4-FFF2-40B4-BE49-F238E27FC236}">
              <a16:creationId xmlns:a16="http://schemas.microsoft.com/office/drawing/2014/main" id="{00000000-0008-0000-0000-00002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4" name="Text Box 3">
          <a:extLst>
            <a:ext uri="{FF2B5EF4-FFF2-40B4-BE49-F238E27FC236}">
              <a16:creationId xmlns:a16="http://schemas.microsoft.com/office/drawing/2014/main" id="{00000000-0008-0000-0000-00002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5" name="Text Box 3">
          <a:extLst>
            <a:ext uri="{FF2B5EF4-FFF2-40B4-BE49-F238E27FC236}">
              <a16:creationId xmlns:a16="http://schemas.microsoft.com/office/drawing/2014/main" id="{00000000-0008-0000-0000-00002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6" name="Text Box 3">
          <a:extLst>
            <a:ext uri="{FF2B5EF4-FFF2-40B4-BE49-F238E27FC236}">
              <a16:creationId xmlns:a16="http://schemas.microsoft.com/office/drawing/2014/main" id="{00000000-0008-0000-0000-00002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7" name="Text Box 3">
          <a:extLst>
            <a:ext uri="{FF2B5EF4-FFF2-40B4-BE49-F238E27FC236}">
              <a16:creationId xmlns:a16="http://schemas.microsoft.com/office/drawing/2014/main" id="{00000000-0008-0000-0000-00002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8" name="Text Box 3">
          <a:extLst>
            <a:ext uri="{FF2B5EF4-FFF2-40B4-BE49-F238E27FC236}">
              <a16:creationId xmlns:a16="http://schemas.microsoft.com/office/drawing/2014/main" id="{00000000-0008-0000-0000-00002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69" name="Text Box 3">
          <a:extLst>
            <a:ext uri="{FF2B5EF4-FFF2-40B4-BE49-F238E27FC236}">
              <a16:creationId xmlns:a16="http://schemas.microsoft.com/office/drawing/2014/main" id="{00000000-0008-0000-0000-00002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0" name="Text Box 3">
          <a:extLst>
            <a:ext uri="{FF2B5EF4-FFF2-40B4-BE49-F238E27FC236}">
              <a16:creationId xmlns:a16="http://schemas.microsoft.com/office/drawing/2014/main" id="{00000000-0008-0000-0000-00002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1" name="Text Box 3">
          <a:extLst>
            <a:ext uri="{FF2B5EF4-FFF2-40B4-BE49-F238E27FC236}">
              <a16:creationId xmlns:a16="http://schemas.microsoft.com/office/drawing/2014/main" id="{00000000-0008-0000-0000-00002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2" name="Text Box 3">
          <a:extLst>
            <a:ext uri="{FF2B5EF4-FFF2-40B4-BE49-F238E27FC236}">
              <a16:creationId xmlns:a16="http://schemas.microsoft.com/office/drawing/2014/main" id="{00000000-0008-0000-0000-00003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3" name="Text Box 3">
          <a:extLst>
            <a:ext uri="{FF2B5EF4-FFF2-40B4-BE49-F238E27FC236}">
              <a16:creationId xmlns:a16="http://schemas.microsoft.com/office/drawing/2014/main" id="{00000000-0008-0000-0000-00003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4" name="Text Box 3">
          <a:extLst>
            <a:ext uri="{FF2B5EF4-FFF2-40B4-BE49-F238E27FC236}">
              <a16:creationId xmlns:a16="http://schemas.microsoft.com/office/drawing/2014/main" id="{00000000-0008-0000-0000-00003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5" name="Text Box 3">
          <a:extLst>
            <a:ext uri="{FF2B5EF4-FFF2-40B4-BE49-F238E27FC236}">
              <a16:creationId xmlns:a16="http://schemas.microsoft.com/office/drawing/2014/main" id="{00000000-0008-0000-0000-00003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6" name="Text Box 3">
          <a:extLst>
            <a:ext uri="{FF2B5EF4-FFF2-40B4-BE49-F238E27FC236}">
              <a16:creationId xmlns:a16="http://schemas.microsoft.com/office/drawing/2014/main" id="{00000000-0008-0000-0000-00003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7" name="Text Box 3">
          <a:extLst>
            <a:ext uri="{FF2B5EF4-FFF2-40B4-BE49-F238E27FC236}">
              <a16:creationId xmlns:a16="http://schemas.microsoft.com/office/drawing/2014/main" id="{00000000-0008-0000-0000-00003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8" name="Text Box 3">
          <a:extLst>
            <a:ext uri="{FF2B5EF4-FFF2-40B4-BE49-F238E27FC236}">
              <a16:creationId xmlns:a16="http://schemas.microsoft.com/office/drawing/2014/main" id="{00000000-0008-0000-0000-00003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79" name="Text Box 3">
          <a:extLst>
            <a:ext uri="{FF2B5EF4-FFF2-40B4-BE49-F238E27FC236}">
              <a16:creationId xmlns:a16="http://schemas.microsoft.com/office/drawing/2014/main" id="{00000000-0008-0000-0000-00003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0" name="Text Box 3">
          <a:extLst>
            <a:ext uri="{FF2B5EF4-FFF2-40B4-BE49-F238E27FC236}">
              <a16:creationId xmlns:a16="http://schemas.microsoft.com/office/drawing/2014/main" id="{00000000-0008-0000-0000-00003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1" name="Text Box 3">
          <a:extLst>
            <a:ext uri="{FF2B5EF4-FFF2-40B4-BE49-F238E27FC236}">
              <a16:creationId xmlns:a16="http://schemas.microsoft.com/office/drawing/2014/main" id="{00000000-0008-0000-0000-00003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2" name="Text Box 3">
          <a:extLst>
            <a:ext uri="{FF2B5EF4-FFF2-40B4-BE49-F238E27FC236}">
              <a16:creationId xmlns:a16="http://schemas.microsoft.com/office/drawing/2014/main" id="{00000000-0008-0000-0000-00003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3" name="Text Box 3">
          <a:extLst>
            <a:ext uri="{FF2B5EF4-FFF2-40B4-BE49-F238E27FC236}">
              <a16:creationId xmlns:a16="http://schemas.microsoft.com/office/drawing/2014/main" id="{00000000-0008-0000-0000-00003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4" name="Text Box 3">
          <a:extLst>
            <a:ext uri="{FF2B5EF4-FFF2-40B4-BE49-F238E27FC236}">
              <a16:creationId xmlns:a16="http://schemas.microsoft.com/office/drawing/2014/main" id="{00000000-0008-0000-0000-00003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5" name="Text Box 3">
          <a:extLst>
            <a:ext uri="{FF2B5EF4-FFF2-40B4-BE49-F238E27FC236}">
              <a16:creationId xmlns:a16="http://schemas.microsoft.com/office/drawing/2014/main" id="{00000000-0008-0000-0000-00003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6" name="Text Box 3">
          <a:extLst>
            <a:ext uri="{FF2B5EF4-FFF2-40B4-BE49-F238E27FC236}">
              <a16:creationId xmlns:a16="http://schemas.microsoft.com/office/drawing/2014/main" id="{00000000-0008-0000-0000-00003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7" name="Text Box 3">
          <a:extLst>
            <a:ext uri="{FF2B5EF4-FFF2-40B4-BE49-F238E27FC236}">
              <a16:creationId xmlns:a16="http://schemas.microsoft.com/office/drawing/2014/main" id="{00000000-0008-0000-0000-00003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8" name="Text Box 3">
          <a:extLst>
            <a:ext uri="{FF2B5EF4-FFF2-40B4-BE49-F238E27FC236}">
              <a16:creationId xmlns:a16="http://schemas.microsoft.com/office/drawing/2014/main" id="{00000000-0008-0000-0000-00004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89" name="Text Box 3">
          <a:extLst>
            <a:ext uri="{FF2B5EF4-FFF2-40B4-BE49-F238E27FC236}">
              <a16:creationId xmlns:a16="http://schemas.microsoft.com/office/drawing/2014/main" id="{00000000-0008-0000-0000-00004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0" name="Text Box 3">
          <a:extLst>
            <a:ext uri="{FF2B5EF4-FFF2-40B4-BE49-F238E27FC236}">
              <a16:creationId xmlns:a16="http://schemas.microsoft.com/office/drawing/2014/main" id="{00000000-0008-0000-0000-00004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1" name="Text Box 3">
          <a:extLst>
            <a:ext uri="{FF2B5EF4-FFF2-40B4-BE49-F238E27FC236}">
              <a16:creationId xmlns:a16="http://schemas.microsoft.com/office/drawing/2014/main" id="{00000000-0008-0000-0000-00004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2" name="Text Box 3">
          <a:extLst>
            <a:ext uri="{FF2B5EF4-FFF2-40B4-BE49-F238E27FC236}">
              <a16:creationId xmlns:a16="http://schemas.microsoft.com/office/drawing/2014/main" id="{00000000-0008-0000-0000-00004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3" name="Text Box 3">
          <a:extLst>
            <a:ext uri="{FF2B5EF4-FFF2-40B4-BE49-F238E27FC236}">
              <a16:creationId xmlns:a16="http://schemas.microsoft.com/office/drawing/2014/main" id="{00000000-0008-0000-0000-00004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4" name="Text Box 3">
          <a:extLst>
            <a:ext uri="{FF2B5EF4-FFF2-40B4-BE49-F238E27FC236}">
              <a16:creationId xmlns:a16="http://schemas.microsoft.com/office/drawing/2014/main" id="{00000000-0008-0000-0000-00004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5" name="Text Box 3">
          <a:extLst>
            <a:ext uri="{FF2B5EF4-FFF2-40B4-BE49-F238E27FC236}">
              <a16:creationId xmlns:a16="http://schemas.microsoft.com/office/drawing/2014/main" id="{00000000-0008-0000-0000-00004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6" name="Text Box 3">
          <a:extLst>
            <a:ext uri="{FF2B5EF4-FFF2-40B4-BE49-F238E27FC236}">
              <a16:creationId xmlns:a16="http://schemas.microsoft.com/office/drawing/2014/main" id="{00000000-0008-0000-0000-00004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7" name="Text Box 3">
          <a:extLst>
            <a:ext uri="{FF2B5EF4-FFF2-40B4-BE49-F238E27FC236}">
              <a16:creationId xmlns:a16="http://schemas.microsoft.com/office/drawing/2014/main" id="{00000000-0008-0000-0000-00004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8" name="Text Box 3">
          <a:extLst>
            <a:ext uri="{FF2B5EF4-FFF2-40B4-BE49-F238E27FC236}">
              <a16:creationId xmlns:a16="http://schemas.microsoft.com/office/drawing/2014/main" id="{00000000-0008-0000-0000-00004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099" name="Text Box 3">
          <a:extLst>
            <a:ext uri="{FF2B5EF4-FFF2-40B4-BE49-F238E27FC236}">
              <a16:creationId xmlns:a16="http://schemas.microsoft.com/office/drawing/2014/main" id="{00000000-0008-0000-0000-00004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0" name="Text Box 3">
          <a:extLst>
            <a:ext uri="{FF2B5EF4-FFF2-40B4-BE49-F238E27FC236}">
              <a16:creationId xmlns:a16="http://schemas.microsoft.com/office/drawing/2014/main" id="{00000000-0008-0000-0000-00004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1" name="Text Box 3">
          <a:extLst>
            <a:ext uri="{FF2B5EF4-FFF2-40B4-BE49-F238E27FC236}">
              <a16:creationId xmlns:a16="http://schemas.microsoft.com/office/drawing/2014/main" id="{00000000-0008-0000-0000-00004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2" name="Text Box 3">
          <a:extLst>
            <a:ext uri="{FF2B5EF4-FFF2-40B4-BE49-F238E27FC236}">
              <a16:creationId xmlns:a16="http://schemas.microsoft.com/office/drawing/2014/main" id="{00000000-0008-0000-0000-00004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3" name="Text Box 3">
          <a:extLst>
            <a:ext uri="{FF2B5EF4-FFF2-40B4-BE49-F238E27FC236}">
              <a16:creationId xmlns:a16="http://schemas.microsoft.com/office/drawing/2014/main" id="{00000000-0008-0000-0000-00004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4" name="Text Box 3">
          <a:extLst>
            <a:ext uri="{FF2B5EF4-FFF2-40B4-BE49-F238E27FC236}">
              <a16:creationId xmlns:a16="http://schemas.microsoft.com/office/drawing/2014/main" id="{00000000-0008-0000-0000-00005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5" name="Text Box 3">
          <a:extLst>
            <a:ext uri="{FF2B5EF4-FFF2-40B4-BE49-F238E27FC236}">
              <a16:creationId xmlns:a16="http://schemas.microsoft.com/office/drawing/2014/main" id="{00000000-0008-0000-0000-00005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6" name="Text Box 3">
          <a:extLst>
            <a:ext uri="{FF2B5EF4-FFF2-40B4-BE49-F238E27FC236}">
              <a16:creationId xmlns:a16="http://schemas.microsoft.com/office/drawing/2014/main" id="{00000000-0008-0000-0000-00005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7" name="Text Box 3">
          <a:extLst>
            <a:ext uri="{FF2B5EF4-FFF2-40B4-BE49-F238E27FC236}">
              <a16:creationId xmlns:a16="http://schemas.microsoft.com/office/drawing/2014/main" id="{00000000-0008-0000-0000-00005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8" name="Text Box 3">
          <a:extLst>
            <a:ext uri="{FF2B5EF4-FFF2-40B4-BE49-F238E27FC236}">
              <a16:creationId xmlns:a16="http://schemas.microsoft.com/office/drawing/2014/main" id="{00000000-0008-0000-0000-00005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09" name="Text Box 3">
          <a:extLst>
            <a:ext uri="{FF2B5EF4-FFF2-40B4-BE49-F238E27FC236}">
              <a16:creationId xmlns:a16="http://schemas.microsoft.com/office/drawing/2014/main" id="{00000000-0008-0000-0000-00005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0" name="Text Box 3">
          <a:extLst>
            <a:ext uri="{FF2B5EF4-FFF2-40B4-BE49-F238E27FC236}">
              <a16:creationId xmlns:a16="http://schemas.microsoft.com/office/drawing/2014/main" id="{00000000-0008-0000-0000-00005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1" name="Text Box 3">
          <a:extLst>
            <a:ext uri="{FF2B5EF4-FFF2-40B4-BE49-F238E27FC236}">
              <a16:creationId xmlns:a16="http://schemas.microsoft.com/office/drawing/2014/main" id="{00000000-0008-0000-0000-00005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2" name="Text Box 3">
          <a:extLst>
            <a:ext uri="{FF2B5EF4-FFF2-40B4-BE49-F238E27FC236}">
              <a16:creationId xmlns:a16="http://schemas.microsoft.com/office/drawing/2014/main" id="{00000000-0008-0000-0000-00005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3" name="Text Box 3">
          <a:extLst>
            <a:ext uri="{FF2B5EF4-FFF2-40B4-BE49-F238E27FC236}">
              <a16:creationId xmlns:a16="http://schemas.microsoft.com/office/drawing/2014/main" id="{00000000-0008-0000-0000-00005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4" name="Text Box 3">
          <a:extLst>
            <a:ext uri="{FF2B5EF4-FFF2-40B4-BE49-F238E27FC236}">
              <a16:creationId xmlns:a16="http://schemas.microsoft.com/office/drawing/2014/main" id="{00000000-0008-0000-0000-00005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5" name="Text Box 3">
          <a:extLst>
            <a:ext uri="{FF2B5EF4-FFF2-40B4-BE49-F238E27FC236}">
              <a16:creationId xmlns:a16="http://schemas.microsoft.com/office/drawing/2014/main" id="{00000000-0008-0000-0000-00005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6" name="Text Box 3">
          <a:extLst>
            <a:ext uri="{FF2B5EF4-FFF2-40B4-BE49-F238E27FC236}">
              <a16:creationId xmlns:a16="http://schemas.microsoft.com/office/drawing/2014/main" id="{00000000-0008-0000-0000-00005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7" name="Text Box 3">
          <a:extLst>
            <a:ext uri="{FF2B5EF4-FFF2-40B4-BE49-F238E27FC236}">
              <a16:creationId xmlns:a16="http://schemas.microsoft.com/office/drawing/2014/main" id="{00000000-0008-0000-0000-00005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8" name="Text Box 3">
          <a:extLst>
            <a:ext uri="{FF2B5EF4-FFF2-40B4-BE49-F238E27FC236}">
              <a16:creationId xmlns:a16="http://schemas.microsoft.com/office/drawing/2014/main" id="{00000000-0008-0000-0000-00005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19" name="Text Box 3">
          <a:extLst>
            <a:ext uri="{FF2B5EF4-FFF2-40B4-BE49-F238E27FC236}">
              <a16:creationId xmlns:a16="http://schemas.microsoft.com/office/drawing/2014/main" id="{00000000-0008-0000-0000-00005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0" name="Text Box 3">
          <a:extLst>
            <a:ext uri="{FF2B5EF4-FFF2-40B4-BE49-F238E27FC236}">
              <a16:creationId xmlns:a16="http://schemas.microsoft.com/office/drawing/2014/main" id="{00000000-0008-0000-0000-00006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1" name="Text Box 3">
          <a:extLst>
            <a:ext uri="{FF2B5EF4-FFF2-40B4-BE49-F238E27FC236}">
              <a16:creationId xmlns:a16="http://schemas.microsoft.com/office/drawing/2014/main" id="{00000000-0008-0000-0000-00006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2" name="Text Box 3">
          <a:extLst>
            <a:ext uri="{FF2B5EF4-FFF2-40B4-BE49-F238E27FC236}">
              <a16:creationId xmlns:a16="http://schemas.microsoft.com/office/drawing/2014/main" id="{00000000-0008-0000-0000-00006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3" name="Text Box 3">
          <a:extLst>
            <a:ext uri="{FF2B5EF4-FFF2-40B4-BE49-F238E27FC236}">
              <a16:creationId xmlns:a16="http://schemas.microsoft.com/office/drawing/2014/main" id="{00000000-0008-0000-0000-00006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4" name="Text Box 3">
          <a:extLst>
            <a:ext uri="{FF2B5EF4-FFF2-40B4-BE49-F238E27FC236}">
              <a16:creationId xmlns:a16="http://schemas.microsoft.com/office/drawing/2014/main" id="{00000000-0008-0000-0000-00006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5" name="Text Box 3">
          <a:extLst>
            <a:ext uri="{FF2B5EF4-FFF2-40B4-BE49-F238E27FC236}">
              <a16:creationId xmlns:a16="http://schemas.microsoft.com/office/drawing/2014/main" id="{00000000-0008-0000-0000-00006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6" name="Text Box 3">
          <a:extLst>
            <a:ext uri="{FF2B5EF4-FFF2-40B4-BE49-F238E27FC236}">
              <a16:creationId xmlns:a16="http://schemas.microsoft.com/office/drawing/2014/main" id="{00000000-0008-0000-0000-00006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7" name="Text Box 3">
          <a:extLst>
            <a:ext uri="{FF2B5EF4-FFF2-40B4-BE49-F238E27FC236}">
              <a16:creationId xmlns:a16="http://schemas.microsoft.com/office/drawing/2014/main" id="{00000000-0008-0000-0000-00006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8" name="Text Box 3">
          <a:extLst>
            <a:ext uri="{FF2B5EF4-FFF2-40B4-BE49-F238E27FC236}">
              <a16:creationId xmlns:a16="http://schemas.microsoft.com/office/drawing/2014/main" id="{00000000-0008-0000-0000-00006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29" name="Text Box 3">
          <a:extLst>
            <a:ext uri="{FF2B5EF4-FFF2-40B4-BE49-F238E27FC236}">
              <a16:creationId xmlns:a16="http://schemas.microsoft.com/office/drawing/2014/main" id="{00000000-0008-0000-0000-00006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0" name="Text Box 3">
          <a:extLst>
            <a:ext uri="{FF2B5EF4-FFF2-40B4-BE49-F238E27FC236}">
              <a16:creationId xmlns:a16="http://schemas.microsoft.com/office/drawing/2014/main" id="{00000000-0008-0000-0000-00006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1" name="Text Box 3">
          <a:extLst>
            <a:ext uri="{FF2B5EF4-FFF2-40B4-BE49-F238E27FC236}">
              <a16:creationId xmlns:a16="http://schemas.microsoft.com/office/drawing/2014/main" id="{00000000-0008-0000-0000-00006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2" name="Text Box 3">
          <a:extLst>
            <a:ext uri="{FF2B5EF4-FFF2-40B4-BE49-F238E27FC236}">
              <a16:creationId xmlns:a16="http://schemas.microsoft.com/office/drawing/2014/main" id="{00000000-0008-0000-0000-00006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3" name="Text Box 3">
          <a:extLst>
            <a:ext uri="{FF2B5EF4-FFF2-40B4-BE49-F238E27FC236}">
              <a16:creationId xmlns:a16="http://schemas.microsoft.com/office/drawing/2014/main" id="{00000000-0008-0000-0000-00006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4" name="Text Box 3">
          <a:extLst>
            <a:ext uri="{FF2B5EF4-FFF2-40B4-BE49-F238E27FC236}">
              <a16:creationId xmlns:a16="http://schemas.microsoft.com/office/drawing/2014/main" id="{00000000-0008-0000-0000-00006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5" name="Text Box 3">
          <a:extLst>
            <a:ext uri="{FF2B5EF4-FFF2-40B4-BE49-F238E27FC236}">
              <a16:creationId xmlns:a16="http://schemas.microsoft.com/office/drawing/2014/main" id="{00000000-0008-0000-0000-00006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6" name="Text Box 3">
          <a:extLst>
            <a:ext uri="{FF2B5EF4-FFF2-40B4-BE49-F238E27FC236}">
              <a16:creationId xmlns:a16="http://schemas.microsoft.com/office/drawing/2014/main" id="{00000000-0008-0000-0000-00007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7" name="Text Box 3">
          <a:extLst>
            <a:ext uri="{FF2B5EF4-FFF2-40B4-BE49-F238E27FC236}">
              <a16:creationId xmlns:a16="http://schemas.microsoft.com/office/drawing/2014/main" id="{00000000-0008-0000-0000-00007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8" name="Text Box 3">
          <a:extLst>
            <a:ext uri="{FF2B5EF4-FFF2-40B4-BE49-F238E27FC236}">
              <a16:creationId xmlns:a16="http://schemas.microsoft.com/office/drawing/2014/main" id="{00000000-0008-0000-0000-00007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39" name="Text Box 3">
          <a:extLst>
            <a:ext uri="{FF2B5EF4-FFF2-40B4-BE49-F238E27FC236}">
              <a16:creationId xmlns:a16="http://schemas.microsoft.com/office/drawing/2014/main" id="{00000000-0008-0000-0000-000073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0" name="Text Box 3">
          <a:extLst>
            <a:ext uri="{FF2B5EF4-FFF2-40B4-BE49-F238E27FC236}">
              <a16:creationId xmlns:a16="http://schemas.microsoft.com/office/drawing/2014/main" id="{00000000-0008-0000-0000-000074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1" name="Text Box 3">
          <a:extLst>
            <a:ext uri="{FF2B5EF4-FFF2-40B4-BE49-F238E27FC236}">
              <a16:creationId xmlns:a16="http://schemas.microsoft.com/office/drawing/2014/main" id="{00000000-0008-0000-0000-000075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2" name="Text Box 3">
          <a:extLst>
            <a:ext uri="{FF2B5EF4-FFF2-40B4-BE49-F238E27FC236}">
              <a16:creationId xmlns:a16="http://schemas.microsoft.com/office/drawing/2014/main" id="{00000000-0008-0000-0000-000076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3" name="Text Box 3">
          <a:extLst>
            <a:ext uri="{FF2B5EF4-FFF2-40B4-BE49-F238E27FC236}">
              <a16:creationId xmlns:a16="http://schemas.microsoft.com/office/drawing/2014/main" id="{00000000-0008-0000-0000-000077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4" name="Text Box 3">
          <a:extLst>
            <a:ext uri="{FF2B5EF4-FFF2-40B4-BE49-F238E27FC236}">
              <a16:creationId xmlns:a16="http://schemas.microsoft.com/office/drawing/2014/main" id="{00000000-0008-0000-0000-000078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5" name="Text Box 3">
          <a:extLst>
            <a:ext uri="{FF2B5EF4-FFF2-40B4-BE49-F238E27FC236}">
              <a16:creationId xmlns:a16="http://schemas.microsoft.com/office/drawing/2014/main" id="{00000000-0008-0000-0000-000079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6" name="Text Box 3">
          <a:extLst>
            <a:ext uri="{FF2B5EF4-FFF2-40B4-BE49-F238E27FC236}">
              <a16:creationId xmlns:a16="http://schemas.microsoft.com/office/drawing/2014/main" id="{00000000-0008-0000-0000-00007A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7" name="Text Box 3">
          <a:extLst>
            <a:ext uri="{FF2B5EF4-FFF2-40B4-BE49-F238E27FC236}">
              <a16:creationId xmlns:a16="http://schemas.microsoft.com/office/drawing/2014/main" id="{00000000-0008-0000-0000-00007B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8" name="Text Box 3">
          <a:extLst>
            <a:ext uri="{FF2B5EF4-FFF2-40B4-BE49-F238E27FC236}">
              <a16:creationId xmlns:a16="http://schemas.microsoft.com/office/drawing/2014/main" id="{00000000-0008-0000-0000-00007C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49" name="Text Box 3">
          <a:extLst>
            <a:ext uri="{FF2B5EF4-FFF2-40B4-BE49-F238E27FC236}">
              <a16:creationId xmlns:a16="http://schemas.microsoft.com/office/drawing/2014/main" id="{00000000-0008-0000-0000-00007D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0" name="Text Box 3">
          <a:extLst>
            <a:ext uri="{FF2B5EF4-FFF2-40B4-BE49-F238E27FC236}">
              <a16:creationId xmlns:a16="http://schemas.microsoft.com/office/drawing/2014/main" id="{00000000-0008-0000-0000-00007E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1" name="Text Box 3">
          <a:extLst>
            <a:ext uri="{FF2B5EF4-FFF2-40B4-BE49-F238E27FC236}">
              <a16:creationId xmlns:a16="http://schemas.microsoft.com/office/drawing/2014/main" id="{00000000-0008-0000-0000-00007F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2" name="Text Box 3">
          <a:extLst>
            <a:ext uri="{FF2B5EF4-FFF2-40B4-BE49-F238E27FC236}">
              <a16:creationId xmlns:a16="http://schemas.microsoft.com/office/drawing/2014/main" id="{00000000-0008-0000-0000-000080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3" name="Text Box 3">
          <a:extLst>
            <a:ext uri="{FF2B5EF4-FFF2-40B4-BE49-F238E27FC236}">
              <a16:creationId xmlns:a16="http://schemas.microsoft.com/office/drawing/2014/main" id="{00000000-0008-0000-0000-000081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423</xdr:row>
      <xdr:rowOff>0</xdr:rowOff>
    </xdr:from>
    <xdr:to>
      <xdr:col>1</xdr:col>
      <xdr:colOff>1447800</xdr:colOff>
      <xdr:row>423</xdr:row>
      <xdr:rowOff>209306</xdr:rowOff>
    </xdr:to>
    <xdr:sp macro="" textlink="">
      <xdr:nvSpPr>
        <xdr:cNvPr id="1154" name="Text Box 3">
          <a:extLst>
            <a:ext uri="{FF2B5EF4-FFF2-40B4-BE49-F238E27FC236}">
              <a16:creationId xmlns:a16="http://schemas.microsoft.com/office/drawing/2014/main" id="{00000000-0008-0000-0000-000082040000}"/>
            </a:ext>
          </a:extLst>
        </xdr:cNvPr>
        <xdr:cNvSpPr txBox="1">
          <a:spLocks noChangeArrowheads="1"/>
        </xdr:cNvSpPr>
      </xdr:nvSpPr>
      <xdr:spPr bwMode="auto">
        <a:xfrm>
          <a:off x="2524125" y="36576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1447800</xdr:colOff>
      <xdr:row>349</xdr:row>
      <xdr:rowOff>0</xdr:rowOff>
    </xdr:from>
    <xdr:to>
      <xdr:col>1</xdr:col>
      <xdr:colOff>1447800</xdr:colOff>
      <xdr:row>349</xdr:row>
      <xdr:rowOff>209306</xdr:rowOff>
    </xdr:to>
    <xdr:sp macro="" textlink="">
      <xdr:nvSpPr>
        <xdr:cNvPr id="2" name="Text Box 3">
          <a:extLst>
            <a:ext uri="{FF2B5EF4-FFF2-40B4-BE49-F238E27FC236}">
              <a16:creationId xmlns:a16="http://schemas.microsoft.com/office/drawing/2014/main" id="{ACF723F6-4991-493A-A5F0-3F86F740F57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 name="Text Box 3">
          <a:extLst>
            <a:ext uri="{FF2B5EF4-FFF2-40B4-BE49-F238E27FC236}">
              <a16:creationId xmlns:a16="http://schemas.microsoft.com/office/drawing/2014/main" id="{ACC5F7B2-1EE6-4D28-99AA-93F85E15389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 name="Text Box 3">
          <a:extLst>
            <a:ext uri="{FF2B5EF4-FFF2-40B4-BE49-F238E27FC236}">
              <a16:creationId xmlns:a16="http://schemas.microsoft.com/office/drawing/2014/main" id="{C9C35C80-0A5D-4B02-AF2B-08C5BC3B475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 name="Text Box 3">
          <a:extLst>
            <a:ext uri="{FF2B5EF4-FFF2-40B4-BE49-F238E27FC236}">
              <a16:creationId xmlns:a16="http://schemas.microsoft.com/office/drawing/2014/main" id="{32612B1C-88E8-4F39-A2B6-A6DE74B5BDB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 name="Text Box 3">
          <a:extLst>
            <a:ext uri="{FF2B5EF4-FFF2-40B4-BE49-F238E27FC236}">
              <a16:creationId xmlns:a16="http://schemas.microsoft.com/office/drawing/2014/main" id="{1C4DCDA5-AADE-45FD-AA31-AA484A39567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 name="Text Box 3">
          <a:extLst>
            <a:ext uri="{FF2B5EF4-FFF2-40B4-BE49-F238E27FC236}">
              <a16:creationId xmlns:a16="http://schemas.microsoft.com/office/drawing/2014/main" id="{E0FB0BD3-C355-46E8-BFB9-3DE86448F84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 name="Text Box 3">
          <a:extLst>
            <a:ext uri="{FF2B5EF4-FFF2-40B4-BE49-F238E27FC236}">
              <a16:creationId xmlns:a16="http://schemas.microsoft.com/office/drawing/2014/main" id="{7130FCF9-2673-4580-8E87-91D063B9224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 name="Text Box 3">
          <a:extLst>
            <a:ext uri="{FF2B5EF4-FFF2-40B4-BE49-F238E27FC236}">
              <a16:creationId xmlns:a16="http://schemas.microsoft.com/office/drawing/2014/main" id="{FE7369EC-6310-40D7-A303-333EA2DFD24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 name="Text Box 3">
          <a:extLst>
            <a:ext uri="{FF2B5EF4-FFF2-40B4-BE49-F238E27FC236}">
              <a16:creationId xmlns:a16="http://schemas.microsoft.com/office/drawing/2014/main" id="{56C71D9A-5B09-4860-A1FC-7C226D245B9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 name="Text Box 3">
          <a:extLst>
            <a:ext uri="{FF2B5EF4-FFF2-40B4-BE49-F238E27FC236}">
              <a16:creationId xmlns:a16="http://schemas.microsoft.com/office/drawing/2014/main" id="{7196D5EB-5086-4F47-9396-46CFAAEC191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 name="Text Box 3">
          <a:extLst>
            <a:ext uri="{FF2B5EF4-FFF2-40B4-BE49-F238E27FC236}">
              <a16:creationId xmlns:a16="http://schemas.microsoft.com/office/drawing/2014/main" id="{4590AAF0-AF9D-4B92-851E-C0A14BE3A4B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 name="Text Box 3">
          <a:extLst>
            <a:ext uri="{FF2B5EF4-FFF2-40B4-BE49-F238E27FC236}">
              <a16:creationId xmlns:a16="http://schemas.microsoft.com/office/drawing/2014/main" id="{6E669E8A-4C0E-43E6-AB91-07E7C62A61D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 name="Text Box 3">
          <a:extLst>
            <a:ext uri="{FF2B5EF4-FFF2-40B4-BE49-F238E27FC236}">
              <a16:creationId xmlns:a16="http://schemas.microsoft.com/office/drawing/2014/main" id="{5118B1EE-C87A-468E-8AE7-6AC0D6DC561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 name="Text Box 3">
          <a:extLst>
            <a:ext uri="{FF2B5EF4-FFF2-40B4-BE49-F238E27FC236}">
              <a16:creationId xmlns:a16="http://schemas.microsoft.com/office/drawing/2014/main" id="{869EDAFE-3E6F-436E-AF7E-67986D62777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 name="Text Box 3">
          <a:extLst>
            <a:ext uri="{FF2B5EF4-FFF2-40B4-BE49-F238E27FC236}">
              <a16:creationId xmlns:a16="http://schemas.microsoft.com/office/drawing/2014/main" id="{F55A9784-4382-4635-B73F-9F4E86407ED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 name="Text Box 3">
          <a:extLst>
            <a:ext uri="{FF2B5EF4-FFF2-40B4-BE49-F238E27FC236}">
              <a16:creationId xmlns:a16="http://schemas.microsoft.com/office/drawing/2014/main" id="{9869CB4E-9A1D-46BA-AF81-8C545E72CFC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 name="Text Box 3">
          <a:extLst>
            <a:ext uri="{FF2B5EF4-FFF2-40B4-BE49-F238E27FC236}">
              <a16:creationId xmlns:a16="http://schemas.microsoft.com/office/drawing/2014/main" id="{944D35B6-525A-4DB1-93D4-2EFA014D450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 name="Text Box 3">
          <a:extLst>
            <a:ext uri="{FF2B5EF4-FFF2-40B4-BE49-F238E27FC236}">
              <a16:creationId xmlns:a16="http://schemas.microsoft.com/office/drawing/2014/main" id="{ABFD4790-4BF7-439D-89EA-7C18D407B55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0" name="Text Box 3">
          <a:extLst>
            <a:ext uri="{FF2B5EF4-FFF2-40B4-BE49-F238E27FC236}">
              <a16:creationId xmlns:a16="http://schemas.microsoft.com/office/drawing/2014/main" id="{DE61A03A-A827-4BB2-9996-389B92E3AE7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1" name="Text Box 3">
          <a:extLst>
            <a:ext uri="{FF2B5EF4-FFF2-40B4-BE49-F238E27FC236}">
              <a16:creationId xmlns:a16="http://schemas.microsoft.com/office/drawing/2014/main" id="{E8588DF4-2BE8-4E07-944C-E41D2216644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2" name="Text Box 3">
          <a:extLst>
            <a:ext uri="{FF2B5EF4-FFF2-40B4-BE49-F238E27FC236}">
              <a16:creationId xmlns:a16="http://schemas.microsoft.com/office/drawing/2014/main" id="{7A2F666B-FA77-4D4A-B5DB-4EF31F5B3D6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3" name="Text Box 3">
          <a:extLst>
            <a:ext uri="{FF2B5EF4-FFF2-40B4-BE49-F238E27FC236}">
              <a16:creationId xmlns:a16="http://schemas.microsoft.com/office/drawing/2014/main" id="{518638E2-B25E-4696-A94A-8D34CFA4143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4" name="Text Box 3">
          <a:extLst>
            <a:ext uri="{FF2B5EF4-FFF2-40B4-BE49-F238E27FC236}">
              <a16:creationId xmlns:a16="http://schemas.microsoft.com/office/drawing/2014/main" id="{1028C986-0413-4A8A-862C-8B62252B01C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5" name="Text Box 3">
          <a:extLst>
            <a:ext uri="{FF2B5EF4-FFF2-40B4-BE49-F238E27FC236}">
              <a16:creationId xmlns:a16="http://schemas.microsoft.com/office/drawing/2014/main" id="{4CAC33FA-ED6B-46C3-9321-35EBCF84B9B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6" name="Text Box 3">
          <a:extLst>
            <a:ext uri="{FF2B5EF4-FFF2-40B4-BE49-F238E27FC236}">
              <a16:creationId xmlns:a16="http://schemas.microsoft.com/office/drawing/2014/main" id="{B8960ED6-8D1B-4DBA-869B-B7C372617E0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7" name="Text Box 3">
          <a:extLst>
            <a:ext uri="{FF2B5EF4-FFF2-40B4-BE49-F238E27FC236}">
              <a16:creationId xmlns:a16="http://schemas.microsoft.com/office/drawing/2014/main" id="{AE388FA5-043D-4FBB-A89F-E2FDEA916A7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8" name="Text Box 3">
          <a:extLst>
            <a:ext uri="{FF2B5EF4-FFF2-40B4-BE49-F238E27FC236}">
              <a16:creationId xmlns:a16="http://schemas.microsoft.com/office/drawing/2014/main" id="{57626D9B-AB63-47C9-B8E6-F96AFBE3C2F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29" name="Text Box 3">
          <a:extLst>
            <a:ext uri="{FF2B5EF4-FFF2-40B4-BE49-F238E27FC236}">
              <a16:creationId xmlns:a16="http://schemas.microsoft.com/office/drawing/2014/main" id="{AC181A2A-3110-445E-A53E-FE60AD2E556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0" name="Text Box 3">
          <a:extLst>
            <a:ext uri="{FF2B5EF4-FFF2-40B4-BE49-F238E27FC236}">
              <a16:creationId xmlns:a16="http://schemas.microsoft.com/office/drawing/2014/main" id="{016BC55B-4B6C-4C8D-BB64-9950E80F4CC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1" name="Text Box 3">
          <a:extLst>
            <a:ext uri="{FF2B5EF4-FFF2-40B4-BE49-F238E27FC236}">
              <a16:creationId xmlns:a16="http://schemas.microsoft.com/office/drawing/2014/main" id="{8164627C-3BBC-4AEA-AC6E-5088E09CE84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2" name="Text Box 3">
          <a:extLst>
            <a:ext uri="{FF2B5EF4-FFF2-40B4-BE49-F238E27FC236}">
              <a16:creationId xmlns:a16="http://schemas.microsoft.com/office/drawing/2014/main" id="{24EFB875-2174-4180-9ABC-0B8ECFF5676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3" name="Text Box 3">
          <a:extLst>
            <a:ext uri="{FF2B5EF4-FFF2-40B4-BE49-F238E27FC236}">
              <a16:creationId xmlns:a16="http://schemas.microsoft.com/office/drawing/2014/main" id="{0EE42DDC-B90A-459B-BCBB-7646A5325FB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4" name="Text Box 3">
          <a:extLst>
            <a:ext uri="{FF2B5EF4-FFF2-40B4-BE49-F238E27FC236}">
              <a16:creationId xmlns:a16="http://schemas.microsoft.com/office/drawing/2014/main" id="{4F53616C-3B7F-4C3D-B9F2-233B4D95454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5" name="Text Box 3">
          <a:extLst>
            <a:ext uri="{FF2B5EF4-FFF2-40B4-BE49-F238E27FC236}">
              <a16:creationId xmlns:a16="http://schemas.microsoft.com/office/drawing/2014/main" id="{0319C747-5BEE-40FB-9BA4-DD6A94E1265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6" name="Text Box 3">
          <a:extLst>
            <a:ext uri="{FF2B5EF4-FFF2-40B4-BE49-F238E27FC236}">
              <a16:creationId xmlns:a16="http://schemas.microsoft.com/office/drawing/2014/main" id="{13ECA12F-8176-482A-BEE0-258CE7F5D5A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7" name="Text Box 3">
          <a:extLst>
            <a:ext uri="{FF2B5EF4-FFF2-40B4-BE49-F238E27FC236}">
              <a16:creationId xmlns:a16="http://schemas.microsoft.com/office/drawing/2014/main" id="{FD338BD6-B505-4D75-A02E-ECE98DBA1C1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8" name="Text Box 3">
          <a:extLst>
            <a:ext uri="{FF2B5EF4-FFF2-40B4-BE49-F238E27FC236}">
              <a16:creationId xmlns:a16="http://schemas.microsoft.com/office/drawing/2014/main" id="{73DF0022-29AE-40FB-830C-1C33EB6FEC5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39" name="Text Box 3">
          <a:extLst>
            <a:ext uri="{FF2B5EF4-FFF2-40B4-BE49-F238E27FC236}">
              <a16:creationId xmlns:a16="http://schemas.microsoft.com/office/drawing/2014/main" id="{46E037E9-F931-4710-9EBF-954306CAAA3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0" name="Text Box 3">
          <a:extLst>
            <a:ext uri="{FF2B5EF4-FFF2-40B4-BE49-F238E27FC236}">
              <a16:creationId xmlns:a16="http://schemas.microsoft.com/office/drawing/2014/main" id="{FF41C3A4-7520-46D5-9541-55A2A0A5926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1" name="Text Box 3">
          <a:extLst>
            <a:ext uri="{FF2B5EF4-FFF2-40B4-BE49-F238E27FC236}">
              <a16:creationId xmlns:a16="http://schemas.microsoft.com/office/drawing/2014/main" id="{7EE5E2CB-75F7-44A8-AF65-E53FB326C6B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2" name="Text Box 3">
          <a:extLst>
            <a:ext uri="{FF2B5EF4-FFF2-40B4-BE49-F238E27FC236}">
              <a16:creationId xmlns:a16="http://schemas.microsoft.com/office/drawing/2014/main" id="{E4ACE660-0C95-41BA-8105-4019BDFCE07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3" name="Text Box 3">
          <a:extLst>
            <a:ext uri="{FF2B5EF4-FFF2-40B4-BE49-F238E27FC236}">
              <a16:creationId xmlns:a16="http://schemas.microsoft.com/office/drawing/2014/main" id="{2969E139-B1E5-482C-A5C6-95D4B4F11F2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4" name="Text Box 3">
          <a:extLst>
            <a:ext uri="{FF2B5EF4-FFF2-40B4-BE49-F238E27FC236}">
              <a16:creationId xmlns:a16="http://schemas.microsoft.com/office/drawing/2014/main" id="{A03B7EA4-AA05-41E2-9EAB-D855D7ED8E6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5" name="Text Box 3">
          <a:extLst>
            <a:ext uri="{FF2B5EF4-FFF2-40B4-BE49-F238E27FC236}">
              <a16:creationId xmlns:a16="http://schemas.microsoft.com/office/drawing/2014/main" id="{35310E9B-99D0-45ED-904E-99A32102C63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6" name="Text Box 3">
          <a:extLst>
            <a:ext uri="{FF2B5EF4-FFF2-40B4-BE49-F238E27FC236}">
              <a16:creationId xmlns:a16="http://schemas.microsoft.com/office/drawing/2014/main" id="{EC4A9AEF-4D8D-4FB6-A5E9-4B2FDB07F04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7" name="Text Box 3">
          <a:extLst>
            <a:ext uri="{FF2B5EF4-FFF2-40B4-BE49-F238E27FC236}">
              <a16:creationId xmlns:a16="http://schemas.microsoft.com/office/drawing/2014/main" id="{EC0ECED0-D819-47AB-B369-F4DB0362D59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8" name="Text Box 3">
          <a:extLst>
            <a:ext uri="{FF2B5EF4-FFF2-40B4-BE49-F238E27FC236}">
              <a16:creationId xmlns:a16="http://schemas.microsoft.com/office/drawing/2014/main" id="{E7C8B14C-9E62-4ED9-AC0F-88949B990DA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49" name="Text Box 3">
          <a:extLst>
            <a:ext uri="{FF2B5EF4-FFF2-40B4-BE49-F238E27FC236}">
              <a16:creationId xmlns:a16="http://schemas.microsoft.com/office/drawing/2014/main" id="{0ED8F99A-B948-461A-B7C0-26E633CA826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0" name="Text Box 3">
          <a:extLst>
            <a:ext uri="{FF2B5EF4-FFF2-40B4-BE49-F238E27FC236}">
              <a16:creationId xmlns:a16="http://schemas.microsoft.com/office/drawing/2014/main" id="{8FA1336E-4EED-4DA2-BACC-4619EEBEFBC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1" name="Text Box 3">
          <a:extLst>
            <a:ext uri="{FF2B5EF4-FFF2-40B4-BE49-F238E27FC236}">
              <a16:creationId xmlns:a16="http://schemas.microsoft.com/office/drawing/2014/main" id="{4F0BFF99-F14E-49FD-8447-87CD72C8AB8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2" name="Text Box 3">
          <a:extLst>
            <a:ext uri="{FF2B5EF4-FFF2-40B4-BE49-F238E27FC236}">
              <a16:creationId xmlns:a16="http://schemas.microsoft.com/office/drawing/2014/main" id="{28F23AD5-76DF-46DB-84BA-FB4F7A8B6B7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3" name="Text Box 3">
          <a:extLst>
            <a:ext uri="{FF2B5EF4-FFF2-40B4-BE49-F238E27FC236}">
              <a16:creationId xmlns:a16="http://schemas.microsoft.com/office/drawing/2014/main" id="{4429739D-2145-4E2A-B3A5-BE91D82DDA5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4" name="Text Box 3">
          <a:extLst>
            <a:ext uri="{FF2B5EF4-FFF2-40B4-BE49-F238E27FC236}">
              <a16:creationId xmlns:a16="http://schemas.microsoft.com/office/drawing/2014/main" id="{4BB45450-A301-4DD5-B7B7-D249547E99D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5" name="Text Box 3">
          <a:extLst>
            <a:ext uri="{FF2B5EF4-FFF2-40B4-BE49-F238E27FC236}">
              <a16:creationId xmlns:a16="http://schemas.microsoft.com/office/drawing/2014/main" id="{36E6BE89-AB04-44CE-8AC1-5D006C7C745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6" name="Text Box 3">
          <a:extLst>
            <a:ext uri="{FF2B5EF4-FFF2-40B4-BE49-F238E27FC236}">
              <a16:creationId xmlns:a16="http://schemas.microsoft.com/office/drawing/2014/main" id="{6ED70D50-5843-4F1F-97C0-8DBB2DE4123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7" name="Text Box 3">
          <a:extLst>
            <a:ext uri="{FF2B5EF4-FFF2-40B4-BE49-F238E27FC236}">
              <a16:creationId xmlns:a16="http://schemas.microsoft.com/office/drawing/2014/main" id="{CDCC28FF-6A94-4CEA-BE19-15EB9084733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8" name="Text Box 3">
          <a:extLst>
            <a:ext uri="{FF2B5EF4-FFF2-40B4-BE49-F238E27FC236}">
              <a16:creationId xmlns:a16="http://schemas.microsoft.com/office/drawing/2014/main" id="{850E388D-C25B-498F-BBD7-550739FEA27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59" name="Text Box 3">
          <a:extLst>
            <a:ext uri="{FF2B5EF4-FFF2-40B4-BE49-F238E27FC236}">
              <a16:creationId xmlns:a16="http://schemas.microsoft.com/office/drawing/2014/main" id="{5795173D-F7D1-47A0-84F0-6109C916482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0" name="Text Box 3">
          <a:extLst>
            <a:ext uri="{FF2B5EF4-FFF2-40B4-BE49-F238E27FC236}">
              <a16:creationId xmlns:a16="http://schemas.microsoft.com/office/drawing/2014/main" id="{C0F21E32-BEE6-4653-88C4-4A87DA08E5F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1" name="Text Box 3">
          <a:extLst>
            <a:ext uri="{FF2B5EF4-FFF2-40B4-BE49-F238E27FC236}">
              <a16:creationId xmlns:a16="http://schemas.microsoft.com/office/drawing/2014/main" id="{30467DB1-8618-470A-A9EE-122F5C5CA78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2" name="Text Box 3">
          <a:extLst>
            <a:ext uri="{FF2B5EF4-FFF2-40B4-BE49-F238E27FC236}">
              <a16:creationId xmlns:a16="http://schemas.microsoft.com/office/drawing/2014/main" id="{7C5C6A4C-4068-433D-A4C8-7C0F265DAFC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3" name="Text Box 3">
          <a:extLst>
            <a:ext uri="{FF2B5EF4-FFF2-40B4-BE49-F238E27FC236}">
              <a16:creationId xmlns:a16="http://schemas.microsoft.com/office/drawing/2014/main" id="{35F70818-C453-4B6F-A562-3C1FAEA50DD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4" name="Text Box 3">
          <a:extLst>
            <a:ext uri="{FF2B5EF4-FFF2-40B4-BE49-F238E27FC236}">
              <a16:creationId xmlns:a16="http://schemas.microsoft.com/office/drawing/2014/main" id="{7FAF25C9-DD32-418A-8DF9-53019AEADE6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5" name="Text Box 3">
          <a:extLst>
            <a:ext uri="{FF2B5EF4-FFF2-40B4-BE49-F238E27FC236}">
              <a16:creationId xmlns:a16="http://schemas.microsoft.com/office/drawing/2014/main" id="{D7A1BAA1-369A-4AA8-B770-C929882989E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6" name="Text Box 3">
          <a:extLst>
            <a:ext uri="{FF2B5EF4-FFF2-40B4-BE49-F238E27FC236}">
              <a16:creationId xmlns:a16="http://schemas.microsoft.com/office/drawing/2014/main" id="{33824FD1-F72C-4505-BC6B-893EDE615CA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7" name="Text Box 3">
          <a:extLst>
            <a:ext uri="{FF2B5EF4-FFF2-40B4-BE49-F238E27FC236}">
              <a16:creationId xmlns:a16="http://schemas.microsoft.com/office/drawing/2014/main" id="{23DEC3C3-01B1-43D9-8A4C-49B9364047C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8" name="Text Box 3">
          <a:extLst>
            <a:ext uri="{FF2B5EF4-FFF2-40B4-BE49-F238E27FC236}">
              <a16:creationId xmlns:a16="http://schemas.microsoft.com/office/drawing/2014/main" id="{9852781F-D8B2-4424-9D68-09F2F93ACD2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69" name="Text Box 3">
          <a:extLst>
            <a:ext uri="{FF2B5EF4-FFF2-40B4-BE49-F238E27FC236}">
              <a16:creationId xmlns:a16="http://schemas.microsoft.com/office/drawing/2014/main" id="{8F61CAF1-28C2-44B2-8E46-AE02DA0935B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0" name="Text Box 3">
          <a:extLst>
            <a:ext uri="{FF2B5EF4-FFF2-40B4-BE49-F238E27FC236}">
              <a16:creationId xmlns:a16="http://schemas.microsoft.com/office/drawing/2014/main" id="{1EC8B15F-0775-434B-A2E3-346D8B18825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1" name="Text Box 3">
          <a:extLst>
            <a:ext uri="{FF2B5EF4-FFF2-40B4-BE49-F238E27FC236}">
              <a16:creationId xmlns:a16="http://schemas.microsoft.com/office/drawing/2014/main" id="{CB3BAAC2-9534-40C8-8B27-5D40BB86049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2" name="Text Box 3">
          <a:extLst>
            <a:ext uri="{FF2B5EF4-FFF2-40B4-BE49-F238E27FC236}">
              <a16:creationId xmlns:a16="http://schemas.microsoft.com/office/drawing/2014/main" id="{7E119195-411F-4B73-B695-E6F9A0467E1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3" name="Text Box 3">
          <a:extLst>
            <a:ext uri="{FF2B5EF4-FFF2-40B4-BE49-F238E27FC236}">
              <a16:creationId xmlns:a16="http://schemas.microsoft.com/office/drawing/2014/main" id="{2FC865A7-34E7-4680-9838-311995439FC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4" name="Text Box 3">
          <a:extLst>
            <a:ext uri="{FF2B5EF4-FFF2-40B4-BE49-F238E27FC236}">
              <a16:creationId xmlns:a16="http://schemas.microsoft.com/office/drawing/2014/main" id="{79BFCC37-75C8-4A15-B580-70F637A17FC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5" name="Text Box 3">
          <a:extLst>
            <a:ext uri="{FF2B5EF4-FFF2-40B4-BE49-F238E27FC236}">
              <a16:creationId xmlns:a16="http://schemas.microsoft.com/office/drawing/2014/main" id="{121633F3-B265-4E11-9524-70CAE493A7D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6" name="Text Box 3">
          <a:extLst>
            <a:ext uri="{FF2B5EF4-FFF2-40B4-BE49-F238E27FC236}">
              <a16:creationId xmlns:a16="http://schemas.microsoft.com/office/drawing/2014/main" id="{1379B916-1CD1-49BC-8608-EE90AE7621D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7" name="Text Box 3">
          <a:extLst>
            <a:ext uri="{FF2B5EF4-FFF2-40B4-BE49-F238E27FC236}">
              <a16:creationId xmlns:a16="http://schemas.microsoft.com/office/drawing/2014/main" id="{AABD585B-7FB5-4E6D-82F7-850A11AB3D0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8" name="Text Box 3">
          <a:extLst>
            <a:ext uri="{FF2B5EF4-FFF2-40B4-BE49-F238E27FC236}">
              <a16:creationId xmlns:a16="http://schemas.microsoft.com/office/drawing/2014/main" id="{A9BECFAC-255D-4AFD-B6B2-D85E3E57DE7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79" name="Text Box 3">
          <a:extLst>
            <a:ext uri="{FF2B5EF4-FFF2-40B4-BE49-F238E27FC236}">
              <a16:creationId xmlns:a16="http://schemas.microsoft.com/office/drawing/2014/main" id="{51969094-31C1-45FF-A5B6-4B5DEC92E09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0" name="Text Box 3">
          <a:extLst>
            <a:ext uri="{FF2B5EF4-FFF2-40B4-BE49-F238E27FC236}">
              <a16:creationId xmlns:a16="http://schemas.microsoft.com/office/drawing/2014/main" id="{CE387AA1-DF30-4DDA-A79F-6A4EB60A2E8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1" name="Text Box 3">
          <a:extLst>
            <a:ext uri="{FF2B5EF4-FFF2-40B4-BE49-F238E27FC236}">
              <a16:creationId xmlns:a16="http://schemas.microsoft.com/office/drawing/2014/main" id="{CD18D08B-091C-4E96-8C7B-5AB09A60105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2" name="Text Box 3">
          <a:extLst>
            <a:ext uri="{FF2B5EF4-FFF2-40B4-BE49-F238E27FC236}">
              <a16:creationId xmlns:a16="http://schemas.microsoft.com/office/drawing/2014/main" id="{3F38E594-AE16-486B-989D-1013CA81018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3" name="Text Box 3">
          <a:extLst>
            <a:ext uri="{FF2B5EF4-FFF2-40B4-BE49-F238E27FC236}">
              <a16:creationId xmlns:a16="http://schemas.microsoft.com/office/drawing/2014/main" id="{0E6B023A-4422-4225-BEC1-C0AFDD18988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4" name="Text Box 3">
          <a:extLst>
            <a:ext uri="{FF2B5EF4-FFF2-40B4-BE49-F238E27FC236}">
              <a16:creationId xmlns:a16="http://schemas.microsoft.com/office/drawing/2014/main" id="{53311D2E-2758-4B9D-8197-000B50C5B3B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5" name="Text Box 3">
          <a:extLst>
            <a:ext uri="{FF2B5EF4-FFF2-40B4-BE49-F238E27FC236}">
              <a16:creationId xmlns:a16="http://schemas.microsoft.com/office/drawing/2014/main" id="{E031828C-8641-40F3-8D79-0FF5688B82A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6" name="Text Box 3">
          <a:extLst>
            <a:ext uri="{FF2B5EF4-FFF2-40B4-BE49-F238E27FC236}">
              <a16:creationId xmlns:a16="http://schemas.microsoft.com/office/drawing/2014/main" id="{6619488F-2AB5-4C89-8A7B-177C5259747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7" name="Text Box 3">
          <a:extLst>
            <a:ext uri="{FF2B5EF4-FFF2-40B4-BE49-F238E27FC236}">
              <a16:creationId xmlns:a16="http://schemas.microsoft.com/office/drawing/2014/main" id="{3D369F4D-7109-4689-8C01-BB1F6E816F9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8" name="Text Box 3">
          <a:extLst>
            <a:ext uri="{FF2B5EF4-FFF2-40B4-BE49-F238E27FC236}">
              <a16:creationId xmlns:a16="http://schemas.microsoft.com/office/drawing/2014/main" id="{5DB67F19-8712-4647-90C5-4BDEBCB19B1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89" name="Text Box 3">
          <a:extLst>
            <a:ext uri="{FF2B5EF4-FFF2-40B4-BE49-F238E27FC236}">
              <a16:creationId xmlns:a16="http://schemas.microsoft.com/office/drawing/2014/main" id="{64493150-B0E8-40F6-BF6D-6BBFFE37B60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0" name="Text Box 3">
          <a:extLst>
            <a:ext uri="{FF2B5EF4-FFF2-40B4-BE49-F238E27FC236}">
              <a16:creationId xmlns:a16="http://schemas.microsoft.com/office/drawing/2014/main" id="{33E728EE-5228-4053-8F54-CD8D5D0A79D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1" name="Text Box 3">
          <a:extLst>
            <a:ext uri="{FF2B5EF4-FFF2-40B4-BE49-F238E27FC236}">
              <a16:creationId xmlns:a16="http://schemas.microsoft.com/office/drawing/2014/main" id="{36AACF0F-BD2B-4D94-822A-203664BF7E7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2" name="Text Box 3">
          <a:extLst>
            <a:ext uri="{FF2B5EF4-FFF2-40B4-BE49-F238E27FC236}">
              <a16:creationId xmlns:a16="http://schemas.microsoft.com/office/drawing/2014/main" id="{2D18B10E-D24D-42EE-B889-7FCAC148839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3" name="Text Box 3">
          <a:extLst>
            <a:ext uri="{FF2B5EF4-FFF2-40B4-BE49-F238E27FC236}">
              <a16:creationId xmlns:a16="http://schemas.microsoft.com/office/drawing/2014/main" id="{8D21EEC8-C6F7-4050-818D-FA6793DBD7E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4" name="Text Box 3">
          <a:extLst>
            <a:ext uri="{FF2B5EF4-FFF2-40B4-BE49-F238E27FC236}">
              <a16:creationId xmlns:a16="http://schemas.microsoft.com/office/drawing/2014/main" id="{DC11309E-97DB-4236-9754-2B1765F4786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5" name="Text Box 3">
          <a:extLst>
            <a:ext uri="{FF2B5EF4-FFF2-40B4-BE49-F238E27FC236}">
              <a16:creationId xmlns:a16="http://schemas.microsoft.com/office/drawing/2014/main" id="{267F5D7E-A45F-48B9-9331-6985123E68B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6" name="Text Box 3">
          <a:extLst>
            <a:ext uri="{FF2B5EF4-FFF2-40B4-BE49-F238E27FC236}">
              <a16:creationId xmlns:a16="http://schemas.microsoft.com/office/drawing/2014/main" id="{3F537207-7EDC-4A24-91DB-5DA9A30A153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7" name="Text Box 3">
          <a:extLst>
            <a:ext uri="{FF2B5EF4-FFF2-40B4-BE49-F238E27FC236}">
              <a16:creationId xmlns:a16="http://schemas.microsoft.com/office/drawing/2014/main" id="{B94B6ACE-7E60-4CCC-9CB2-C07D75FE60B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8" name="Text Box 3">
          <a:extLst>
            <a:ext uri="{FF2B5EF4-FFF2-40B4-BE49-F238E27FC236}">
              <a16:creationId xmlns:a16="http://schemas.microsoft.com/office/drawing/2014/main" id="{CC00E71B-E1DA-4A1E-B886-59529BF86E2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99" name="Text Box 3">
          <a:extLst>
            <a:ext uri="{FF2B5EF4-FFF2-40B4-BE49-F238E27FC236}">
              <a16:creationId xmlns:a16="http://schemas.microsoft.com/office/drawing/2014/main" id="{BCEBF2FE-71B0-4A4E-8B8E-F98EB7B0C12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0" name="Text Box 3">
          <a:extLst>
            <a:ext uri="{FF2B5EF4-FFF2-40B4-BE49-F238E27FC236}">
              <a16:creationId xmlns:a16="http://schemas.microsoft.com/office/drawing/2014/main" id="{4242929C-1F73-4FD7-9F45-AA707A29436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1" name="Text Box 3">
          <a:extLst>
            <a:ext uri="{FF2B5EF4-FFF2-40B4-BE49-F238E27FC236}">
              <a16:creationId xmlns:a16="http://schemas.microsoft.com/office/drawing/2014/main" id="{84C50F78-276F-4021-9B2F-9B2461D3790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2" name="Text Box 3">
          <a:extLst>
            <a:ext uri="{FF2B5EF4-FFF2-40B4-BE49-F238E27FC236}">
              <a16:creationId xmlns:a16="http://schemas.microsoft.com/office/drawing/2014/main" id="{3F8335D7-1FC1-43E9-8E0C-305C582DEDC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3" name="Text Box 3">
          <a:extLst>
            <a:ext uri="{FF2B5EF4-FFF2-40B4-BE49-F238E27FC236}">
              <a16:creationId xmlns:a16="http://schemas.microsoft.com/office/drawing/2014/main" id="{8782FBB6-3B8F-49C9-9D6E-2E6A60864F6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4" name="Text Box 3">
          <a:extLst>
            <a:ext uri="{FF2B5EF4-FFF2-40B4-BE49-F238E27FC236}">
              <a16:creationId xmlns:a16="http://schemas.microsoft.com/office/drawing/2014/main" id="{4A0995F6-B71C-43DE-A2CA-995907B54D0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5" name="Text Box 3">
          <a:extLst>
            <a:ext uri="{FF2B5EF4-FFF2-40B4-BE49-F238E27FC236}">
              <a16:creationId xmlns:a16="http://schemas.microsoft.com/office/drawing/2014/main" id="{C207D904-A5DA-408F-BB8D-D11AD555B8C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6" name="Text Box 3">
          <a:extLst>
            <a:ext uri="{FF2B5EF4-FFF2-40B4-BE49-F238E27FC236}">
              <a16:creationId xmlns:a16="http://schemas.microsoft.com/office/drawing/2014/main" id="{98A8AD44-8568-4956-BC8D-A858B78212D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7" name="Text Box 3">
          <a:extLst>
            <a:ext uri="{FF2B5EF4-FFF2-40B4-BE49-F238E27FC236}">
              <a16:creationId xmlns:a16="http://schemas.microsoft.com/office/drawing/2014/main" id="{35EDDBA8-11B5-46A1-B720-C918EB05FCE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8" name="Text Box 3">
          <a:extLst>
            <a:ext uri="{FF2B5EF4-FFF2-40B4-BE49-F238E27FC236}">
              <a16:creationId xmlns:a16="http://schemas.microsoft.com/office/drawing/2014/main" id="{73F9D14E-D93D-46EB-8CB6-41EB05862D4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09" name="Text Box 3">
          <a:extLst>
            <a:ext uri="{FF2B5EF4-FFF2-40B4-BE49-F238E27FC236}">
              <a16:creationId xmlns:a16="http://schemas.microsoft.com/office/drawing/2014/main" id="{7324C800-0DD1-462B-83D1-98E4E88D9FA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0" name="Text Box 3">
          <a:extLst>
            <a:ext uri="{FF2B5EF4-FFF2-40B4-BE49-F238E27FC236}">
              <a16:creationId xmlns:a16="http://schemas.microsoft.com/office/drawing/2014/main" id="{CB0A47DA-716D-475E-B9E4-0633B9293CB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1" name="Text Box 3">
          <a:extLst>
            <a:ext uri="{FF2B5EF4-FFF2-40B4-BE49-F238E27FC236}">
              <a16:creationId xmlns:a16="http://schemas.microsoft.com/office/drawing/2014/main" id="{6DBCC529-080D-45B0-9BA1-5F9EF2B2FB4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2" name="Text Box 3">
          <a:extLst>
            <a:ext uri="{FF2B5EF4-FFF2-40B4-BE49-F238E27FC236}">
              <a16:creationId xmlns:a16="http://schemas.microsoft.com/office/drawing/2014/main" id="{0C5AB39D-288E-4BAB-A661-34C392B3971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3" name="Text Box 3">
          <a:extLst>
            <a:ext uri="{FF2B5EF4-FFF2-40B4-BE49-F238E27FC236}">
              <a16:creationId xmlns:a16="http://schemas.microsoft.com/office/drawing/2014/main" id="{FDADCCBF-E0E3-4EA2-87F6-4B84658952F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4" name="Text Box 3">
          <a:extLst>
            <a:ext uri="{FF2B5EF4-FFF2-40B4-BE49-F238E27FC236}">
              <a16:creationId xmlns:a16="http://schemas.microsoft.com/office/drawing/2014/main" id="{7C4AD384-CE20-492B-98C6-4CB699B278D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5" name="Text Box 3">
          <a:extLst>
            <a:ext uri="{FF2B5EF4-FFF2-40B4-BE49-F238E27FC236}">
              <a16:creationId xmlns:a16="http://schemas.microsoft.com/office/drawing/2014/main" id="{CBB9F651-2FB1-41BE-BCC9-8C6E1508F4C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6" name="Text Box 3">
          <a:extLst>
            <a:ext uri="{FF2B5EF4-FFF2-40B4-BE49-F238E27FC236}">
              <a16:creationId xmlns:a16="http://schemas.microsoft.com/office/drawing/2014/main" id="{8E2C4BCB-08B0-4E16-9F18-989151082C8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7" name="Text Box 3">
          <a:extLst>
            <a:ext uri="{FF2B5EF4-FFF2-40B4-BE49-F238E27FC236}">
              <a16:creationId xmlns:a16="http://schemas.microsoft.com/office/drawing/2014/main" id="{63FAC590-238C-40E4-BDBE-14B951CC26C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8" name="Text Box 3">
          <a:extLst>
            <a:ext uri="{FF2B5EF4-FFF2-40B4-BE49-F238E27FC236}">
              <a16:creationId xmlns:a16="http://schemas.microsoft.com/office/drawing/2014/main" id="{65B97852-785D-4950-A129-2153F43342C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19" name="Text Box 3">
          <a:extLst>
            <a:ext uri="{FF2B5EF4-FFF2-40B4-BE49-F238E27FC236}">
              <a16:creationId xmlns:a16="http://schemas.microsoft.com/office/drawing/2014/main" id="{ADD1D771-A923-43B9-BBA2-7C1D6C1080B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0" name="Text Box 3">
          <a:extLst>
            <a:ext uri="{FF2B5EF4-FFF2-40B4-BE49-F238E27FC236}">
              <a16:creationId xmlns:a16="http://schemas.microsoft.com/office/drawing/2014/main" id="{D01A8026-4ED6-4666-8DD5-4257148F1EB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1" name="Text Box 3">
          <a:extLst>
            <a:ext uri="{FF2B5EF4-FFF2-40B4-BE49-F238E27FC236}">
              <a16:creationId xmlns:a16="http://schemas.microsoft.com/office/drawing/2014/main" id="{F0F5F1CD-DA94-437D-AE8F-1CCFC4B6AB4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2" name="Text Box 3">
          <a:extLst>
            <a:ext uri="{FF2B5EF4-FFF2-40B4-BE49-F238E27FC236}">
              <a16:creationId xmlns:a16="http://schemas.microsoft.com/office/drawing/2014/main" id="{19BE75DC-106E-44E1-A311-FE2C98F0958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3" name="Text Box 3">
          <a:extLst>
            <a:ext uri="{FF2B5EF4-FFF2-40B4-BE49-F238E27FC236}">
              <a16:creationId xmlns:a16="http://schemas.microsoft.com/office/drawing/2014/main" id="{263F45C6-0452-44D6-8C33-FB8AE2E2110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4" name="Text Box 3">
          <a:extLst>
            <a:ext uri="{FF2B5EF4-FFF2-40B4-BE49-F238E27FC236}">
              <a16:creationId xmlns:a16="http://schemas.microsoft.com/office/drawing/2014/main" id="{EA5FD743-FCEA-45E1-9739-AE6AB83CD3D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5" name="Text Box 3">
          <a:extLst>
            <a:ext uri="{FF2B5EF4-FFF2-40B4-BE49-F238E27FC236}">
              <a16:creationId xmlns:a16="http://schemas.microsoft.com/office/drawing/2014/main" id="{82184A51-6B13-4120-8B3B-B96F15D645F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6" name="Text Box 3">
          <a:extLst>
            <a:ext uri="{FF2B5EF4-FFF2-40B4-BE49-F238E27FC236}">
              <a16:creationId xmlns:a16="http://schemas.microsoft.com/office/drawing/2014/main" id="{DAA582B9-A318-4A03-8756-850950C499C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7" name="Text Box 3">
          <a:extLst>
            <a:ext uri="{FF2B5EF4-FFF2-40B4-BE49-F238E27FC236}">
              <a16:creationId xmlns:a16="http://schemas.microsoft.com/office/drawing/2014/main" id="{63F9C7DD-DA8E-4BDD-8907-0020456A95A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8" name="Text Box 3">
          <a:extLst>
            <a:ext uri="{FF2B5EF4-FFF2-40B4-BE49-F238E27FC236}">
              <a16:creationId xmlns:a16="http://schemas.microsoft.com/office/drawing/2014/main" id="{A9F78F01-F581-49EB-B34B-5ECEB202370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29" name="Text Box 3">
          <a:extLst>
            <a:ext uri="{FF2B5EF4-FFF2-40B4-BE49-F238E27FC236}">
              <a16:creationId xmlns:a16="http://schemas.microsoft.com/office/drawing/2014/main" id="{119DADF7-751C-4FBB-BDAF-776C2DD0F99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0" name="Text Box 3">
          <a:extLst>
            <a:ext uri="{FF2B5EF4-FFF2-40B4-BE49-F238E27FC236}">
              <a16:creationId xmlns:a16="http://schemas.microsoft.com/office/drawing/2014/main" id="{C30F878C-6071-4FEB-8CD1-1928E894F4D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1" name="Text Box 3">
          <a:extLst>
            <a:ext uri="{FF2B5EF4-FFF2-40B4-BE49-F238E27FC236}">
              <a16:creationId xmlns:a16="http://schemas.microsoft.com/office/drawing/2014/main" id="{70577F14-B04F-4002-803D-C267ED675A8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2" name="Text Box 3">
          <a:extLst>
            <a:ext uri="{FF2B5EF4-FFF2-40B4-BE49-F238E27FC236}">
              <a16:creationId xmlns:a16="http://schemas.microsoft.com/office/drawing/2014/main" id="{F8ECB604-4733-41F3-9E7A-E17BDDF9BAF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3" name="Text Box 3">
          <a:extLst>
            <a:ext uri="{FF2B5EF4-FFF2-40B4-BE49-F238E27FC236}">
              <a16:creationId xmlns:a16="http://schemas.microsoft.com/office/drawing/2014/main" id="{6F26FC59-7E2F-47FF-A9B1-61E40B1BE97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4" name="Text Box 3">
          <a:extLst>
            <a:ext uri="{FF2B5EF4-FFF2-40B4-BE49-F238E27FC236}">
              <a16:creationId xmlns:a16="http://schemas.microsoft.com/office/drawing/2014/main" id="{EB799C7E-DFA4-4042-9100-D8C1A342FB2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5" name="Text Box 3">
          <a:extLst>
            <a:ext uri="{FF2B5EF4-FFF2-40B4-BE49-F238E27FC236}">
              <a16:creationId xmlns:a16="http://schemas.microsoft.com/office/drawing/2014/main" id="{00934838-713C-4817-B5D8-C0643AFE190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6" name="Text Box 3">
          <a:extLst>
            <a:ext uri="{FF2B5EF4-FFF2-40B4-BE49-F238E27FC236}">
              <a16:creationId xmlns:a16="http://schemas.microsoft.com/office/drawing/2014/main" id="{B1A6CD23-3BA0-4A9F-9837-C6508E639D6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7" name="Text Box 3">
          <a:extLst>
            <a:ext uri="{FF2B5EF4-FFF2-40B4-BE49-F238E27FC236}">
              <a16:creationId xmlns:a16="http://schemas.microsoft.com/office/drawing/2014/main" id="{229780EC-A041-4A09-8C2D-82687FAA5E1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8" name="Text Box 3">
          <a:extLst>
            <a:ext uri="{FF2B5EF4-FFF2-40B4-BE49-F238E27FC236}">
              <a16:creationId xmlns:a16="http://schemas.microsoft.com/office/drawing/2014/main" id="{52C994E8-0635-4510-9409-9FA251248E8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39" name="Text Box 3">
          <a:extLst>
            <a:ext uri="{FF2B5EF4-FFF2-40B4-BE49-F238E27FC236}">
              <a16:creationId xmlns:a16="http://schemas.microsoft.com/office/drawing/2014/main" id="{53DDC4B6-6726-4A30-AB9E-7FDBEA86D81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0" name="Text Box 3">
          <a:extLst>
            <a:ext uri="{FF2B5EF4-FFF2-40B4-BE49-F238E27FC236}">
              <a16:creationId xmlns:a16="http://schemas.microsoft.com/office/drawing/2014/main" id="{C72743E5-4960-4CF9-8FDC-5B31FFD946B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1" name="Text Box 3">
          <a:extLst>
            <a:ext uri="{FF2B5EF4-FFF2-40B4-BE49-F238E27FC236}">
              <a16:creationId xmlns:a16="http://schemas.microsoft.com/office/drawing/2014/main" id="{25F0D154-361A-4F61-92CB-733EC76D52B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2" name="Text Box 3">
          <a:extLst>
            <a:ext uri="{FF2B5EF4-FFF2-40B4-BE49-F238E27FC236}">
              <a16:creationId xmlns:a16="http://schemas.microsoft.com/office/drawing/2014/main" id="{3A15C5AC-6AD2-465B-AE38-E9C121D5F3F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3" name="Text Box 3">
          <a:extLst>
            <a:ext uri="{FF2B5EF4-FFF2-40B4-BE49-F238E27FC236}">
              <a16:creationId xmlns:a16="http://schemas.microsoft.com/office/drawing/2014/main" id="{0CAE540F-3624-4DAF-9236-9993BE05BAF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4" name="Text Box 3">
          <a:extLst>
            <a:ext uri="{FF2B5EF4-FFF2-40B4-BE49-F238E27FC236}">
              <a16:creationId xmlns:a16="http://schemas.microsoft.com/office/drawing/2014/main" id="{15D1CFBD-2729-43B0-963D-840655F7AFE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5" name="Text Box 3">
          <a:extLst>
            <a:ext uri="{FF2B5EF4-FFF2-40B4-BE49-F238E27FC236}">
              <a16:creationId xmlns:a16="http://schemas.microsoft.com/office/drawing/2014/main" id="{E23DE94F-DB73-4810-B4D4-CEA6480851A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6" name="Text Box 3">
          <a:extLst>
            <a:ext uri="{FF2B5EF4-FFF2-40B4-BE49-F238E27FC236}">
              <a16:creationId xmlns:a16="http://schemas.microsoft.com/office/drawing/2014/main" id="{2FADC25B-42A1-44CF-8C97-182DF370567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7" name="Text Box 3">
          <a:extLst>
            <a:ext uri="{FF2B5EF4-FFF2-40B4-BE49-F238E27FC236}">
              <a16:creationId xmlns:a16="http://schemas.microsoft.com/office/drawing/2014/main" id="{4CD73500-EC10-4146-9FFA-015EF295E88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8" name="Text Box 3">
          <a:extLst>
            <a:ext uri="{FF2B5EF4-FFF2-40B4-BE49-F238E27FC236}">
              <a16:creationId xmlns:a16="http://schemas.microsoft.com/office/drawing/2014/main" id="{52517C02-1797-489D-A74A-E925C679FFA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49" name="Text Box 3">
          <a:extLst>
            <a:ext uri="{FF2B5EF4-FFF2-40B4-BE49-F238E27FC236}">
              <a16:creationId xmlns:a16="http://schemas.microsoft.com/office/drawing/2014/main" id="{1CE60714-EAA5-4E6D-9FF2-F5846345F30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0" name="Text Box 3">
          <a:extLst>
            <a:ext uri="{FF2B5EF4-FFF2-40B4-BE49-F238E27FC236}">
              <a16:creationId xmlns:a16="http://schemas.microsoft.com/office/drawing/2014/main" id="{996FFB58-7D1B-418E-8482-DFF48CDF023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1" name="Text Box 3">
          <a:extLst>
            <a:ext uri="{FF2B5EF4-FFF2-40B4-BE49-F238E27FC236}">
              <a16:creationId xmlns:a16="http://schemas.microsoft.com/office/drawing/2014/main" id="{9DDE349A-B9A5-4619-B348-CD7B56AC4C2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2" name="Text Box 3">
          <a:extLst>
            <a:ext uri="{FF2B5EF4-FFF2-40B4-BE49-F238E27FC236}">
              <a16:creationId xmlns:a16="http://schemas.microsoft.com/office/drawing/2014/main" id="{C9882EC8-2784-4E31-A458-41FCB5A4844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3" name="Text Box 3">
          <a:extLst>
            <a:ext uri="{FF2B5EF4-FFF2-40B4-BE49-F238E27FC236}">
              <a16:creationId xmlns:a16="http://schemas.microsoft.com/office/drawing/2014/main" id="{37E177AF-9CDF-40EC-91C0-EE09028DCFD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4" name="Text Box 3">
          <a:extLst>
            <a:ext uri="{FF2B5EF4-FFF2-40B4-BE49-F238E27FC236}">
              <a16:creationId xmlns:a16="http://schemas.microsoft.com/office/drawing/2014/main" id="{FC5DB031-7924-4087-B5AA-F263CDC11B8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5" name="Text Box 3">
          <a:extLst>
            <a:ext uri="{FF2B5EF4-FFF2-40B4-BE49-F238E27FC236}">
              <a16:creationId xmlns:a16="http://schemas.microsoft.com/office/drawing/2014/main" id="{9A68FD79-AF00-46EE-8E2D-AB1FB2C7ABF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6" name="Text Box 3">
          <a:extLst>
            <a:ext uri="{FF2B5EF4-FFF2-40B4-BE49-F238E27FC236}">
              <a16:creationId xmlns:a16="http://schemas.microsoft.com/office/drawing/2014/main" id="{D8E032DC-8E6F-4369-B9DA-BADB9ECB663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7" name="Text Box 3">
          <a:extLst>
            <a:ext uri="{FF2B5EF4-FFF2-40B4-BE49-F238E27FC236}">
              <a16:creationId xmlns:a16="http://schemas.microsoft.com/office/drawing/2014/main" id="{9557AEDA-3A13-42A8-85E6-729E97AA56B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8" name="Text Box 3">
          <a:extLst>
            <a:ext uri="{FF2B5EF4-FFF2-40B4-BE49-F238E27FC236}">
              <a16:creationId xmlns:a16="http://schemas.microsoft.com/office/drawing/2014/main" id="{2D7CAC34-57C2-411A-B67D-C5FD1CB02A7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59" name="Text Box 3">
          <a:extLst>
            <a:ext uri="{FF2B5EF4-FFF2-40B4-BE49-F238E27FC236}">
              <a16:creationId xmlns:a16="http://schemas.microsoft.com/office/drawing/2014/main" id="{024700DD-278F-463F-BAFE-9F2762D97B6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0" name="Text Box 3">
          <a:extLst>
            <a:ext uri="{FF2B5EF4-FFF2-40B4-BE49-F238E27FC236}">
              <a16:creationId xmlns:a16="http://schemas.microsoft.com/office/drawing/2014/main" id="{2A794C68-99E5-4897-A938-35FD34B3DF5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1" name="Text Box 3">
          <a:extLst>
            <a:ext uri="{FF2B5EF4-FFF2-40B4-BE49-F238E27FC236}">
              <a16:creationId xmlns:a16="http://schemas.microsoft.com/office/drawing/2014/main" id="{BE372ABF-6CFB-4C2A-9E4F-4CCE10FA9CD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2" name="Text Box 3">
          <a:extLst>
            <a:ext uri="{FF2B5EF4-FFF2-40B4-BE49-F238E27FC236}">
              <a16:creationId xmlns:a16="http://schemas.microsoft.com/office/drawing/2014/main" id="{831269C9-7099-4985-BB9F-EEDBA7900C8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3" name="Text Box 3">
          <a:extLst>
            <a:ext uri="{FF2B5EF4-FFF2-40B4-BE49-F238E27FC236}">
              <a16:creationId xmlns:a16="http://schemas.microsoft.com/office/drawing/2014/main" id="{0435164F-EDF3-43FD-B79E-CA54C3FBB66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4" name="Text Box 3">
          <a:extLst>
            <a:ext uri="{FF2B5EF4-FFF2-40B4-BE49-F238E27FC236}">
              <a16:creationId xmlns:a16="http://schemas.microsoft.com/office/drawing/2014/main" id="{DFF9665C-E6A3-41DA-B74D-636AED7AD1C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5" name="Text Box 3">
          <a:extLst>
            <a:ext uri="{FF2B5EF4-FFF2-40B4-BE49-F238E27FC236}">
              <a16:creationId xmlns:a16="http://schemas.microsoft.com/office/drawing/2014/main" id="{D8DAB0F5-A08A-459C-82E0-F15E504CD49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6" name="Text Box 3">
          <a:extLst>
            <a:ext uri="{FF2B5EF4-FFF2-40B4-BE49-F238E27FC236}">
              <a16:creationId xmlns:a16="http://schemas.microsoft.com/office/drawing/2014/main" id="{53C8512A-9E47-47FF-9511-7ECFD1E4A03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7" name="Text Box 3">
          <a:extLst>
            <a:ext uri="{FF2B5EF4-FFF2-40B4-BE49-F238E27FC236}">
              <a16:creationId xmlns:a16="http://schemas.microsoft.com/office/drawing/2014/main" id="{0B202416-39ED-4A18-A651-C584B348B96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8" name="Text Box 3">
          <a:extLst>
            <a:ext uri="{FF2B5EF4-FFF2-40B4-BE49-F238E27FC236}">
              <a16:creationId xmlns:a16="http://schemas.microsoft.com/office/drawing/2014/main" id="{90F385B8-363A-413F-92F8-6EF2990928F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69" name="Text Box 3">
          <a:extLst>
            <a:ext uri="{FF2B5EF4-FFF2-40B4-BE49-F238E27FC236}">
              <a16:creationId xmlns:a16="http://schemas.microsoft.com/office/drawing/2014/main" id="{3F40DD41-FF84-4858-9D9F-48CBF623972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0" name="Text Box 3">
          <a:extLst>
            <a:ext uri="{FF2B5EF4-FFF2-40B4-BE49-F238E27FC236}">
              <a16:creationId xmlns:a16="http://schemas.microsoft.com/office/drawing/2014/main" id="{08CE26FE-CF01-458E-A63E-90BEC13B9FD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1" name="Text Box 3">
          <a:extLst>
            <a:ext uri="{FF2B5EF4-FFF2-40B4-BE49-F238E27FC236}">
              <a16:creationId xmlns:a16="http://schemas.microsoft.com/office/drawing/2014/main" id="{F13B9C72-74EC-48A8-A9B2-2930F1BD56D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2" name="Text Box 3">
          <a:extLst>
            <a:ext uri="{FF2B5EF4-FFF2-40B4-BE49-F238E27FC236}">
              <a16:creationId xmlns:a16="http://schemas.microsoft.com/office/drawing/2014/main" id="{86B225E5-D7F7-4EC7-BAE3-B1EA33CE297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3" name="Text Box 3">
          <a:extLst>
            <a:ext uri="{FF2B5EF4-FFF2-40B4-BE49-F238E27FC236}">
              <a16:creationId xmlns:a16="http://schemas.microsoft.com/office/drawing/2014/main" id="{04F0941B-E12F-4DE4-AF3E-9B1674662EE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4" name="Text Box 3">
          <a:extLst>
            <a:ext uri="{FF2B5EF4-FFF2-40B4-BE49-F238E27FC236}">
              <a16:creationId xmlns:a16="http://schemas.microsoft.com/office/drawing/2014/main" id="{4567D2D1-C300-484A-B9A9-768AC1002F4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5" name="Text Box 3">
          <a:extLst>
            <a:ext uri="{FF2B5EF4-FFF2-40B4-BE49-F238E27FC236}">
              <a16:creationId xmlns:a16="http://schemas.microsoft.com/office/drawing/2014/main" id="{243A5EB5-7C64-48B7-B21B-FAFA358BE3A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6" name="Text Box 3">
          <a:extLst>
            <a:ext uri="{FF2B5EF4-FFF2-40B4-BE49-F238E27FC236}">
              <a16:creationId xmlns:a16="http://schemas.microsoft.com/office/drawing/2014/main" id="{557D9689-05D3-456B-8136-AF5D651207B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7" name="Text Box 3">
          <a:extLst>
            <a:ext uri="{FF2B5EF4-FFF2-40B4-BE49-F238E27FC236}">
              <a16:creationId xmlns:a16="http://schemas.microsoft.com/office/drawing/2014/main" id="{C52F679E-CBA5-4A4B-AFD0-21215B3B0D9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8" name="Text Box 3">
          <a:extLst>
            <a:ext uri="{FF2B5EF4-FFF2-40B4-BE49-F238E27FC236}">
              <a16:creationId xmlns:a16="http://schemas.microsoft.com/office/drawing/2014/main" id="{52DA9B17-EC07-4886-B267-F2EBA1140D2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79" name="Text Box 3">
          <a:extLst>
            <a:ext uri="{FF2B5EF4-FFF2-40B4-BE49-F238E27FC236}">
              <a16:creationId xmlns:a16="http://schemas.microsoft.com/office/drawing/2014/main" id="{0B619E92-3868-467F-BD00-DD275FA4566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0" name="Text Box 3">
          <a:extLst>
            <a:ext uri="{FF2B5EF4-FFF2-40B4-BE49-F238E27FC236}">
              <a16:creationId xmlns:a16="http://schemas.microsoft.com/office/drawing/2014/main" id="{5B1181D4-A937-4E87-8C29-BB6604DC8ED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1" name="Text Box 3">
          <a:extLst>
            <a:ext uri="{FF2B5EF4-FFF2-40B4-BE49-F238E27FC236}">
              <a16:creationId xmlns:a16="http://schemas.microsoft.com/office/drawing/2014/main" id="{8BA16870-9184-4736-B96B-E097CDAB184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2" name="Text Box 3">
          <a:extLst>
            <a:ext uri="{FF2B5EF4-FFF2-40B4-BE49-F238E27FC236}">
              <a16:creationId xmlns:a16="http://schemas.microsoft.com/office/drawing/2014/main" id="{4FF570D4-81F0-40C5-BF14-C2FA64D941C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3" name="Text Box 3">
          <a:extLst>
            <a:ext uri="{FF2B5EF4-FFF2-40B4-BE49-F238E27FC236}">
              <a16:creationId xmlns:a16="http://schemas.microsoft.com/office/drawing/2014/main" id="{DE33A41D-0DD0-40AB-B3AF-B952ECEE5AE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4" name="Text Box 3">
          <a:extLst>
            <a:ext uri="{FF2B5EF4-FFF2-40B4-BE49-F238E27FC236}">
              <a16:creationId xmlns:a16="http://schemas.microsoft.com/office/drawing/2014/main" id="{426767F4-AC1A-4495-B294-DC0E50087EF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5" name="Text Box 3">
          <a:extLst>
            <a:ext uri="{FF2B5EF4-FFF2-40B4-BE49-F238E27FC236}">
              <a16:creationId xmlns:a16="http://schemas.microsoft.com/office/drawing/2014/main" id="{E7409238-49DA-4CB2-B34A-6E117D12DE2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6" name="Text Box 3">
          <a:extLst>
            <a:ext uri="{FF2B5EF4-FFF2-40B4-BE49-F238E27FC236}">
              <a16:creationId xmlns:a16="http://schemas.microsoft.com/office/drawing/2014/main" id="{6DB82703-4BE2-4ACC-9634-2374D8DCAA5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7" name="Text Box 3">
          <a:extLst>
            <a:ext uri="{FF2B5EF4-FFF2-40B4-BE49-F238E27FC236}">
              <a16:creationId xmlns:a16="http://schemas.microsoft.com/office/drawing/2014/main" id="{0F0B7265-DFFE-454A-8D1D-EA286974759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8" name="Text Box 3">
          <a:extLst>
            <a:ext uri="{FF2B5EF4-FFF2-40B4-BE49-F238E27FC236}">
              <a16:creationId xmlns:a16="http://schemas.microsoft.com/office/drawing/2014/main" id="{C6EDD6A9-C85E-4F6D-B199-AC126A9D3F1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89" name="Text Box 3">
          <a:extLst>
            <a:ext uri="{FF2B5EF4-FFF2-40B4-BE49-F238E27FC236}">
              <a16:creationId xmlns:a16="http://schemas.microsoft.com/office/drawing/2014/main" id="{90C05AC6-7875-46EC-A4F6-0A8E8FEF4AB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0" name="Text Box 3">
          <a:extLst>
            <a:ext uri="{FF2B5EF4-FFF2-40B4-BE49-F238E27FC236}">
              <a16:creationId xmlns:a16="http://schemas.microsoft.com/office/drawing/2014/main" id="{347BF501-8654-46F3-9881-0898DBD25CC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1" name="Text Box 3">
          <a:extLst>
            <a:ext uri="{FF2B5EF4-FFF2-40B4-BE49-F238E27FC236}">
              <a16:creationId xmlns:a16="http://schemas.microsoft.com/office/drawing/2014/main" id="{CA0289F5-A00F-4027-A2F2-3D9D2771F2E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2" name="Text Box 3">
          <a:extLst>
            <a:ext uri="{FF2B5EF4-FFF2-40B4-BE49-F238E27FC236}">
              <a16:creationId xmlns:a16="http://schemas.microsoft.com/office/drawing/2014/main" id="{79DCC672-5E0F-4B39-94F1-A700722A6AD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349</xdr:row>
      <xdr:rowOff>0</xdr:rowOff>
    </xdr:from>
    <xdr:to>
      <xdr:col>1</xdr:col>
      <xdr:colOff>1447800</xdr:colOff>
      <xdr:row>349</xdr:row>
      <xdr:rowOff>209306</xdr:rowOff>
    </xdr:to>
    <xdr:sp macro="" textlink="">
      <xdr:nvSpPr>
        <xdr:cNvPr id="193" name="Text Box 3">
          <a:extLst>
            <a:ext uri="{FF2B5EF4-FFF2-40B4-BE49-F238E27FC236}">
              <a16:creationId xmlns:a16="http://schemas.microsoft.com/office/drawing/2014/main" id="{46CFC46E-2C8F-46D1-92A8-852CA166868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4" name="Text Box 387">
          <a:extLst>
            <a:ext uri="{FF2B5EF4-FFF2-40B4-BE49-F238E27FC236}">
              <a16:creationId xmlns:a16="http://schemas.microsoft.com/office/drawing/2014/main" id="{E28468DB-83FD-4721-BD3B-2AFDE6AB89A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5" name="Text Box 388">
          <a:extLst>
            <a:ext uri="{FF2B5EF4-FFF2-40B4-BE49-F238E27FC236}">
              <a16:creationId xmlns:a16="http://schemas.microsoft.com/office/drawing/2014/main" id="{3D4D7E8A-1AA5-4BBA-BE3A-CC743C02C88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6" name="Text Box 389">
          <a:extLst>
            <a:ext uri="{FF2B5EF4-FFF2-40B4-BE49-F238E27FC236}">
              <a16:creationId xmlns:a16="http://schemas.microsoft.com/office/drawing/2014/main" id="{CACF0650-ADAD-4EA1-B256-48F6C8616D9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7" name="Text Box 390">
          <a:extLst>
            <a:ext uri="{FF2B5EF4-FFF2-40B4-BE49-F238E27FC236}">
              <a16:creationId xmlns:a16="http://schemas.microsoft.com/office/drawing/2014/main" id="{37CCECF1-8B6A-4936-A1A5-DBB8471A171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8" name="Text Box 391">
          <a:extLst>
            <a:ext uri="{FF2B5EF4-FFF2-40B4-BE49-F238E27FC236}">
              <a16:creationId xmlns:a16="http://schemas.microsoft.com/office/drawing/2014/main" id="{D1591B58-E702-4D06-BF05-05CB10AD71E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199" name="Text Box 392">
          <a:extLst>
            <a:ext uri="{FF2B5EF4-FFF2-40B4-BE49-F238E27FC236}">
              <a16:creationId xmlns:a16="http://schemas.microsoft.com/office/drawing/2014/main" id="{8303EB3F-F4B4-4240-839F-3AF08C9811C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0" name="Text Box 393">
          <a:extLst>
            <a:ext uri="{FF2B5EF4-FFF2-40B4-BE49-F238E27FC236}">
              <a16:creationId xmlns:a16="http://schemas.microsoft.com/office/drawing/2014/main" id="{B20E55FB-57B3-4A46-A3D4-A31D244056A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1" name="Text Box 394">
          <a:extLst>
            <a:ext uri="{FF2B5EF4-FFF2-40B4-BE49-F238E27FC236}">
              <a16:creationId xmlns:a16="http://schemas.microsoft.com/office/drawing/2014/main" id="{88A54F16-8D26-4F05-9C51-44F0EF12501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2" name="Text Box 395">
          <a:extLst>
            <a:ext uri="{FF2B5EF4-FFF2-40B4-BE49-F238E27FC236}">
              <a16:creationId xmlns:a16="http://schemas.microsoft.com/office/drawing/2014/main" id="{843CFED5-26D1-4CCF-8BF2-BEC903D2F5B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3" name="Text Box 396">
          <a:extLst>
            <a:ext uri="{FF2B5EF4-FFF2-40B4-BE49-F238E27FC236}">
              <a16:creationId xmlns:a16="http://schemas.microsoft.com/office/drawing/2014/main" id="{4697ADCA-524A-42A2-A67B-D9C80E4991E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4" name="Text Box 397">
          <a:extLst>
            <a:ext uri="{FF2B5EF4-FFF2-40B4-BE49-F238E27FC236}">
              <a16:creationId xmlns:a16="http://schemas.microsoft.com/office/drawing/2014/main" id="{E8C4167C-05DB-4590-B2EB-DA6ABFAB585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5" name="Text Box 398">
          <a:extLst>
            <a:ext uri="{FF2B5EF4-FFF2-40B4-BE49-F238E27FC236}">
              <a16:creationId xmlns:a16="http://schemas.microsoft.com/office/drawing/2014/main" id="{B8234392-0B4F-469A-97C7-3D342F0AA61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6" name="Text Box 399">
          <a:extLst>
            <a:ext uri="{FF2B5EF4-FFF2-40B4-BE49-F238E27FC236}">
              <a16:creationId xmlns:a16="http://schemas.microsoft.com/office/drawing/2014/main" id="{2806D49E-EBA8-4027-90A7-2738C3DD6A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7" name="Text Box 400">
          <a:extLst>
            <a:ext uri="{FF2B5EF4-FFF2-40B4-BE49-F238E27FC236}">
              <a16:creationId xmlns:a16="http://schemas.microsoft.com/office/drawing/2014/main" id="{550B5A0F-6A04-493B-AF4F-1003B796A52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8" name="Text Box 401">
          <a:extLst>
            <a:ext uri="{FF2B5EF4-FFF2-40B4-BE49-F238E27FC236}">
              <a16:creationId xmlns:a16="http://schemas.microsoft.com/office/drawing/2014/main" id="{5D4D8CFB-4F9E-4BFE-93FD-6C414DD99B8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09" name="Text Box 402">
          <a:extLst>
            <a:ext uri="{FF2B5EF4-FFF2-40B4-BE49-F238E27FC236}">
              <a16:creationId xmlns:a16="http://schemas.microsoft.com/office/drawing/2014/main" id="{1AC6A7F1-D349-417C-B17A-861BCFD4CE7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0" name="Text Box 403">
          <a:extLst>
            <a:ext uri="{FF2B5EF4-FFF2-40B4-BE49-F238E27FC236}">
              <a16:creationId xmlns:a16="http://schemas.microsoft.com/office/drawing/2014/main" id="{FBFF2AA8-6BDB-4950-AC9B-D5F8EA88922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1" name="Text Box 404">
          <a:extLst>
            <a:ext uri="{FF2B5EF4-FFF2-40B4-BE49-F238E27FC236}">
              <a16:creationId xmlns:a16="http://schemas.microsoft.com/office/drawing/2014/main" id="{F0C999C1-71BD-4E53-8289-DB75A18AB2B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2" name="Text Box 405">
          <a:extLst>
            <a:ext uri="{FF2B5EF4-FFF2-40B4-BE49-F238E27FC236}">
              <a16:creationId xmlns:a16="http://schemas.microsoft.com/office/drawing/2014/main" id="{927D06AE-AD11-4E36-B1F9-4EF5C7F4DC9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3" name="Text Box 406">
          <a:extLst>
            <a:ext uri="{FF2B5EF4-FFF2-40B4-BE49-F238E27FC236}">
              <a16:creationId xmlns:a16="http://schemas.microsoft.com/office/drawing/2014/main" id="{11768CB1-BAB9-4063-9D93-8A1E94CEDEF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4" name="Text Box 407">
          <a:extLst>
            <a:ext uri="{FF2B5EF4-FFF2-40B4-BE49-F238E27FC236}">
              <a16:creationId xmlns:a16="http://schemas.microsoft.com/office/drawing/2014/main" id="{C50331FC-CAED-4C2E-8EB1-EFD2836F339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5" name="Text Box 408">
          <a:extLst>
            <a:ext uri="{FF2B5EF4-FFF2-40B4-BE49-F238E27FC236}">
              <a16:creationId xmlns:a16="http://schemas.microsoft.com/office/drawing/2014/main" id="{5D7C80E8-BE0C-4687-A04C-9F453B703B9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6" name="Text Box 409">
          <a:extLst>
            <a:ext uri="{FF2B5EF4-FFF2-40B4-BE49-F238E27FC236}">
              <a16:creationId xmlns:a16="http://schemas.microsoft.com/office/drawing/2014/main" id="{AB735DE1-6E33-4EEC-8EC2-E78C7803F06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7" name="Text Box 410">
          <a:extLst>
            <a:ext uri="{FF2B5EF4-FFF2-40B4-BE49-F238E27FC236}">
              <a16:creationId xmlns:a16="http://schemas.microsoft.com/office/drawing/2014/main" id="{8F383DD8-9445-42A7-8122-5246FE3E036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8" name="Text Box 411">
          <a:extLst>
            <a:ext uri="{FF2B5EF4-FFF2-40B4-BE49-F238E27FC236}">
              <a16:creationId xmlns:a16="http://schemas.microsoft.com/office/drawing/2014/main" id="{7B752919-73E5-4E60-866D-C8316D31EAA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19" name="Text Box 412">
          <a:extLst>
            <a:ext uri="{FF2B5EF4-FFF2-40B4-BE49-F238E27FC236}">
              <a16:creationId xmlns:a16="http://schemas.microsoft.com/office/drawing/2014/main" id="{C5F9DD01-6B79-41AF-9919-81222C43F2F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0" name="Text Box 413">
          <a:extLst>
            <a:ext uri="{FF2B5EF4-FFF2-40B4-BE49-F238E27FC236}">
              <a16:creationId xmlns:a16="http://schemas.microsoft.com/office/drawing/2014/main" id="{E4AE5981-5478-4943-B53C-5C4CDD72CB3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1" name="Text Box 414">
          <a:extLst>
            <a:ext uri="{FF2B5EF4-FFF2-40B4-BE49-F238E27FC236}">
              <a16:creationId xmlns:a16="http://schemas.microsoft.com/office/drawing/2014/main" id="{14439379-2531-41FB-95C3-E5849595A92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2" name="Text Box 415">
          <a:extLst>
            <a:ext uri="{FF2B5EF4-FFF2-40B4-BE49-F238E27FC236}">
              <a16:creationId xmlns:a16="http://schemas.microsoft.com/office/drawing/2014/main" id="{5437F59C-2017-4266-873B-6B556235A27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3" name="Text Box 416">
          <a:extLst>
            <a:ext uri="{FF2B5EF4-FFF2-40B4-BE49-F238E27FC236}">
              <a16:creationId xmlns:a16="http://schemas.microsoft.com/office/drawing/2014/main" id="{5771DD8A-5A22-4ADA-8650-D0A2354C6A2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4" name="Text Box 417">
          <a:extLst>
            <a:ext uri="{FF2B5EF4-FFF2-40B4-BE49-F238E27FC236}">
              <a16:creationId xmlns:a16="http://schemas.microsoft.com/office/drawing/2014/main" id="{BAC2A812-24EE-4136-91FC-B32C0C6C365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5" name="Text Box 418">
          <a:extLst>
            <a:ext uri="{FF2B5EF4-FFF2-40B4-BE49-F238E27FC236}">
              <a16:creationId xmlns:a16="http://schemas.microsoft.com/office/drawing/2014/main" id="{AEF35D73-0C2E-400E-9DA3-4F83B58B5BC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6" name="Text Box 419">
          <a:extLst>
            <a:ext uri="{FF2B5EF4-FFF2-40B4-BE49-F238E27FC236}">
              <a16:creationId xmlns:a16="http://schemas.microsoft.com/office/drawing/2014/main" id="{6FECB0E1-E7B2-4BB9-8FA4-184C93ECD57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7" name="Text Box 420">
          <a:extLst>
            <a:ext uri="{FF2B5EF4-FFF2-40B4-BE49-F238E27FC236}">
              <a16:creationId xmlns:a16="http://schemas.microsoft.com/office/drawing/2014/main" id="{CA676D0D-DEE2-40FF-86E9-7274452F336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8" name="Text Box 421">
          <a:extLst>
            <a:ext uri="{FF2B5EF4-FFF2-40B4-BE49-F238E27FC236}">
              <a16:creationId xmlns:a16="http://schemas.microsoft.com/office/drawing/2014/main" id="{82BA22A9-A088-4AA2-A241-647993462C4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29" name="Text Box 422">
          <a:extLst>
            <a:ext uri="{FF2B5EF4-FFF2-40B4-BE49-F238E27FC236}">
              <a16:creationId xmlns:a16="http://schemas.microsoft.com/office/drawing/2014/main" id="{568E8FBB-97F2-4994-9093-5EB1994C5F9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0" name="Text Box 423">
          <a:extLst>
            <a:ext uri="{FF2B5EF4-FFF2-40B4-BE49-F238E27FC236}">
              <a16:creationId xmlns:a16="http://schemas.microsoft.com/office/drawing/2014/main" id="{BC1FE0CC-D03C-44EA-86A4-F603353BA0E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1" name="Text Box 424">
          <a:extLst>
            <a:ext uri="{FF2B5EF4-FFF2-40B4-BE49-F238E27FC236}">
              <a16:creationId xmlns:a16="http://schemas.microsoft.com/office/drawing/2014/main" id="{2860A360-383B-4DDF-9792-F252EABB1E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2" name="Text Box 425">
          <a:extLst>
            <a:ext uri="{FF2B5EF4-FFF2-40B4-BE49-F238E27FC236}">
              <a16:creationId xmlns:a16="http://schemas.microsoft.com/office/drawing/2014/main" id="{A88BFBC4-0985-42EE-AD92-1C9A8BCDA52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3" name="Text Box 426">
          <a:extLst>
            <a:ext uri="{FF2B5EF4-FFF2-40B4-BE49-F238E27FC236}">
              <a16:creationId xmlns:a16="http://schemas.microsoft.com/office/drawing/2014/main" id="{AB18B00F-14DF-43FC-A982-9EDA42F61D7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4" name="Text Box 427">
          <a:extLst>
            <a:ext uri="{FF2B5EF4-FFF2-40B4-BE49-F238E27FC236}">
              <a16:creationId xmlns:a16="http://schemas.microsoft.com/office/drawing/2014/main" id="{9E6D6EA7-CB6A-4364-8302-56288CEB4E3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5" name="Text Box 428">
          <a:extLst>
            <a:ext uri="{FF2B5EF4-FFF2-40B4-BE49-F238E27FC236}">
              <a16:creationId xmlns:a16="http://schemas.microsoft.com/office/drawing/2014/main" id="{61EE756E-8403-49C6-8CF1-16B9E94AE67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6" name="Text Box 429">
          <a:extLst>
            <a:ext uri="{FF2B5EF4-FFF2-40B4-BE49-F238E27FC236}">
              <a16:creationId xmlns:a16="http://schemas.microsoft.com/office/drawing/2014/main" id="{41AFBC48-9B03-448C-A13A-5A2CCB079E0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7" name="Text Box 430">
          <a:extLst>
            <a:ext uri="{FF2B5EF4-FFF2-40B4-BE49-F238E27FC236}">
              <a16:creationId xmlns:a16="http://schemas.microsoft.com/office/drawing/2014/main" id="{7A413C13-1673-4452-8370-E0096F574A4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8" name="Text Box 431">
          <a:extLst>
            <a:ext uri="{FF2B5EF4-FFF2-40B4-BE49-F238E27FC236}">
              <a16:creationId xmlns:a16="http://schemas.microsoft.com/office/drawing/2014/main" id="{AEC978A0-BA76-4958-9E09-87CD8DC8514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39" name="Text Box 432">
          <a:extLst>
            <a:ext uri="{FF2B5EF4-FFF2-40B4-BE49-F238E27FC236}">
              <a16:creationId xmlns:a16="http://schemas.microsoft.com/office/drawing/2014/main" id="{A9B22E3F-81F3-4F77-88D1-A23C5217F3D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0" name="Text Box 433">
          <a:extLst>
            <a:ext uri="{FF2B5EF4-FFF2-40B4-BE49-F238E27FC236}">
              <a16:creationId xmlns:a16="http://schemas.microsoft.com/office/drawing/2014/main" id="{FDD5F87C-BA99-4797-A7AC-4196403C17F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1" name="Text Box 434">
          <a:extLst>
            <a:ext uri="{FF2B5EF4-FFF2-40B4-BE49-F238E27FC236}">
              <a16:creationId xmlns:a16="http://schemas.microsoft.com/office/drawing/2014/main" id="{C9E80087-92B2-42C8-80A2-20C150BCFBE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2" name="Text Box 435">
          <a:extLst>
            <a:ext uri="{FF2B5EF4-FFF2-40B4-BE49-F238E27FC236}">
              <a16:creationId xmlns:a16="http://schemas.microsoft.com/office/drawing/2014/main" id="{FE5B3CC1-E291-45C7-A126-F1834966E6C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3" name="Text Box 436">
          <a:extLst>
            <a:ext uri="{FF2B5EF4-FFF2-40B4-BE49-F238E27FC236}">
              <a16:creationId xmlns:a16="http://schemas.microsoft.com/office/drawing/2014/main" id="{9AFAF867-14C3-4988-A551-D99D0071D6A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4" name="Text Box 437">
          <a:extLst>
            <a:ext uri="{FF2B5EF4-FFF2-40B4-BE49-F238E27FC236}">
              <a16:creationId xmlns:a16="http://schemas.microsoft.com/office/drawing/2014/main" id="{AE5FFE67-D53A-4352-B19B-55983E5AF22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5" name="Text Box 438">
          <a:extLst>
            <a:ext uri="{FF2B5EF4-FFF2-40B4-BE49-F238E27FC236}">
              <a16:creationId xmlns:a16="http://schemas.microsoft.com/office/drawing/2014/main" id="{4AEF7AFB-C658-4DF5-9C69-A3847B4EFBD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6" name="Text Box 439">
          <a:extLst>
            <a:ext uri="{FF2B5EF4-FFF2-40B4-BE49-F238E27FC236}">
              <a16:creationId xmlns:a16="http://schemas.microsoft.com/office/drawing/2014/main" id="{5877FE03-6666-42CF-9CA0-69EC4A04AA4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7" name="Text Box 440">
          <a:extLst>
            <a:ext uri="{FF2B5EF4-FFF2-40B4-BE49-F238E27FC236}">
              <a16:creationId xmlns:a16="http://schemas.microsoft.com/office/drawing/2014/main" id="{6CE1B2CD-282E-4A79-A9A8-BA890554469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8" name="Text Box 441">
          <a:extLst>
            <a:ext uri="{FF2B5EF4-FFF2-40B4-BE49-F238E27FC236}">
              <a16:creationId xmlns:a16="http://schemas.microsoft.com/office/drawing/2014/main" id="{E005F451-F892-47F0-868B-4ECF106ADDF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49" name="Text Box 442">
          <a:extLst>
            <a:ext uri="{FF2B5EF4-FFF2-40B4-BE49-F238E27FC236}">
              <a16:creationId xmlns:a16="http://schemas.microsoft.com/office/drawing/2014/main" id="{55F99420-D00D-4F6B-84CB-380B6E4AF44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0" name="Text Box 443">
          <a:extLst>
            <a:ext uri="{FF2B5EF4-FFF2-40B4-BE49-F238E27FC236}">
              <a16:creationId xmlns:a16="http://schemas.microsoft.com/office/drawing/2014/main" id="{8C0F85C8-5645-40EA-AE65-7172A60D4E0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1" name="Text Box 444">
          <a:extLst>
            <a:ext uri="{FF2B5EF4-FFF2-40B4-BE49-F238E27FC236}">
              <a16:creationId xmlns:a16="http://schemas.microsoft.com/office/drawing/2014/main" id="{2A683CA0-DF09-4CE4-B19D-E324D026C00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2" name="Text Box 445">
          <a:extLst>
            <a:ext uri="{FF2B5EF4-FFF2-40B4-BE49-F238E27FC236}">
              <a16:creationId xmlns:a16="http://schemas.microsoft.com/office/drawing/2014/main" id="{C6B80E2B-FD86-4A0E-8C34-5DE748AA9E1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3" name="Text Box 446">
          <a:extLst>
            <a:ext uri="{FF2B5EF4-FFF2-40B4-BE49-F238E27FC236}">
              <a16:creationId xmlns:a16="http://schemas.microsoft.com/office/drawing/2014/main" id="{B59C716B-E61C-42DE-AF11-66E9D804284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4" name="Text Box 447">
          <a:extLst>
            <a:ext uri="{FF2B5EF4-FFF2-40B4-BE49-F238E27FC236}">
              <a16:creationId xmlns:a16="http://schemas.microsoft.com/office/drawing/2014/main" id="{0A4FDFF9-4390-4FF1-BF7A-07EA23B70F9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5" name="Text Box 448">
          <a:extLst>
            <a:ext uri="{FF2B5EF4-FFF2-40B4-BE49-F238E27FC236}">
              <a16:creationId xmlns:a16="http://schemas.microsoft.com/office/drawing/2014/main" id="{80B844C2-02EE-4BC5-B2AF-FF4671E48EE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6" name="Text Box 449">
          <a:extLst>
            <a:ext uri="{FF2B5EF4-FFF2-40B4-BE49-F238E27FC236}">
              <a16:creationId xmlns:a16="http://schemas.microsoft.com/office/drawing/2014/main" id="{0E9B1F71-BBDF-45CF-AF41-1BB479FC64C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7" name="Text Box 450">
          <a:extLst>
            <a:ext uri="{FF2B5EF4-FFF2-40B4-BE49-F238E27FC236}">
              <a16:creationId xmlns:a16="http://schemas.microsoft.com/office/drawing/2014/main" id="{1C02CFBE-B2D6-4396-B0B4-64482E4771B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8" name="Text Box 451">
          <a:extLst>
            <a:ext uri="{FF2B5EF4-FFF2-40B4-BE49-F238E27FC236}">
              <a16:creationId xmlns:a16="http://schemas.microsoft.com/office/drawing/2014/main" id="{BF720126-EC8B-4481-B94B-136BD980A18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59" name="Text Box 452">
          <a:extLst>
            <a:ext uri="{FF2B5EF4-FFF2-40B4-BE49-F238E27FC236}">
              <a16:creationId xmlns:a16="http://schemas.microsoft.com/office/drawing/2014/main" id="{6212A787-FAB9-48A7-A7D6-21964D1D5B0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0" name="Text Box 453">
          <a:extLst>
            <a:ext uri="{FF2B5EF4-FFF2-40B4-BE49-F238E27FC236}">
              <a16:creationId xmlns:a16="http://schemas.microsoft.com/office/drawing/2014/main" id="{BD6FDD99-A0BD-4F9F-B02D-943F6E5B632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1" name="Text Box 454">
          <a:extLst>
            <a:ext uri="{FF2B5EF4-FFF2-40B4-BE49-F238E27FC236}">
              <a16:creationId xmlns:a16="http://schemas.microsoft.com/office/drawing/2014/main" id="{660775C2-9811-4401-87F9-49EEEE47851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2" name="Text Box 455">
          <a:extLst>
            <a:ext uri="{FF2B5EF4-FFF2-40B4-BE49-F238E27FC236}">
              <a16:creationId xmlns:a16="http://schemas.microsoft.com/office/drawing/2014/main" id="{F433F580-9CDC-40A2-A613-10DF5CF7C55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3" name="Text Box 456">
          <a:extLst>
            <a:ext uri="{FF2B5EF4-FFF2-40B4-BE49-F238E27FC236}">
              <a16:creationId xmlns:a16="http://schemas.microsoft.com/office/drawing/2014/main" id="{C0762143-8CA8-4077-A616-FABE8D22109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4" name="Text Box 457">
          <a:extLst>
            <a:ext uri="{FF2B5EF4-FFF2-40B4-BE49-F238E27FC236}">
              <a16:creationId xmlns:a16="http://schemas.microsoft.com/office/drawing/2014/main" id="{5A07CBB8-802B-4444-9895-983647BA641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5" name="Text Box 458">
          <a:extLst>
            <a:ext uri="{FF2B5EF4-FFF2-40B4-BE49-F238E27FC236}">
              <a16:creationId xmlns:a16="http://schemas.microsoft.com/office/drawing/2014/main" id="{7C698AFB-A79F-4E8E-AB29-A033FBF5B32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6" name="Text Box 459">
          <a:extLst>
            <a:ext uri="{FF2B5EF4-FFF2-40B4-BE49-F238E27FC236}">
              <a16:creationId xmlns:a16="http://schemas.microsoft.com/office/drawing/2014/main" id="{2A1E9955-51B7-4BCE-BC7B-1773178AEF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7" name="Text Box 460">
          <a:extLst>
            <a:ext uri="{FF2B5EF4-FFF2-40B4-BE49-F238E27FC236}">
              <a16:creationId xmlns:a16="http://schemas.microsoft.com/office/drawing/2014/main" id="{BB3876E0-C70A-4139-86A7-528FFE0B2D3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8" name="Text Box 461">
          <a:extLst>
            <a:ext uri="{FF2B5EF4-FFF2-40B4-BE49-F238E27FC236}">
              <a16:creationId xmlns:a16="http://schemas.microsoft.com/office/drawing/2014/main" id="{D9E8AD60-86B1-4953-A780-F2DCCE378B1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69" name="Text Box 462">
          <a:extLst>
            <a:ext uri="{FF2B5EF4-FFF2-40B4-BE49-F238E27FC236}">
              <a16:creationId xmlns:a16="http://schemas.microsoft.com/office/drawing/2014/main" id="{09F23BDB-A5BE-4450-BED6-669049A8D50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0" name="Text Box 463">
          <a:extLst>
            <a:ext uri="{FF2B5EF4-FFF2-40B4-BE49-F238E27FC236}">
              <a16:creationId xmlns:a16="http://schemas.microsoft.com/office/drawing/2014/main" id="{702C4371-1181-472D-8BBB-FEE753E7667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1" name="Text Box 464">
          <a:extLst>
            <a:ext uri="{FF2B5EF4-FFF2-40B4-BE49-F238E27FC236}">
              <a16:creationId xmlns:a16="http://schemas.microsoft.com/office/drawing/2014/main" id="{82BA05FD-47C2-44E9-9976-576616F6DC0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2" name="Text Box 465">
          <a:extLst>
            <a:ext uri="{FF2B5EF4-FFF2-40B4-BE49-F238E27FC236}">
              <a16:creationId xmlns:a16="http://schemas.microsoft.com/office/drawing/2014/main" id="{BC1BACBF-37C1-4671-84EF-EA0F9B8FAC6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3" name="Text Box 466">
          <a:extLst>
            <a:ext uri="{FF2B5EF4-FFF2-40B4-BE49-F238E27FC236}">
              <a16:creationId xmlns:a16="http://schemas.microsoft.com/office/drawing/2014/main" id="{BE5C80FA-27FE-4DD7-90B2-D822681F47E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4" name="Text Box 467">
          <a:extLst>
            <a:ext uri="{FF2B5EF4-FFF2-40B4-BE49-F238E27FC236}">
              <a16:creationId xmlns:a16="http://schemas.microsoft.com/office/drawing/2014/main" id="{CF797F23-C289-42A6-8A15-D4890E9A69C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5" name="Text Box 468">
          <a:extLst>
            <a:ext uri="{FF2B5EF4-FFF2-40B4-BE49-F238E27FC236}">
              <a16:creationId xmlns:a16="http://schemas.microsoft.com/office/drawing/2014/main" id="{460F861C-7F74-4846-A224-FB8AF2688FD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6" name="Text Box 469">
          <a:extLst>
            <a:ext uri="{FF2B5EF4-FFF2-40B4-BE49-F238E27FC236}">
              <a16:creationId xmlns:a16="http://schemas.microsoft.com/office/drawing/2014/main" id="{AB4918CA-6695-4B84-AD7D-93A68CCDF52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7" name="Text Box 470">
          <a:extLst>
            <a:ext uri="{FF2B5EF4-FFF2-40B4-BE49-F238E27FC236}">
              <a16:creationId xmlns:a16="http://schemas.microsoft.com/office/drawing/2014/main" id="{48607C65-0877-4CF2-883F-5D9A12F2C6B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8" name="Text Box 471">
          <a:extLst>
            <a:ext uri="{FF2B5EF4-FFF2-40B4-BE49-F238E27FC236}">
              <a16:creationId xmlns:a16="http://schemas.microsoft.com/office/drawing/2014/main" id="{DD154A7E-B072-4815-8031-7548D8A6794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79" name="Text Box 472">
          <a:extLst>
            <a:ext uri="{FF2B5EF4-FFF2-40B4-BE49-F238E27FC236}">
              <a16:creationId xmlns:a16="http://schemas.microsoft.com/office/drawing/2014/main" id="{E3A9C936-F44C-4EF2-AF13-1411BBCEE54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0" name="Text Box 473">
          <a:extLst>
            <a:ext uri="{FF2B5EF4-FFF2-40B4-BE49-F238E27FC236}">
              <a16:creationId xmlns:a16="http://schemas.microsoft.com/office/drawing/2014/main" id="{05ACF484-3492-4B3C-86D6-770870CCA8E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1" name="Text Box 474">
          <a:extLst>
            <a:ext uri="{FF2B5EF4-FFF2-40B4-BE49-F238E27FC236}">
              <a16:creationId xmlns:a16="http://schemas.microsoft.com/office/drawing/2014/main" id="{DA0A8F26-E659-47D8-A385-7FD9558489B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2" name="Text Box 475">
          <a:extLst>
            <a:ext uri="{FF2B5EF4-FFF2-40B4-BE49-F238E27FC236}">
              <a16:creationId xmlns:a16="http://schemas.microsoft.com/office/drawing/2014/main" id="{CFECC124-1D05-482F-BE47-77DFAB404D9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3" name="Text Box 476">
          <a:extLst>
            <a:ext uri="{FF2B5EF4-FFF2-40B4-BE49-F238E27FC236}">
              <a16:creationId xmlns:a16="http://schemas.microsoft.com/office/drawing/2014/main" id="{7315F3B1-20BE-4F9D-80CA-987334DB24C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4" name="Text Box 477">
          <a:extLst>
            <a:ext uri="{FF2B5EF4-FFF2-40B4-BE49-F238E27FC236}">
              <a16:creationId xmlns:a16="http://schemas.microsoft.com/office/drawing/2014/main" id="{4B0349EA-FAC6-4825-B341-3D0921D233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5" name="Text Box 478">
          <a:extLst>
            <a:ext uri="{FF2B5EF4-FFF2-40B4-BE49-F238E27FC236}">
              <a16:creationId xmlns:a16="http://schemas.microsoft.com/office/drawing/2014/main" id="{EB8D1880-EED0-4836-B7E4-6690DB76AFF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6" name="Text Box 479">
          <a:extLst>
            <a:ext uri="{FF2B5EF4-FFF2-40B4-BE49-F238E27FC236}">
              <a16:creationId xmlns:a16="http://schemas.microsoft.com/office/drawing/2014/main" id="{19AA2B2A-CF35-4967-99BB-2281A76BF7C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7" name="Text Box 480">
          <a:extLst>
            <a:ext uri="{FF2B5EF4-FFF2-40B4-BE49-F238E27FC236}">
              <a16:creationId xmlns:a16="http://schemas.microsoft.com/office/drawing/2014/main" id="{3FCE3706-D613-4D9F-8456-4AE85A2738A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8" name="Text Box 481">
          <a:extLst>
            <a:ext uri="{FF2B5EF4-FFF2-40B4-BE49-F238E27FC236}">
              <a16:creationId xmlns:a16="http://schemas.microsoft.com/office/drawing/2014/main" id="{4C5AF99E-008E-441B-B2D7-1A84BF11EB7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89" name="Text Box 482">
          <a:extLst>
            <a:ext uri="{FF2B5EF4-FFF2-40B4-BE49-F238E27FC236}">
              <a16:creationId xmlns:a16="http://schemas.microsoft.com/office/drawing/2014/main" id="{62797DC1-73D5-4CD4-B5F0-CBC29676D44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0" name="Text Box 483">
          <a:extLst>
            <a:ext uri="{FF2B5EF4-FFF2-40B4-BE49-F238E27FC236}">
              <a16:creationId xmlns:a16="http://schemas.microsoft.com/office/drawing/2014/main" id="{414AAA4B-1AD6-4471-A5B5-E568411900E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1" name="Text Box 484">
          <a:extLst>
            <a:ext uri="{FF2B5EF4-FFF2-40B4-BE49-F238E27FC236}">
              <a16:creationId xmlns:a16="http://schemas.microsoft.com/office/drawing/2014/main" id="{581B2DD7-280C-47F9-9C74-B58A6C45E7B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2" name="Text Box 485">
          <a:extLst>
            <a:ext uri="{FF2B5EF4-FFF2-40B4-BE49-F238E27FC236}">
              <a16:creationId xmlns:a16="http://schemas.microsoft.com/office/drawing/2014/main" id="{598134CC-488D-416E-A394-4A8F8D6E23A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3" name="Text Box 486">
          <a:extLst>
            <a:ext uri="{FF2B5EF4-FFF2-40B4-BE49-F238E27FC236}">
              <a16:creationId xmlns:a16="http://schemas.microsoft.com/office/drawing/2014/main" id="{98A4E38F-1C6F-4B23-A07C-DB345F6A368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4" name="Text Box 487">
          <a:extLst>
            <a:ext uri="{FF2B5EF4-FFF2-40B4-BE49-F238E27FC236}">
              <a16:creationId xmlns:a16="http://schemas.microsoft.com/office/drawing/2014/main" id="{B944AD21-6FDD-437C-BB0D-2EA5ADAD039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5" name="Text Box 488">
          <a:extLst>
            <a:ext uri="{FF2B5EF4-FFF2-40B4-BE49-F238E27FC236}">
              <a16:creationId xmlns:a16="http://schemas.microsoft.com/office/drawing/2014/main" id="{96FBDA52-E9B4-4351-975A-764A14FF6AA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6" name="Text Box 489">
          <a:extLst>
            <a:ext uri="{FF2B5EF4-FFF2-40B4-BE49-F238E27FC236}">
              <a16:creationId xmlns:a16="http://schemas.microsoft.com/office/drawing/2014/main" id="{E4620786-D0F9-43A7-8007-008B1F547E3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7" name="Text Box 490">
          <a:extLst>
            <a:ext uri="{FF2B5EF4-FFF2-40B4-BE49-F238E27FC236}">
              <a16:creationId xmlns:a16="http://schemas.microsoft.com/office/drawing/2014/main" id="{089EA5B0-DCA4-4002-B30A-3F299D7B707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8" name="Text Box 491">
          <a:extLst>
            <a:ext uri="{FF2B5EF4-FFF2-40B4-BE49-F238E27FC236}">
              <a16:creationId xmlns:a16="http://schemas.microsoft.com/office/drawing/2014/main" id="{B5D68526-384A-4B63-80F9-70BD33A8528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299" name="Text Box 492">
          <a:extLst>
            <a:ext uri="{FF2B5EF4-FFF2-40B4-BE49-F238E27FC236}">
              <a16:creationId xmlns:a16="http://schemas.microsoft.com/office/drawing/2014/main" id="{28A986DB-E51D-42B3-8081-64EEF88845E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0" name="Text Box 493">
          <a:extLst>
            <a:ext uri="{FF2B5EF4-FFF2-40B4-BE49-F238E27FC236}">
              <a16:creationId xmlns:a16="http://schemas.microsoft.com/office/drawing/2014/main" id="{B3713EBC-9CC7-4587-8FC8-C46D1647C19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1" name="Text Box 494">
          <a:extLst>
            <a:ext uri="{FF2B5EF4-FFF2-40B4-BE49-F238E27FC236}">
              <a16:creationId xmlns:a16="http://schemas.microsoft.com/office/drawing/2014/main" id="{37601190-2A3D-423F-A189-4C37CB88DD7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2" name="Text Box 495">
          <a:extLst>
            <a:ext uri="{FF2B5EF4-FFF2-40B4-BE49-F238E27FC236}">
              <a16:creationId xmlns:a16="http://schemas.microsoft.com/office/drawing/2014/main" id="{19F6801C-0998-4E72-BCFA-A0C46B19EB9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3" name="Text Box 496">
          <a:extLst>
            <a:ext uri="{FF2B5EF4-FFF2-40B4-BE49-F238E27FC236}">
              <a16:creationId xmlns:a16="http://schemas.microsoft.com/office/drawing/2014/main" id="{21B58898-EA2F-45A0-A6EB-CF44305B5EA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4" name="Text Box 497">
          <a:extLst>
            <a:ext uri="{FF2B5EF4-FFF2-40B4-BE49-F238E27FC236}">
              <a16:creationId xmlns:a16="http://schemas.microsoft.com/office/drawing/2014/main" id="{F1EFBE64-2CDD-4ECF-A6B0-C973B7723AE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5" name="Text Box 498">
          <a:extLst>
            <a:ext uri="{FF2B5EF4-FFF2-40B4-BE49-F238E27FC236}">
              <a16:creationId xmlns:a16="http://schemas.microsoft.com/office/drawing/2014/main" id="{4A970F65-7AB6-4F27-A744-6C532D05955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6" name="Text Box 499">
          <a:extLst>
            <a:ext uri="{FF2B5EF4-FFF2-40B4-BE49-F238E27FC236}">
              <a16:creationId xmlns:a16="http://schemas.microsoft.com/office/drawing/2014/main" id="{962455B3-C94A-455F-A210-5585DB79483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7" name="Text Box 500">
          <a:extLst>
            <a:ext uri="{FF2B5EF4-FFF2-40B4-BE49-F238E27FC236}">
              <a16:creationId xmlns:a16="http://schemas.microsoft.com/office/drawing/2014/main" id="{54A7E427-AD79-4F35-9605-15789ACE1B6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8" name="Text Box 501">
          <a:extLst>
            <a:ext uri="{FF2B5EF4-FFF2-40B4-BE49-F238E27FC236}">
              <a16:creationId xmlns:a16="http://schemas.microsoft.com/office/drawing/2014/main" id="{0E0DEC9B-0B88-4BBD-A3AA-7915082C056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09" name="Text Box 502">
          <a:extLst>
            <a:ext uri="{FF2B5EF4-FFF2-40B4-BE49-F238E27FC236}">
              <a16:creationId xmlns:a16="http://schemas.microsoft.com/office/drawing/2014/main" id="{5AE5B68D-0018-4478-8CE0-7F9D41B3B72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0" name="Text Box 503">
          <a:extLst>
            <a:ext uri="{FF2B5EF4-FFF2-40B4-BE49-F238E27FC236}">
              <a16:creationId xmlns:a16="http://schemas.microsoft.com/office/drawing/2014/main" id="{84C7EACE-9D55-4B86-9253-F25BC3DFA17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1" name="Text Box 504">
          <a:extLst>
            <a:ext uri="{FF2B5EF4-FFF2-40B4-BE49-F238E27FC236}">
              <a16:creationId xmlns:a16="http://schemas.microsoft.com/office/drawing/2014/main" id="{27790F43-14FE-43B0-B058-9147667FCA3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2" name="Text Box 505">
          <a:extLst>
            <a:ext uri="{FF2B5EF4-FFF2-40B4-BE49-F238E27FC236}">
              <a16:creationId xmlns:a16="http://schemas.microsoft.com/office/drawing/2014/main" id="{13177E2B-462C-4962-BDD1-E68E0F7C47A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3" name="Text Box 506">
          <a:extLst>
            <a:ext uri="{FF2B5EF4-FFF2-40B4-BE49-F238E27FC236}">
              <a16:creationId xmlns:a16="http://schemas.microsoft.com/office/drawing/2014/main" id="{34E3CCD9-D282-48B5-97A1-D1ECE4206EB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4" name="Text Box 507">
          <a:extLst>
            <a:ext uri="{FF2B5EF4-FFF2-40B4-BE49-F238E27FC236}">
              <a16:creationId xmlns:a16="http://schemas.microsoft.com/office/drawing/2014/main" id="{33E67D7B-7CC1-400A-B09B-938CFD974F8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5" name="Text Box 508">
          <a:extLst>
            <a:ext uri="{FF2B5EF4-FFF2-40B4-BE49-F238E27FC236}">
              <a16:creationId xmlns:a16="http://schemas.microsoft.com/office/drawing/2014/main" id="{83D8718C-7626-48B5-970B-559BB4B70F4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6" name="Text Box 509">
          <a:extLst>
            <a:ext uri="{FF2B5EF4-FFF2-40B4-BE49-F238E27FC236}">
              <a16:creationId xmlns:a16="http://schemas.microsoft.com/office/drawing/2014/main" id="{7D1D9A04-2F4F-4C8E-9723-CA61AC8DE06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7" name="Text Box 510">
          <a:extLst>
            <a:ext uri="{FF2B5EF4-FFF2-40B4-BE49-F238E27FC236}">
              <a16:creationId xmlns:a16="http://schemas.microsoft.com/office/drawing/2014/main" id="{A85E4AA2-011E-415B-80C4-7A590986127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8" name="Text Box 511">
          <a:extLst>
            <a:ext uri="{FF2B5EF4-FFF2-40B4-BE49-F238E27FC236}">
              <a16:creationId xmlns:a16="http://schemas.microsoft.com/office/drawing/2014/main" id="{EAF23FE5-7712-4F9A-8E00-194DF3261FF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19" name="Text Box 512">
          <a:extLst>
            <a:ext uri="{FF2B5EF4-FFF2-40B4-BE49-F238E27FC236}">
              <a16:creationId xmlns:a16="http://schemas.microsoft.com/office/drawing/2014/main" id="{ECE21879-EF25-4B27-A8F6-B77C451647B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0" name="Text Box 513">
          <a:extLst>
            <a:ext uri="{FF2B5EF4-FFF2-40B4-BE49-F238E27FC236}">
              <a16:creationId xmlns:a16="http://schemas.microsoft.com/office/drawing/2014/main" id="{4DAFACDA-25EA-4426-9ED1-50F20CF76F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1" name="Text Box 514">
          <a:extLst>
            <a:ext uri="{FF2B5EF4-FFF2-40B4-BE49-F238E27FC236}">
              <a16:creationId xmlns:a16="http://schemas.microsoft.com/office/drawing/2014/main" id="{EE014C41-5CA2-4E67-81EE-3785BDDC863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2" name="Text Box 515">
          <a:extLst>
            <a:ext uri="{FF2B5EF4-FFF2-40B4-BE49-F238E27FC236}">
              <a16:creationId xmlns:a16="http://schemas.microsoft.com/office/drawing/2014/main" id="{C5ABC888-C807-4999-9F35-0D8F009DE89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3" name="Text Box 516">
          <a:extLst>
            <a:ext uri="{FF2B5EF4-FFF2-40B4-BE49-F238E27FC236}">
              <a16:creationId xmlns:a16="http://schemas.microsoft.com/office/drawing/2014/main" id="{680665D4-9821-4B3F-85BB-13AC3D15642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4" name="Text Box 517">
          <a:extLst>
            <a:ext uri="{FF2B5EF4-FFF2-40B4-BE49-F238E27FC236}">
              <a16:creationId xmlns:a16="http://schemas.microsoft.com/office/drawing/2014/main" id="{A2814E19-57FE-4D5B-8001-5621B121C99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5" name="Text Box 518">
          <a:extLst>
            <a:ext uri="{FF2B5EF4-FFF2-40B4-BE49-F238E27FC236}">
              <a16:creationId xmlns:a16="http://schemas.microsoft.com/office/drawing/2014/main" id="{306D9F6C-46D6-40C1-9752-04F28666828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6" name="Text Box 519">
          <a:extLst>
            <a:ext uri="{FF2B5EF4-FFF2-40B4-BE49-F238E27FC236}">
              <a16:creationId xmlns:a16="http://schemas.microsoft.com/office/drawing/2014/main" id="{D3C11AA8-EAB7-4C8C-946F-BF168686E41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7" name="Text Box 520">
          <a:extLst>
            <a:ext uri="{FF2B5EF4-FFF2-40B4-BE49-F238E27FC236}">
              <a16:creationId xmlns:a16="http://schemas.microsoft.com/office/drawing/2014/main" id="{33FE47E8-F46C-478A-B4B5-141B6EEB924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8" name="Text Box 521">
          <a:extLst>
            <a:ext uri="{FF2B5EF4-FFF2-40B4-BE49-F238E27FC236}">
              <a16:creationId xmlns:a16="http://schemas.microsoft.com/office/drawing/2014/main" id="{C721BE1D-E468-435B-B12C-5266B844EE5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29" name="Text Box 522">
          <a:extLst>
            <a:ext uri="{FF2B5EF4-FFF2-40B4-BE49-F238E27FC236}">
              <a16:creationId xmlns:a16="http://schemas.microsoft.com/office/drawing/2014/main" id="{7AAC51D5-6F0E-48A6-B328-06678062B0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0" name="Text Box 523">
          <a:extLst>
            <a:ext uri="{FF2B5EF4-FFF2-40B4-BE49-F238E27FC236}">
              <a16:creationId xmlns:a16="http://schemas.microsoft.com/office/drawing/2014/main" id="{72071867-8DA6-4637-84B6-521DE7EC464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1" name="Text Box 524">
          <a:extLst>
            <a:ext uri="{FF2B5EF4-FFF2-40B4-BE49-F238E27FC236}">
              <a16:creationId xmlns:a16="http://schemas.microsoft.com/office/drawing/2014/main" id="{46446DFC-6F08-4161-886D-179A7F55C08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2" name="Text Box 525">
          <a:extLst>
            <a:ext uri="{FF2B5EF4-FFF2-40B4-BE49-F238E27FC236}">
              <a16:creationId xmlns:a16="http://schemas.microsoft.com/office/drawing/2014/main" id="{6C106994-5F43-446A-98DC-8CA8A7673FC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3" name="Text Box 526">
          <a:extLst>
            <a:ext uri="{FF2B5EF4-FFF2-40B4-BE49-F238E27FC236}">
              <a16:creationId xmlns:a16="http://schemas.microsoft.com/office/drawing/2014/main" id="{CCE04AAA-32C9-4054-8859-C29459824D9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4" name="Text Box 527">
          <a:extLst>
            <a:ext uri="{FF2B5EF4-FFF2-40B4-BE49-F238E27FC236}">
              <a16:creationId xmlns:a16="http://schemas.microsoft.com/office/drawing/2014/main" id="{D7561ED5-15E3-4275-8764-4FEB1A0EE5A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5" name="Text Box 528">
          <a:extLst>
            <a:ext uri="{FF2B5EF4-FFF2-40B4-BE49-F238E27FC236}">
              <a16:creationId xmlns:a16="http://schemas.microsoft.com/office/drawing/2014/main" id="{D049E7EB-965F-4785-AC22-D437BDE05E2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6" name="Text Box 529">
          <a:extLst>
            <a:ext uri="{FF2B5EF4-FFF2-40B4-BE49-F238E27FC236}">
              <a16:creationId xmlns:a16="http://schemas.microsoft.com/office/drawing/2014/main" id="{1E454655-5CE0-401D-AADA-4478D6BC1EC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7" name="Text Box 530">
          <a:extLst>
            <a:ext uri="{FF2B5EF4-FFF2-40B4-BE49-F238E27FC236}">
              <a16:creationId xmlns:a16="http://schemas.microsoft.com/office/drawing/2014/main" id="{D8CDD9A1-F43B-4A80-8929-CF3013875C4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8" name="Text Box 531">
          <a:extLst>
            <a:ext uri="{FF2B5EF4-FFF2-40B4-BE49-F238E27FC236}">
              <a16:creationId xmlns:a16="http://schemas.microsoft.com/office/drawing/2014/main" id="{D59581D7-8350-4F3C-A69F-F6D530BBA43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39" name="Text Box 532">
          <a:extLst>
            <a:ext uri="{FF2B5EF4-FFF2-40B4-BE49-F238E27FC236}">
              <a16:creationId xmlns:a16="http://schemas.microsoft.com/office/drawing/2014/main" id="{AA11801A-4F5B-4820-AA1F-873CCFDE6F7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0" name="Text Box 533">
          <a:extLst>
            <a:ext uri="{FF2B5EF4-FFF2-40B4-BE49-F238E27FC236}">
              <a16:creationId xmlns:a16="http://schemas.microsoft.com/office/drawing/2014/main" id="{395A62E2-481E-497B-B1E8-C897C3FC16B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1" name="Text Box 534">
          <a:extLst>
            <a:ext uri="{FF2B5EF4-FFF2-40B4-BE49-F238E27FC236}">
              <a16:creationId xmlns:a16="http://schemas.microsoft.com/office/drawing/2014/main" id="{3F92F88A-704A-4D1B-869F-84AB300A339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2" name="Text Box 535">
          <a:extLst>
            <a:ext uri="{FF2B5EF4-FFF2-40B4-BE49-F238E27FC236}">
              <a16:creationId xmlns:a16="http://schemas.microsoft.com/office/drawing/2014/main" id="{DE8C67AA-913A-4D1E-8F3B-3ABE81B9AB0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3" name="Text Box 536">
          <a:extLst>
            <a:ext uri="{FF2B5EF4-FFF2-40B4-BE49-F238E27FC236}">
              <a16:creationId xmlns:a16="http://schemas.microsoft.com/office/drawing/2014/main" id="{175EF96F-95E3-40C0-BB8B-C1878400DC4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4" name="Text Box 537">
          <a:extLst>
            <a:ext uri="{FF2B5EF4-FFF2-40B4-BE49-F238E27FC236}">
              <a16:creationId xmlns:a16="http://schemas.microsoft.com/office/drawing/2014/main" id="{DED0ABE3-B804-44C3-8583-B352704AAFC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5" name="Text Box 538">
          <a:extLst>
            <a:ext uri="{FF2B5EF4-FFF2-40B4-BE49-F238E27FC236}">
              <a16:creationId xmlns:a16="http://schemas.microsoft.com/office/drawing/2014/main" id="{1BEACB50-3EDE-4CBA-89E9-9437616850A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6" name="Text Box 539">
          <a:extLst>
            <a:ext uri="{FF2B5EF4-FFF2-40B4-BE49-F238E27FC236}">
              <a16:creationId xmlns:a16="http://schemas.microsoft.com/office/drawing/2014/main" id="{287BD0C4-7916-4543-8284-7C5E18581D0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7" name="Text Box 540">
          <a:extLst>
            <a:ext uri="{FF2B5EF4-FFF2-40B4-BE49-F238E27FC236}">
              <a16:creationId xmlns:a16="http://schemas.microsoft.com/office/drawing/2014/main" id="{13049C07-9B56-4CEE-BCC2-4C05085012B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8" name="Text Box 541">
          <a:extLst>
            <a:ext uri="{FF2B5EF4-FFF2-40B4-BE49-F238E27FC236}">
              <a16:creationId xmlns:a16="http://schemas.microsoft.com/office/drawing/2014/main" id="{EBA2F3D4-A46A-457E-8A6C-DAE08F43612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49" name="Text Box 542">
          <a:extLst>
            <a:ext uri="{FF2B5EF4-FFF2-40B4-BE49-F238E27FC236}">
              <a16:creationId xmlns:a16="http://schemas.microsoft.com/office/drawing/2014/main" id="{F71696DF-F852-4E24-88A4-F66DD872016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0" name="Text Box 543">
          <a:extLst>
            <a:ext uri="{FF2B5EF4-FFF2-40B4-BE49-F238E27FC236}">
              <a16:creationId xmlns:a16="http://schemas.microsoft.com/office/drawing/2014/main" id="{AC262007-758E-4DEB-841C-389B00F15B4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1" name="Text Box 544">
          <a:extLst>
            <a:ext uri="{FF2B5EF4-FFF2-40B4-BE49-F238E27FC236}">
              <a16:creationId xmlns:a16="http://schemas.microsoft.com/office/drawing/2014/main" id="{F161BE44-E9D1-4DA9-8443-980C47259A6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2" name="Text Box 545">
          <a:extLst>
            <a:ext uri="{FF2B5EF4-FFF2-40B4-BE49-F238E27FC236}">
              <a16:creationId xmlns:a16="http://schemas.microsoft.com/office/drawing/2014/main" id="{656A1401-C81B-4FCF-9062-FB8996A4964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3" name="Text Box 546">
          <a:extLst>
            <a:ext uri="{FF2B5EF4-FFF2-40B4-BE49-F238E27FC236}">
              <a16:creationId xmlns:a16="http://schemas.microsoft.com/office/drawing/2014/main" id="{8DEFDF45-F30B-4BD8-ABEE-352A78B626C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4" name="Text Box 547">
          <a:extLst>
            <a:ext uri="{FF2B5EF4-FFF2-40B4-BE49-F238E27FC236}">
              <a16:creationId xmlns:a16="http://schemas.microsoft.com/office/drawing/2014/main" id="{E805DB80-2E60-46D6-866A-E6AAC8DA836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5" name="Text Box 548">
          <a:extLst>
            <a:ext uri="{FF2B5EF4-FFF2-40B4-BE49-F238E27FC236}">
              <a16:creationId xmlns:a16="http://schemas.microsoft.com/office/drawing/2014/main" id="{D7C89377-87E6-4716-9C82-DA7B72449A1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6" name="Text Box 549">
          <a:extLst>
            <a:ext uri="{FF2B5EF4-FFF2-40B4-BE49-F238E27FC236}">
              <a16:creationId xmlns:a16="http://schemas.microsoft.com/office/drawing/2014/main" id="{2867684A-D3A5-409C-BE1B-6734B529ED2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7" name="Text Box 550">
          <a:extLst>
            <a:ext uri="{FF2B5EF4-FFF2-40B4-BE49-F238E27FC236}">
              <a16:creationId xmlns:a16="http://schemas.microsoft.com/office/drawing/2014/main" id="{E9F8662B-F5A0-45F2-A19B-D2756D0C55A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8" name="Text Box 551">
          <a:extLst>
            <a:ext uri="{FF2B5EF4-FFF2-40B4-BE49-F238E27FC236}">
              <a16:creationId xmlns:a16="http://schemas.microsoft.com/office/drawing/2014/main" id="{DE9487FE-888F-4B13-B953-CB0C124C9AB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59" name="Text Box 552">
          <a:extLst>
            <a:ext uri="{FF2B5EF4-FFF2-40B4-BE49-F238E27FC236}">
              <a16:creationId xmlns:a16="http://schemas.microsoft.com/office/drawing/2014/main" id="{64508458-17BC-4EE8-8C23-C861AE6F83C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0" name="Text Box 553">
          <a:extLst>
            <a:ext uri="{FF2B5EF4-FFF2-40B4-BE49-F238E27FC236}">
              <a16:creationId xmlns:a16="http://schemas.microsoft.com/office/drawing/2014/main" id="{30F8535C-1101-4ED0-BE36-0FB0A8CFB22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1" name="Text Box 554">
          <a:extLst>
            <a:ext uri="{FF2B5EF4-FFF2-40B4-BE49-F238E27FC236}">
              <a16:creationId xmlns:a16="http://schemas.microsoft.com/office/drawing/2014/main" id="{15DBEA4D-C11E-416C-AC5D-2CD5F7F588E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2" name="Text Box 555">
          <a:extLst>
            <a:ext uri="{FF2B5EF4-FFF2-40B4-BE49-F238E27FC236}">
              <a16:creationId xmlns:a16="http://schemas.microsoft.com/office/drawing/2014/main" id="{8CEB9673-A7FF-4101-990D-673A7CF8A62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3" name="Text Box 556">
          <a:extLst>
            <a:ext uri="{FF2B5EF4-FFF2-40B4-BE49-F238E27FC236}">
              <a16:creationId xmlns:a16="http://schemas.microsoft.com/office/drawing/2014/main" id="{03A80741-1331-426F-A4A7-69D638A1D72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4" name="Text Box 557">
          <a:extLst>
            <a:ext uri="{FF2B5EF4-FFF2-40B4-BE49-F238E27FC236}">
              <a16:creationId xmlns:a16="http://schemas.microsoft.com/office/drawing/2014/main" id="{670EDA40-D56A-4BB0-A76A-FA53FBC3553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5" name="Text Box 558">
          <a:extLst>
            <a:ext uri="{FF2B5EF4-FFF2-40B4-BE49-F238E27FC236}">
              <a16:creationId xmlns:a16="http://schemas.microsoft.com/office/drawing/2014/main" id="{7935B289-BF2E-4456-9D18-B56B88F6376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6" name="Text Box 559">
          <a:extLst>
            <a:ext uri="{FF2B5EF4-FFF2-40B4-BE49-F238E27FC236}">
              <a16:creationId xmlns:a16="http://schemas.microsoft.com/office/drawing/2014/main" id="{B29FB2CF-7998-4BDE-A47B-9F587E2D0ED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7" name="Text Box 560">
          <a:extLst>
            <a:ext uri="{FF2B5EF4-FFF2-40B4-BE49-F238E27FC236}">
              <a16:creationId xmlns:a16="http://schemas.microsoft.com/office/drawing/2014/main" id="{3EA18906-E9DD-475B-A955-981DFF46DE2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8" name="Text Box 561">
          <a:extLst>
            <a:ext uri="{FF2B5EF4-FFF2-40B4-BE49-F238E27FC236}">
              <a16:creationId xmlns:a16="http://schemas.microsoft.com/office/drawing/2014/main" id="{790B3086-261E-4D77-B3DC-84DE496D6E4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69" name="Text Box 562">
          <a:extLst>
            <a:ext uri="{FF2B5EF4-FFF2-40B4-BE49-F238E27FC236}">
              <a16:creationId xmlns:a16="http://schemas.microsoft.com/office/drawing/2014/main" id="{D90E49FE-F306-40EC-A217-B1407A5F31B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0" name="Text Box 563">
          <a:extLst>
            <a:ext uri="{FF2B5EF4-FFF2-40B4-BE49-F238E27FC236}">
              <a16:creationId xmlns:a16="http://schemas.microsoft.com/office/drawing/2014/main" id="{CC67CC26-FF17-4272-B7F6-61AF2723E8C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1" name="Text Box 564">
          <a:extLst>
            <a:ext uri="{FF2B5EF4-FFF2-40B4-BE49-F238E27FC236}">
              <a16:creationId xmlns:a16="http://schemas.microsoft.com/office/drawing/2014/main" id="{D55255A8-074D-4924-B831-563C52D8437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2" name="Text Box 565">
          <a:extLst>
            <a:ext uri="{FF2B5EF4-FFF2-40B4-BE49-F238E27FC236}">
              <a16:creationId xmlns:a16="http://schemas.microsoft.com/office/drawing/2014/main" id="{2A256065-4E76-49D4-AA5D-644E6AC1F48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3" name="Text Box 566">
          <a:extLst>
            <a:ext uri="{FF2B5EF4-FFF2-40B4-BE49-F238E27FC236}">
              <a16:creationId xmlns:a16="http://schemas.microsoft.com/office/drawing/2014/main" id="{BA02D0E9-3FB3-4956-BA4B-9D510873405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4" name="Text Box 567">
          <a:extLst>
            <a:ext uri="{FF2B5EF4-FFF2-40B4-BE49-F238E27FC236}">
              <a16:creationId xmlns:a16="http://schemas.microsoft.com/office/drawing/2014/main" id="{CA9A4139-840D-4C91-9B5D-F18E373D03D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5" name="Text Box 568">
          <a:extLst>
            <a:ext uri="{FF2B5EF4-FFF2-40B4-BE49-F238E27FC236}">
              <a16:creationId xmlns:a16="http://schemas.microsoft.com/office/drawing/2014/main" id="{DEEEFCA6-5FF3-45C0-8983-06B2B368980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6" name="Text Box 569">
          <a:extLst>
            <a:ext uri="{FF2B5EF4-FFF2-40B4-BE49-F238E27FC236}">
              <a16:creationId xmlns:a16="http://schemas.microsoft.com/office/drawing/2014/main" id="{7CB389E9-2D58-4176-BD48-D219EF2F4E9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7" name="Text Box 570">
          <a:extLst>
            <a:ext uri="{FF2B5EF4-FFF2-40B4-BE49-F238E27FC236}">
              <a16:creationId xmlns:a16="http://schemas.microsoft.com/office/drawing/2014/main" id="{FEC42635-62B2-4221-883E-24BC8F6B74C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8" name="Text Box 571">
          <a:extLst>
            <a:ext uri="{FF2B5EF4-FFF2-40B4-BE49-F238E27FC236}">
              <a16:creationId xmlns:a16="http://schemas.microsoft.com/office/drawing/2014/main" id="{9B853FE1-7309-4926-A1D4-2A2766D2090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79" name="Text Box 572">
          <a:extLst>
            <a:ext uri="{FF2B5EF4-FFF2-40B4-BE49-F238E27FC236}">
              <a16:creationId xmlns:a16="http://schemas.microsoft.com/office/drawing/2014/main" id="{BC273484-E77A-4774-9A5A-724D5B86B8A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0" name="Text Box 573">
          <a:extLst>
            <a:ext uri="{FF2B5EF4-FFF2-40B4-BE49-F238E27FC236}">
              <a16:creationId xmlns:a16="http://schemas.microsoft.com/office/drawing/2014/main" id="{F5B1446D-5C63-4F6C-B0C1-48C8E47CB3B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1" name="Text Box 574">
          <a:extLst>
            <a:ext uri="{FF2B5EF4-FFF2-40B4-BE49-F238E27FC236}">
              <a16:creationId xmlns:a16="http://schemas.microsoft.com/office/drawing/2014/main" id="{55E72613-7FD8-464E-B997-458EC1525A7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2" name="Text Box 575">
          <a:extLst>
            <a:ext uri="{FF2B5EF4-FFF2-40B4-BE49-F238E27FC236}">
              <a16:creationId xmlns:a16="http://schemas.microsoft.com/office/drawing/2014/main" id="{0D04EDA3-C5D8-4B99-B1EC-30FAAD0311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3" name="Text Box 576">
          <a:extLst>
            <a:ext uri="{FF2B5EF4-FFF2-40B4-BE49-F238E27FC236}">
              <a16:creationId xmlns:a16="http://schemas.microsoft.com/office/drawing/2014/main" id="{E93AD586-D307-4A9C-9214-EB47455FDD5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4" name="Text Box 577">
          <a:extLst>
            <a:ext uri="{FF2B5EF4-FFF2-40B4-BE49-F238E27FC236}">
              <a16:creationId xmlns:a16="http://schemas.microsoft.com/office/drawing/2014/main" id="{4DC265AC-CE23-4208-9202-D464F8F5043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5" name="Text Box 578">
          <a:extLst>
            <a:ext uri="{FF2B5EF4-FFF2-40B4-BE49-F238E27FC236}">
              <a16:creationId xmlns:a16="http://schemas.microsoft.com/office/drawing/2014/main" id="{724A0D54-130A-4984-9BE6-0D16FE2B3A0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6" name="Text Box 579">
          <a:extLst>
            <a:ext uri="{FF2B5EF4-FFF2-40B4-BE49-F238E27FC236}">
              <a16:creationId xmlns:a16="http://schemas.microsoft.com/office/drawing/2014/main" id="{4FFF9689-BC60-4EE2-8413-D8A8B393FC0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7" name="Text Box 580">
          <a:extLst>
            <a:ext uri="{FF2B5EF4-FFF2-40B4-BE49-F238E27FC236}">
              <a16:creationId xmlns:a16="http://schemas.microsoft.com/office/drawing/2014/main" id="{F62B2F0E-CD35-4D17-9853-5291FEE25B0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8" name="Text Box 581">
          <a:extLst>
            <a:ext uri="{FF2B5EF4-FFF2-40B4-BE49-F238E27FC236}">
              <a16:creationId xmlns:a16="http://schemas.microsoft.com/office/drawing/2014/main" id="{1B2F9583-1998-457D-AF68-434B7D17EAE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89" name="Text Box 582">
          <a:extLst>
            <a:ext uri="{FF2B5EF4-FFF2-40B4-BE49-F238E27FC236}">
              <a16:creationId xmlns:a16="http://schemas.microsoft.com/office/drawing/2014/main" id="{41C8916B-5000-401E-87EB-04ECE6EE18B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0" name="Text Box 583">
          <a:extLst>
            <a:ext uri="{FF2B5EF4-FFF2-40B4-BE49-F238E27FC236}">
              <a16:creationId xmlns:a16="http://schemas.microsoft.com/office/drawing/2014/main" id="{510BB53C-C95B-4C21-BBF0-073262419E5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1" name="Text Box 584">
          <a:extLst>
            <a:ext uri="{FF2B5EF4-FFF2-40B4-BE49-F238E27FC236}">
              <a16:creationId xmlns:a16="http://schemas.microsoft.com/office/drawing/2014/main" id="{98DBD571-B4C6-4F37-9B17-496DDEC9C97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2" name="Text Box 585">
          <a:extLst>
            <a:ext uri="{FF2B5EF4-FFF2-40B4-BE49-F238E27FC236}">
              <a16:creationId xmlns:a16="http://schemas.microsoft.com/office/drawing/2014/main" id="{7F4EBE96-C1EE-4C76-9176-74F50D3EDA0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3" name="Text Box 586">
          <a:extLst>
            <a:ext uri="{FF2B5EF4-FFF2-40B4-BE49-F238E27FC236}">
              <a16:creationId xmlns:a16="http://schemas.microsoft.com/office/drawing/2014/main" id="{5D3F8F97-F34B-4490-BBE7-485E4F5EA9D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4" name="Text Box 587">
          <a:extLst>
            <a:ext uri="{FF2B5EF4-FFF2-40B4-BE49-F238E27FC236}">
              <a16:creationId xmlns:a16="http://schemas.microsoft.com/office/drawing/2014/main" id="{181993F0-C4E8-487E-8604-16DAE4B71ED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5" name="Text Box 588">
          <a:extLst>
            <a:ext uri="{FF2B5EF4-FFF2-40B4-BE49-F238E27FC236}">
              <a16:creationId xmlns:a16="http://schemas.microsoft.com/office/drawing/2014/main" id="{A97B802B-8A94-4663-8AE2-0C2EC11719D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6" name="Text Box 589">
          <a:extLst>
            <a:ext uri="{FF2B5EF4-FFF2-40B4-BE49-F238E27FC236}">
              <a16:creationId xmlns:a16="http://schemas.microsoft.com/office/drawing/2014/main" id="{95D35A1F-5904-4E9B-90AC-07E25DE9E70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7" name="Text Box 590">
          <a:extLst>
            <a:ext uri="{FF2B5EF4-FFF2-40B4-BE49-F238E27FC236}">
              <a16:creationId xmlns:a16="http://schemas.microsoft.com/office/drawing/2014/main" id="{AB8227AD-EB91-4C27-83B1-C7DE102F244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8" name="Text Box 591">
          <a:extLst>
            <a:ext uri="{FF2B5EF4-FFF2-40B4-BE49-F238E27FC236}">
              <a16:creationId xmlns:a16="http://schemas.microsoft.com/office/drawing/2014/main" id="{6E61BCB0-CA5E-46C3-9D71-3365C96535F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399" name="Text Box 592">
          <a:extLst>
            <a:ext uri="{FF2B5EF4-FFF2-40B4-BE49-F238E27FC236}">
              <a16:creationId xmlns:a16="http://schemas.microsoft.com/office/drawing/2014/main" id="{3F8FFE8D-90D9-4E2D-83B6-EAB9BD0F384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0" name="Text Box 593">
          <a:extLst>
            <a:ext uri="{FF2B5EF4-FFF2-40B4-BE49-F238E27FC236}">
              <a16:creationId xmlns:a16="http://schemas.microsoft.com/office/drawing/2014/main" id="{70DB8619-D176-4201-A7C2-6C48B8BE8DB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1" name="Text Box 594">
          <a:extLst>
            <a:ext uri="{FF2B5EF4-FFF2-40B4-BE49-F238E27FC236}">
              <a16:creationId xmlns:a16="http://schemas.microsoft.com/office/drawing/2014/main" id="{97DA77A7-F9A1-4333-BBCA-F98320869BC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2" name="Text Box 595">
          <a:extLst>
            <a:ext uri="{FF2B5EF4-FFF2-40B4-BE49-F238E27FC236}">
              <a16:creationId xmlns:a16="http://schemas.microsoft.com/office/drawing/2014/main" id="{9CF618D9-5F33-40AF-873B-CD1384AA3FA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3" name="Text Box 596">
          <a:extLst>
            <a:ext uri="{FF2B5EF4-FFF2-40B4-BE49-F238E27FC236}">
              <a16:creationId xmlns:a16="http://schemas.microsoft.com/office/drawing/2014/main" id="{F0BA47FE-AB1C-45EE-BE31-A9ECB53BEAA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4" name="Text Box 597">
          <a:extLst>
            <a:ext uri="{FF2B5EF4-FFF2-40B4-BE49-F238E27FC236}">
              <a16:creationId xmlns:a16="http://schemas.microsoft.com/office/drawing/2014/main" id="{B9F019E9-5E3C-43AF-9396-3496DBB70A4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5" name="Text Box 598">
          <a:extLst>
            <a:ext uri="{FF2B5EF4-FFF2-40B4-BE49-F238E27FC236}">
              <a16:creationId xmlns:a16="http://schemas.microsoft.com/office/drawing/2014/main" id="{7DF27AD7-6E3C-4A2D-9C5B-080AAC06070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6" name="Text Box 599">
          <a:extLst>
            <a:ext uri="{FF2B5EF4-FFF2-40B4-BE49-F238E27FC236}">
              <a16:creationId xmlns:a16="http://schemas.microsoft.com/office/drawing/2014/main" id="{9A04146C-4E5E-4E04-9685-A3A4D05C30F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7" name="Text Box 600">
          <a:extLst>
            <a:ext uri="{FF2B5EF4-FFF2-40B4-BE49-F238E27FC236}">
              <a16:creationId xmlns:a16="http://schemas.microsoft.com/office/drawing/2014/main" id="{18D6D9DA-0789-4897-979B-B800BE822EB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8" name="Text Box 601">
          <a:extLst>
            <a:ext uri="{FF2B5EF4-FFF2-40B4-BE49-F238E27FC236}">
              <a16:creationId xmlns:a16="http://schemas.microsoft.com/office/drawing/2014/main" id="{44E75522-A067-4C26-8AE8-D23002F171B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09" name="Text Box 602">
          <a:extLst>
            <a:ext uri="{FF2B5EF4-FFF2-40B4-BE49-F238E27FC236}">
              <a16:creationId xmlns:a16="http://schemas.microsoft.com/office/drawing/2014/main" id="{6E8B0FDD-C2B1-4815-88BE-20825411EB4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0" name="Text Box 603">
          <a:extLst>
            <a:ext uri="{FF2B5EF4-FFF2-40B4-BE49-F238E27FC236}">
              <a16:creationId xmlns:a16="http://schemas.microsoft.com/office/drawing/2014/main" id="{E3EE7053-47E4-425A-92D0-67D4C9B7476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1" name="Text Box 604">
          <a:extLst>
            <a:ext uri="{FF2B5EF4-FFF2-40B4-BE49-F238E27FC236}">
              <a16:creationId xmlns:a16="http://schemas.microsoft.com/office/drawing/2014/main" id="{2887D17C-FF40-410A-9C32-851123C5BF3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2" name="Text Box 605">
          <a:extLst>
            <a:ext uri="{FF2B5EF4-FFF2-40B4-BE49-F238E27FC236}">
              <a16:creationId xmlns:a16="http://schemas.microsoft.com/office/drawing/2014/main" id="{2D13B246-0A24-4290-A5FE-0CD1CC33C14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3" name="Text Box 606">
          <a:extLst>
            <a:ext uri="{FF2B5EF4-FFF2-40B4-BE49-F238E27FC236}">
              <a16:creationId xmlns:a16="http://schemas.microsoft.com/office/drawing/2014/main" id="{A7927FE3-7121-46B5-AA46-679CB66600D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4" name="Text Box 607">
          <a:extLst>
            <a:ext uri="{FF2B5EF4-FFF2-40B4-BE49-F238E27FC236}">
              <a16:creationId xmlns:a16="http://schemas.microsoft.com/office/drawing/2014/main" id="{83D36422-479B-4D58-9140-1A8CB8603C2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5" name="Text Box 608">
          <a:extLst>
            <a:ext uri="{FF2B5EF4-FFF2-40B4-BE49-F238E27FC236}">
              <a16:creationId xmlns:a16="http://schemas.microsoft.com/office/drawing/2014/main" id="{58923850-5E37-41F1-814B-7EE2706EA48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6" name="Text Box 609">
          <a:extLst>
            <a:ext uri="{FF2B5EF4-FFF2-40B4-BE49-F238E27FC236}">
              <a16:creationId xmlns:a16="http://schemas.microsoft.com/office/drawing/2014/main" id="{D903700E-0DAE-4D4C-9FF5-414C0547DC9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7" name="Text Box 610">
          <a:extLst>
            <a:ext uri="{FF2B5EF4-FFF2-40B4-BE49-F238E27FC236}">
              <a16:creationId xmlns:a16="http://schemas.microsoft.com/office/drawing/2014/main" id="{50A5FB0A-4CFC-4C9B-B81D-4C66D091AFA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8" name="Text Box 611">
          <a:extLst>
            <a:ext uri="{FF2B5EF4-FFF2-40B4-BE49-F238E27FC236}">
              <a16:creationId xmlns:a16="http://schemas.microsoft.com/office/drawing/2014/main" id="{97E65486-30A8-4773-A0E1-11D2E242B45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19" name="Text Box 612">
          <a:extLst>
            <a:ext uri="{FF2B5EF4-FFF2-40B4-BE49-F238E27FC236}">
              <a16:creationId xmlns:a16="http://schemas.microsoft.com/office/drawing/2014/main" id="{85F25101-B47F-4E16-84A8-C2D1239A275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0" name="Text Box 613">
          <a:extLst>
            <a:ext uri="{FF2B5EF4-FFF2-40B4-BE49-F238E27FC236}">
              <a16:creationId xmlns:a16="http://schemas.microsoft.com/office/drawing/2014/main" id="{32C84CFA-B8AD-4B57-897B-C9D706D9768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1" name="Text Box 614">
          <a:extLst>
            <a:ext uri="{FF2B5EF4-FFF2-40B4-BE49-F238E27FC236}">
              <a16:creationId xmlns:a16="http://schemas.microsoft.com/office/drawing/2014/main" id="{A2A57FE2-06BC-4B5E-B235-9D72533C1A8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2" name="Text Box 615">
          <a:extLst>
            <a:ext uri="{FF2B5EF4-FFF2-40B4-BE49-F238E27FC236}">
              <a16:creationId xmlns:a16="http://schemas.microsoft.com/office/drawing/2014/main" id="{764E2EE9-7A7F-4544-8C74-42FE4F8C179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3" name="Text Box 616">
          <a:extLst>
            <a:ext uri="{FF2B5EF4-FFF2-40B4-BE49-F238E27FC236}">
              <a16:creationId xmlns:a16="http://schemas.microsoft.com/office/drawing/2014/main" id="{E07967CF-AA62-427B-96C5-D12649CDB8F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4" name="Text Box 617">
          <a:extLst>
            <a:ext uri="{FF2B5EF4-FFF2-40B4-BE49-F238E27FC236}">
              <a16:creationId xmlns:a16="http://schemas.microsoft.com/office/drawing/2014/main" id="{38C7B22E-9EBF-4FF0-88BC-108BE82359E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5" name="Text Box 618">
          <a:extLst>
            <a:ext uri="{FF2B5EF4-FFF2-40B4-BE49-F238E27FC236}">
              <a16:creationId xmlns:a16="http://schemas.microsoft.com/office/drawing/2014/main" id="{E9B32501-E3E4-499F-A22A-40E7777323C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6" name="Text Box 619">
          <a:extLst>
            <a:ext uri="{FF2B5EF4-FFF2-40B4-BE49-F238E27FC236}">
              <a16:creationId xmlns:a16="http://schemas.microsoft.com/office/drawing/2014/main" id="{72A849F4-4F00-4908-B0F3-963972CBD20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7" name="Text Box 620">
          <a:extLst>
            <a:ext uri="{FF2B5EF4-FFF2-40B4-BE49-F238E27FC236}">
              <a16:creationId xmlns:a16="http://schemas.microsoft.com/office/drawing/2014/main" id="{774EB5BF-BFBA-4F3E-A6D0-858C0CFC023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8" name="Text Box 621">
          <a:extLst>
            <a:ext uri="{FF2B5EF4-FFF2-40B4-BE49-F238E27FC236}">
              <a16:creationId xmlns:a16="http://schemas.microsoft.com/office/drawing/2014/main" id="{0BA9F801-0E42-4321-9459-A8E636ECDB9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29" name="Text Box 622">
          <a:extLst>
            <a:ext uri="{FF2B5EF4-FFF2-40B4-BE49-F238E27FC236}">
              <a16:creationId xmlns:a16="http://schemas.microsoft.com/office/drawing/2014/main" id="{CBE0A28C-A3A4-4880-B694-8A853C2C783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0" name="Text Box 623">
          <a:extLst>
            <a:ext uri="{FF2B5EF4-FFF2-40B4-BE49-F238E27FC236}">
              <a16:creationId xmlns:a16="http://schemas.microsoft.com/office/drawing/2014/main" id="{697087C6-EA03-4494-AA80-1D21D00770A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1" name="Text Box 624">
          <a:extLst>
            <a:ext uri="{FF2B5EF4-FFF2-40B4-BE49-F238E27FC236}">
              <a16:creationId xmlns:a16="http://schemas.microsoft.com/office/drawing/2014/main" id="{C3445F07-878C-4567-B677-53F6ED5B61B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2" name="Text Box 625">
          <a:extLst>
            <a:ext uri="{FF2B5EF4-FFF2-40B4-BE49-F238E27FC236}">
              <a16:creationId xmlns:a16="http://schemas.microsoft.com/office/drawing/2014/main" id="{5A76A414-3EEA-47BC-88A3-3BF49D873A2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3" name="Text Box 626">
          <a:extLst>
            <a:ext uri="{FF2B5EF4-FFF2-40B4-BE49-F238E27FC236}">
              <a16:creationId xmlns:a16="http://schemas.microsoft.com/office/drawing/2014/main" id="{981580C7-FB10-4FE5-B6D6-70E89C11BA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4" name="Text Box 627">
          <a:extLst>
            <a:ext uri="{FF2B5EF4-FFF2-40B4-BE49-F238E27FC236}">
              <a16:creationId xmlns:a16="http://schemas.microsoft.com/office/drawing/2014/main" id="{9695D28B-E475-45B4-B721-2CE793AEBCE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5" name="Text Box 628">
          <a:extLst>
            <a:ext uri="{FF2B5EF4-FFF2-40B4-BE49-F238E27FC236}">
              <a16:creationId xmlns:a16="http://schemas.microsoft.com/office/drawing/2014/main" id="{79072D4F-E287-4EA0-84A9-8A04E19A750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6" name="Text Box 629">
          <a:extLst>
            <a:ext uri="{FF2B5EF4-FFF2-40B4-BE49-F238E27FC236}">
              <a16:creationId xmlns:a16="http://schemas.microsoft.com/office/drawing/2014/main" id="{80A2CDFE-B7D5-4514-9C09-9A04D54B92D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7" name="Text Box 630">
          <a:extLst>
            <a:ext uri="{FF2B5EF4-FFF2-40B4-BE49-F238E27FC236}">
              <a16:creationId xmlns:a16="http://schemas.microsoft.com/office/drawing/2014/main" id="{17F2FB4E-9493-4EDA-88E9-28801ABEEEF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8" name="Text Box 631">
          <a:extLst>
            <a:ext uri="{FF2B5EF4-FFF2-40B4-BE49-F238E27FC236}">
              <a16:creationId xmlns:a16="http://schemas.microsoft.com/office/drawing/2014/main" id="{E248BF8A-E8DC-4485-AABE-BB908AEE211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39" name="Text Box 632">
          <a:extLst>
            <a:ext uri="{FF2B5EF4-FFF2-40B4-BE49-F238E27FC236}">
              <a16:creationId xmlns:a16="http://schemas.microsoft.com/office/drawing/2014/main" id="{04C9A492-6A47-4DB6-8856-B50CAE90382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0" name="Text Box 633">
          <a:extLst>
            <a:ext uri="{FF2B5EF4-FFF2-40B4-BE49-F238E27FC236}">
              <a16:creationId xmlns:a16="http://schemas.microsoft.com/office/drawing/2014/main" id="{A49F0592-A44C-4FDB-9F88-8231089D056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1" name="Text Box 634">
          <a:extLst>
            <a:ext uri="{FF2B5EF4-FFF2-40B4-BE49-F238E27FC236}">
              <a16:creationId xmlns:a16="http://schemas.microsoft.com/office/drawing/2014/main" id="{0A784CD8-F35C-489E-B42B-87B96C26BC7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2" name="Text Box 635">
          <a:extLst>
            <a:ext uri="{FF2B5EF4-FFF2-40B4-BE49-F238E27FC236}">
              <a16:creationId xmlns:a16="http://schemas.microsoft.com/office/drawing/2014/main" id="{05448F26-0270-4852-A133-48382DDFA7B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3" name="Text Box 636">
          <a:extLst>
            <a:ext uri="{FF2B5EF4-FFF2-40B4-BE49-F238E27FC236}">
              <a16:creationId xmlns:a16="http://schemas.microsoft.com/office/drawing/2014/main" id="{CC7E7558-48E7-4142-A583-6E2366CA825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4" name="Text Box 637">
          <a:extLst>
            <a:ext uri="{FF2B5EF4-FFF2-40B4-BE49-F238E27FC236}">
              <a16:creationId xmlns:a16="http://schemas.microsoft.com/office/drawing/2014/main" id="{37025ADA-3160-4239-B489-E822B805449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5" name="Text Box 638">
          <a:extLst>
            <a:ext uri="{FF2B5EF4-FFF2-40B4-BE49-F238E27FC236}">
              <a16:creationId xmlns:a16="http://schemas.microsoft.com/office/drawing/2014/main" id="{F0A89D70-1054-477B-81D3-1CEF5BFB6A6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6" name="Text Box 639">
          <a:extLst>
            <a:ext uri="{FF2B5EF4-FFF2-40B4-BE49-F238E27FC236}">
              <a16:creationId xmlns:a16="http://schemas.microsoft.com/office/drawing/2014/main" id="{6840F5B9-3262-4FF4-9FA5-8D20A23976E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7" name="Text Box 640">
          <a:extLst>
            <a:ext uri="{FF2B5EF4-FFF2-40B4-BE49-F238E27FC236}">
              <a16:creationId xmlns:a16="http://schemas.microsoft.com/office/drawing/2014/main" id="{DF254E9E-17DA-48FF-B2DD-3CA2A9F8065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8" name="Text Box 641">
          <a:extLst>
            <a:ext uri="{FF2B5EF4-FFF2-40B4-BE49-F238E27FC236}">
              <a16:creationId xmlns:a16="http://schemas.microsoft.com/office/drawing/2014/main" id="{5F4ABD5E-6D34-4060-97B7-6FC98F12818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49" name="Text Box 642">
          <a:extLst>
            <a:ext uri="{FF2B5EF4-FFF2-40B4-BE49-F238E27FC236}">
              <a16:creationId xmlns:a16="http://schemas.microsoft.com/office/drawing/2014/main" id="{8DF127B8-5FB9-4154-B9A6-D924A82F06D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0" name="Text Box 643">
          <a:extLst>
            <a:ext uri="{FF2B5EF4-FFF2-40B4-BE49-F238E27FC236}">
              <a16:creationId xmlns:a16="http://schemas.microsoft.com/office/drawing/2014/main" id="{57B05A85-16EE-4231-AB64-7251C1EBADA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1" name="Text Box 644">
          <a:extLst>
            <a:ext uri="{FF2B5EF4-FFF2-40B4-BE49-F238E27FC236}">
              <a16:creationId xmlns:a16="http://schemas.microsoft.com/office/drawing/2014/main" id="{AE04F236-2853-4292-B235-D3C170DFC4F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2" name="Text Box 645">
          <a:extLst>
            <a:ext uri="{FF2B5EF4-FFF2-40B4-BE49-F238E27FC236}">
              <a16:creationId xmlns:a16="http://schemas.microsoft.com/office/drawing/2014/main" id="{EF9BDF3F-207E-430D-986D-8753B9858C5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3" name="Text Box 646">
          <a:extLst>
            <a:ext uri="{FF2B5EF4-FFF2-40B4-BE49-F238E27FC236}">
              <a16:creationId xmlns:a16="http://schemas.microsoft.com/office/drawing/2014/main" id="{F1138950-F90B-493C-9658-AC33B2AD8DD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4" name="Text Box 647">
          <a:extLst>
            <a:ext uri="{FF2B5EF4-FFF2-40B4-BE49-F238E27FC236}">
              <a16:creationId xmlns:a16="http://schemas.microsoft.com/office/drawing/2014/main" id="{6349FB6F-4509-4288-86C9-8058CE78D34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5" name="Text Box 648">
          <a:extLst>
            <a:ext uri="{FF2B5EF4-FFF2-40B4-BE49-F238E27FC236}">
              <a16:creationId xmlns:a16="http://schemas.microsoft.com/office/drawing/2014/main" id="{BA837A3E-C62A-4254-8E41-F19D63BBE53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6" name="Text Box 649">
          <a:extLst>
            <a:ext uri="{FF2B5EF4-FFF2-40B4-BE49-F238E27FC236}">
              <a16:creationId xmlns:a16="http://schemas.microsoft.com/office/drawing/2014/main" id="{7710FAE9-38C3-4633-ACE4-6B48D9734AB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7" name="Text Box 650">
          <a:extLst>
            <a:ext uri="{FF2B5EF4-FFF2-40B4-BE49-F238E27FC236}">
              <a16:creationId xmlns:a16="http://schemas.microsoft.com/office/drawing/2014/main" id="{05FCC964-256D-463D-B5C7-9376988CB05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8" name="Text Box 651">
          <a:extLst>
            <a:ext uri="{FF2B5EF4-FFF2-40B4-BE49-F238E27FC236}">
              <a16:creationId xmlns:a16="http://schemas.microsoft.com/office/drawing/2014/main" id="{3E05D59E-2863-4237-8634-3D081BF74A6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59" name="Text Box 652">
          <a:extLst>
            <a:ext uri="{FF2B5EF4-FFF2-40B4-BE49-F238E27FC236}">
              <a16:creationId xmlns:a16="http://schemas.microsoft.com/office/drawing/2014/main" id="{C78289B7-8A2C-4892-A923-5DBAE2B775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0" name="Text Box 653">
          <a:extLst>
            <a:ext uri="{FF2B5EF4-FFF2-40B4-BE49-F238E27FC236}">
              <a16:creationId xmlns:a16="http://schemas.microsoft.com/office/drawing/2014/main" id="{A9598899-F6A0-4DCE-9D30-7017036210A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1" name="Text Box 654">
          <a:extLst>
            <a:ext uri="{FF2B5EF4-FFF2-40B4-BE49-F238E27FC236}">
              <a16:creationId xmlns:a16="http://schemas.microsoft.com/office/drawing/2014/main" id="{4303B9A9-B6E2-4722-8C81-BD132E4C4DB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2" name="Text Box 655">
          <a:extLst>
            <a:ext uri="{FF2B5EF4-FFF2-40B4-BE49-F238E27FC236}">
              <a16:creationId xmlns:a16="http://schemas.microsoft.com/office/drawing/2014/main" id="{F8538EE9-48AD-422A-B39D-01F8D01A7E5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3" name="Text Box 656">
          <a:extLst>
            <a:ext uri="{FF2B5EF4-FFF2-40B4-BE49-F238E27FC236}">
              <a16:creationId xmlns:a16="http://schemas.microsoft.com/office/drawing/2014/main" id="{4381C83F-B7D2-4095-841D-E64A3033F00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4" name="Text Box 657">
          <a:extLst>
            <a:ext uri="{FF2B5EF4-FFF2-40B4-BE49-F238E27FC236}">
              <a16:creationId xmlns:a16="http://schemas.microsoft.com/office/drawing/2014/main" id="{2951FF0D-0301-4F96-ABFD-F05CE88D199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5" name="Text Box 658">
          <a:extLst>
            <a:ext uri="{FF2B5EF4-FFF2-40B4-BE49-F238E27FC236}">
              <a16:creationId xmlns:a16="http://schemas.microsoft.com/office/drawing/2014/main" id="{46C20648-4861-47FC-A429-D3D4259DA54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6" name="Text Box 659">
          <a:extLst>
            <a:ext uri="{FF2B5EF4-FFF2-40B4-BE49-F238E27FC236}">
              <a16:creationId xmlns:a16="http://schemas.microsoft.com/office/drawing/2014/main" id="{77AFBA94-2531-4098-AC51-8E8724CD514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7" name="Text Box 660">
          <a:extLst>
            <a:ext uri="{FF2B5EF4-FFF2-40B4-BE49-F238E27FC236}">
              <a16:creationId xmlns:a16="http://schemas.microsoft.com/office/drawing/2014/main" id="{EA2D9EC2-E9C5-4673-934C-C9C2C7DE1C1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8" name="Text Box 661">
          <a:extLst>
            <a:ext uri="{FF2B5EF4-FFF2-40B4-BE49-F238E27FC236}">
              <a16:creationId xmlns:a16="http://schemas.microsoft.com/office/drawing/2014/main" id="{F71F3FF4-70B4-461D-B239-82F78860F42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69" name="Text Box 662">
          <a:extLst>
            <a:ext uri="{FF2B5EF4-FFF2-40B4-BE49-F238E27FC236}">
              <a16:creationId xmlns:a16="http://schemas.microsoft.com/office/drawing/2014/main" id="{5AA7CADC-2508-4458-956B-910128BE290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0" name="Text Box 663">
          <a:extLst>
            <a:ext uri="{FF2B5EF4-FFF2-40B4-BE49-F238E27FC236}">
              <a16:creationId xmlns:a16="http://schemas.microsoft.com/office/drawing/2014/main" id="{BBD62057-077F-4354-B31B-568AE488BCA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1" name="Text Box 664">
          <a:extLst>
            <a:ext uri="{FF2B5EF4-FFF2-40B4-BE49-F238E27FC236}">
              <a16:creationId xmlns:a16="http://schemas.microsoft.com/office/drawing/2014/main" id="{2E786F2D-B06C-4405-BBF3-49C1B8A3505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2" name="Text Box 665">
          <a:extLst>
            <a:ext uri="{FF2B5EF4-FFF2-40B4-BE49-F238E27FC236}">
              <a16:creationId xmlns:a16="http://schemas.microsoft.com/office/drawing/2014/main" id="{43E00676-24DA-4FFC-9A6F-FB6A9CF8D53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3" name="Text Box 666">
          <a:extLst>
            <a:ext uri="{FF2B5EF4-FFF2-40B4-BE49-F238E27FC236}">
              <a16:creationId xmlns:a16="http://schemas.microsoft.com/office/drawing/2014/main" id="{C4E92B8E-A9AF-4674-9102-AFE9EFDE177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4" name="Text Box 667">
          <a:extLst>
            <a:ext uri="{FF2B5EF4-FFF2-40B4-BE49-F238E27FC236}">
              <a16:creationId xmlns:a16="http://schemas.microsoft.com/office/drawing/2014/main" id="{5A32EFDC-6541-424A-9AB8-E628ACDB6A6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5" name="Text Box 668">
          <a:extLst>
            <a:ext uri="{FF2B5EF4-FFF2-40B4-BE49-F238E27FC236}">
              <a16:creationId xmlns:a16="http://schemas.microsoft.com/office/drawing/2014/main" id="{D15D8236-EAFE-4B90-9580-FBE148F61D6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6" name="Text Box 669">
          <a:extLst>
            <a:ext uri="{FF2B5EF4-FFF2-40B4-BE49-F238E27FC236}">
              <a16:creationId xmlns:a16="http://schemas.microsoft.com/office/drawing/2014/main" id="{98B2B715-DBF6-4836-9925-44D6AD79603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7" name="Text Box 670">
          <a:extLst>
            <a:ext uri="{FF2B5EF4-FFF2-40B4-BE49-F238E27FC236}">
              <a16:creationId xmlns:a16="http://schemas.microsoft.com/office/drawing/2014/main" id="{0CA10591-E89F-41B9-822D-E792E0FD806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8" name="Text Box 671">
          <a:extLst>
            <a:ext uri="{FF2B5EF4-FFF2-40B4-BE49-F238E27FC236}">
              <a16:creationId xmlns:a16="http://schemas.microsoft.com/office/drawing/2014/main" id="{65EFBEFF-41EB-4E6C-8955-AE147C07BD4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79" name="Text Box 672">
          <a:extLst>
            <a:ext uri="{FF2B5EF4-FFF2-40B4-BE49-F238E27FC236}">
              <a16:creationId xmlns:a16="http://schemas.microsoft.com/office/drawing/2014/main" id="{C92A3D0B-D3F2-4076-8DF4-489F386FCF5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0" name="Text Box 673">
          <a:extLst>
            <a:ext uri="{FF2B5EF4-FFF2-40B4-BE49-F238E27FC236}">
              <a16:creationId xmlns:a16="http://schemas.microsoft.com/office/drawing/2014/main" id="{4078D4A2-0610-4598-8F10-28FA8B45BD6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1" name="Text Box 674">
          <a:extLst>
            <a:ext uri="{FF2B5EF4-FFF2-40B4-BE49-F238E27FC236}">
              <a16:creationId xmlns:a16="http://schemas.microsoft.com/office/drawing/2014/main" id="{EBA4647C-64A0-4FD6-AD26-7C2B044732F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2" name="Text Box 675">
          <a:extLst>
            <a:ext uri="{FF2B5EF4-FFF2-40B4-BE49-F238E27FC236}">
              <a16:creationId xmlns:a16="http://schemas.microsoft.com/office/drawing/2014/main" id="{E55897D4-E020-4CAC-87BF-BEDBB7BAE4B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3" name="Text Box 676">
          <a:extLst>
            <a:ext uri="{FF2B5EF4-FFF2-40B4-BE49-F238E27FC236}">
              <a16:creationId xmlns:a16="http://schemas.microsoft.com/office/drawing/2014/main" id="{96EBA889-9F57-4E1F-A7A3-DCE63B96AEA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4" name="Text Box 677">
          <a:extLst>
            <a:ext uri="{FF2B5EF4-FFF2-40B4-BE49-F238E27FC236}">
              <a16:creationId xmlns:a16="http://schemas.microsoft.com/office/drawing/2014/main" id="{2421F833-1568-4A13-8882-EDBC3C2BFCB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5" name="Text Box 678">
          <a:extLst>
            <a:ext uri="{FF2B5EF4-FFF2-40B4-BE49-F238E27FC236}">
              <a16:creationId xmlns:a16="http://schemas.microsoft.com/office/drawing/2014/main" id="{4F6DEC8C-FB95-4FF8-A7D9-749D4CAAB65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6" name="Text Box 679">
          <a:extLst>
            <a:ext uri="{FF2B5EF4-FFF2-40B4-BE49-F238E27FC236}">
              <a16:creationId xmlns:a16="http://schemas.microsoft.com/office/drawing/2014/main" id="{5EC8CE4C-C2D2-4F9D-B951-BD9EBE6F990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7" name="Text Box 680">
          <a:extLst>
            <a:ext uri="{FF2B5EF4-FFF2-40B4-BE49-F238E27FC236}">
              <a16:creationId xmlns:a16="http://schemas.microsoft.com/office/drawing/2014/main" id="{90DB703D-DACE-4745-9ED2-6EFE817A3DB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8" name="Text Box 681">
          <a:extLst>
            <a:ext uri="{FF2B5EF4-FFF2-40B4-BE49-F238E27FC236}">
              <a16:creationId xmlns:a16="http://schemas.microsoft.com/office/drawing/2014/main" id="{B1C52628-49C9-4F4C-B0F1-979291E9C6A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89" name="Text Box 682">
          <a:extLst>
            <a:ext uri="{FF2B5EF4-FFF2-40B4-BE49-F238E27FC236}">
              <a16:creationId xmlns:a16="http://schemas.microsoft.com/office/drawing/2014/main" id="{EDD5BBD0-B803-40B9-AA17-7B003973A03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0" name="Text Box 683">
          <a:extLst>
            <a:ext uri="{FF2B5EF4-FFF2-40B4-BE49-F238E27FC236}">
              <a16:creationId xmlns:a16="http://schemas.microsoft.com/office/drawing/2014/main" id="{32F968ED-7CAB-4820-8F60-A0784480AD9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1" name="Text Box 684">
          <a:extLst>
            <a:ext uri="{FF2B5EF4-FFF2-40B4-BE49-F238E27FC236}">
              <a16:creationId xmlns:a16="http://schemas.microsoft.com/office/drawing/2014/main" id="{CEB25951-9188-4ADA-BBE3-53E2E21AB52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2" name="Text Box 685">
          <a:extLst>
            <a:ext uri="{FF2B5EF4-FFF2-40B4-BE49-F238E27FC236}">
              <a16:creationId xmlns:a16="http://schemas.microsoft.com/office/drawing/2014/main" id="{D6796BD3-AA5B-4F79-AC1B-C2E235343CB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3" name="Text Box 686">
          <a:extLst>
            <a:ext uri="{FF2B5EF4-FFF2-40B4-BE49-F238E27FC236}">
              <a16:creationId xmlns:a16="http://schemas.microsoft.com/office/drawing/2014/main" id="{B69384CA-BABA-4EEB-9006-D54F55CE7CE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4" name="Text Box 687">
          <a:extLst>
            <a:ext uri="{FF2B5EF4-FFF2-40B4-BE49-F238E27FC236}">
              <a16:creationId xmlns:a16="http://schemas.microsoft.com/office/drawing/2014/main" id="{A185F0AF-69DA-4096-A84A-16FA2181D3D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5" name="Text Box 688">
          <a:extLst>
            <a:ext uri="{FF2B5EF4-FFF2-40B4-BE49-F238E27FC236}">
              <a16:creationId xmlns:a16="http://schemas.microsoft.com/office/drawing/2014/main" id="{5191894C-5780-444B-9465-5E3E2694955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6" name="Text Box 689">
          <a:extLst>
            <a:ext uri="{FF2B5EF4-FFF2-40B4-BE49-F238E27FC236}">
              <a16:creationId xmlns:a16="http://schemas.microsoft.com/office/drawing/2014/main" id="{69349EAA-B3A0-4B23-8967-DAF041D7F83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7" name="Text Box 690">
          <a:extLst>
            <a:ext uri="{FF2B5EF4-FFF2-40B4-BE49-F238E27FC236}">
              <a16:creationId xmlns:a16="http://schemas.microsoft.com/office/drawing/2014/main" id="{2DC5DE67-7F26-45DF-9B1C-565167B8850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8" name="Text Box 691">
          <a:extLst>
            <a:ext uri="{FF2B5EF4-FFF2-40B4-BE49-F238E27FC236}">
              <a16:creationId xmlns:a16="http://schemas.microsoft.com/office/drawing/2014/main" id="{1655AA22-04FA-43E4-A394-C2678809080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499" name="Text Box 692">
          <a:extLst>
            <a:ext uri="{FF2B5EF4-FFF2-40B4-BE49-F238E27FC236}">
              <a16:creationId xmlns:a16="http://schemas.microsoft.com/office/drawing/2014/main" id="{1986E836-1174-4177-B660-B61628BBA36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0" name="Text Box 693">
          <a:extLst>
            <a:ext uri="{FF2B5EF4-FFF2-40B4-BE49-F238E27FC236}">
              <a16:creationId xmlns:a16="http://schemas.microsoft.com/office/drawing/2014/main" id="{415885FE-9F76-41B6-9D89-00CC6057CB8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1" name="Text Box 694">
          <a:extLst>
            <a:ext uri="{FF2B5EF4-FFF2-40B4-BE49-F238E27FC236}">
              <a16:creationId xmlns:a16="http://schemas.microsoft.com/office/drawing/2014/main" id="{34977596-D12A-4F6D-9D9C-2933E5F833B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2" name="Text Box 695">
          <a:extLst>
            <a:ext uri="{FF2B5EF4-FFF2-40B4-BE49-F238E27FC236}">
              <a16:creationId xmlns:a16="http://schemas.microsoft.com/office/drawing/2014/main" id="{C3988A69-4AE9-415F-A944-A7D59629807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3" name="Text Box 696">
          <a:extLst>
            <a:ext uri="{FF2B5EF4-FFF2-40B4-BE49-F238E27FC236}">
              <a16:creationId xmlns:a16="http://schemas.microsoft.com/office/drawing/2014/main" id="{872BBB65-0317-40BF-9B80-2789BB8ADB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4" name="Text Box 697">
          <a:extLst>
            <a:ext uri="{FF2B5EF4-FFF2-40B4-BE49-F238E27FC236}">
              <a16:creationId xmlns:a16="http://schemas.microsoft.com/office/drawing/2014/main" id="{863ECDF5-58F1-4A89-832C-1E60703AD4B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5" name="Text Box 698">
          <a:extLst>
            <a:ext uri="{FF2B5EF4-FFF2-40B4-BE49-F238E27FC236}">
              <a16:creationId xmlns:a16="http://schemas.microsoft.com/office/drawing/2014/main" id="{47FC3326-64C7-4E94-8C0A-8F8193A79E5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6" name="Text Box 699">
          <a:extLst>
            <a:ext uri="{FF2B5EF4-FFF2-40B4-BE49-F238E27FC236}">
              <a16:creationId xmlns:a16="http://schemas.microsoft.com/office/drawing/2014/main" id="{EAC02847-DCE5-41F2-A5EA-005B7FD9921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7" name="Text Box 700">
          <a:extLst>
            <a:ext uri="{FF2B5EF4-FFF2-40B4-BE49-F238E27FC236}">
              <a16:creationId xmlns:a16="http://schemas.microsoft.com/office/drawing/2014/main" id="{4A3435C3-BA25-4C88-9223-B79CADFE18F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8" name="Text Box 701">
          <a:extLst>
            <a:ext uri="{FF2B5EF4-FFF2-40B4-BE49-F238E27FC236}">
              <a16:creationId xmlns:a16="http://schemas.microsoft.com/office/drawing/2014/main" id="{0DD78DA5-F653-47DC-A53F-E4230024801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09" name="Text Box 702">
          <a:extLst>
            <a:ext uri="{FF2B5EF4-FFF2-40B4-BE49-F238E27FC236}">
              <a16:creationId xmlns:a16="http://schemas.microsoft.com/office/drawing/2014/main" id="{92FB01D3-CDCA-4C52-BEA4-594EB5A4148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0" name="Text Box 703">
          <a:extLst>
            <a:ext uri="{FF2B5EF4-FFF2-40B4-BE49-F238E27FC236}">
              <a16:creationId xmlns:a16="http://schemas.microsoft.com/office/drawing/2014/main" id="{B7A24CBC-AC41-4A2A-9832-10451CA3B71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1" name="Text Box 704">
          <a:extLst>
            <a:ext uri="{FF2B5EF4-FFF2-40B4-BE49-F238E27FC236}">
              <a16:creationId xmlns:a16="http://schemas.microsoft.com/office/drawing/2014/main" id="{2D5BEE91-3057-4801-869D-25E431626A8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2" name="Text Box 705">
          <a:extLst>
            <a:ext uri="{FF2B5EF4-FFF2-40B4-BE49-F238E27FC236}">
              <a16:creationId xmlns:a16="http://schemas.microsoft.com/office/drawing/2014/main" id="{09599854-EF5C-442C-86C3-734AB78CCD4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3" name="Text Box 706">
          <a:extLst>
            <a:ext uri="{FF2B5EF4-FFF2-40B4-BE49-F238E27FC236}">
              <a16:creationId xmlns:a16="http://schemas.microsoft.com/office/drawing/2014/main" id="{1BB8061F-7423-4375-BB77-8D2EB43805C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4" name="Text Box 707">
          <a:extLst>
            <a:ext uri="{FF2B5EF4-FFF2-40B4-BE49-F238E27FC236}">
              <a16:creationId xmlns:a16="http://schemas.microsoft.com/office/drawing/2014/main" id="{8FE9268E-ACE2-4E7C-B703-7926516345C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5" name="Text Box 708">
          <a:extLst>
            <a:ext uri="{FF2B5EF4-FFF2-40B4-BE49-F238E27FC236}">
              <a16:creationId xmlns:a16="http://schemas.microsoft.com/office/drawing/2014/main" id="{F430D576-FA4E-49F2-8980-962875C606A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6" name="Text Box 709">
          <a:extLst>
            <a:ext uri="{FF2B5EF4-FFF2-40B4-BE49-F238E27FC236}">
              <a16:creationId xmlns:a16="http://schemas.microsoft.com/office/drawing/2014/main" id="{55FE5854-1D66-4C69-8D6C-AD821262F1C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7" name="Text Box 710">
          <a:extLst>
            <a:ext uri="{FF2B5EF4-FFF2-40B4-BE49-F238E27FC236}">
              <a16:creationId xmlns:a16="http://schemas.microsoft.com/office/drawing/2014/main" id="{EE3F5D82-365D-4597-BB98-9FC683F511B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8" name="Text Box 711">
          <a:extLst>
            <a:ext uri="{FF2B5EF4-FFF2-40B4-BE49-F238E27FC236}">
              <a16:creationId xmlns:a16="http://schemas.microsoft.com/office/drawing/2014/main" id="{871ECA35-C57E-4937-98AF-7FCF8FEBB10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19" name="Text Box 712">
          <a:extLst>
            <a:ext uri="{FF2B5EF4-FFF2-40B4-BE49-F238E27FC236}">
              <a16:creationId xmlns:a16="http://schemas.microsoft.com/office/drawing/2014/main" id="{086C1605-4E47-453A-B200-94C47B9A65C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0" name="Text Box 713">
          <a:extLst>
            <a:ext uri="{FF2B5EF4-FFF2-40B4-BE49-F238E27FC236}">
              <a16:creationId xmlns:a16="http://schemas.microsoft.com/office/drawing/2014/main" id="{A3376059-C434-449F-999E-D38259834B0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1" name="Text Box 714">
          <a:extLst>
            <a:ext uri="{FF2B5EF4-FFF2-40B4-BE49-F238E27FC236}">
              <a16:creationId xmlns:a16="http://schemas.microsoft.com/office/drawing/2014/main" id="{F613EC84-37CE-4676-A164-782ED3EC061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2" name="Text Box 715">
          <a:extLst>
            <a:ext uri="{FF2B5EF4-FFF2-40B4-BE49-F238E27FC236}">
              <a16:creationId xmlns:a16="http://schemas.microsoft.com/office/drawing/2014/main" id="{D3AAAB78-DF78-466D-9D4A-D144FFB72ED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3" name="Text Box 716">
          <a:extLst>
            <a:ext uri="{FF2B5EF4-FFF2-40B4-BE49-F238E27FC236}">
              <a16:creationId xmlns:a16="http://schemas.microsoft.com/office/drawing/2014/main" id="{5E0F2F00-A18C-4B60-A25A-0959334397A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4" name="Text Box 717">
          <a:extLst>
            <a:ext uri="{FF2B5EF4-FFF2-40B4-BE49-F238E27FC236}">
              <a16:creationId xmlns:a16="http://schemas.microsoft.com/office/drawing/2014/main" id="{4CD7C2AD-19A6-4C01-855F-584175BFF23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5" name="Text Box 718">
          <a:extLst>
            <a:ext uri="{FF2B5EF4-FFF2-40B4-BE49-F238E27FC236}">
              <a16:creationId xmlns:a16="http://schemas.microsoft.com/office/drawing/2014/main" id="{CE59CA6D-6535-46C9-A61C-CA2DEA73DF8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6" name="Text Box 719">
          <a:extLst>
            <a:ext uri="{FF2B5EF4-FFF2-40B4-BE49-F238E27FC236}">
              <a16:creationId xmlns:a16="http://schemas.microsoft.com/office/drawing/2014/main" id="{7C3907E2-091A-4C08-90F3-D57FA1A0A91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7" name="Text Box 720">
          <a:extLst>
            <a:ext uri="{FF2B5EF4-FFF2-40B4-BE49-F238E27FC236}">
              <a16:creationId xmlns:a16="http://schemas.microsoft.com/office/drawing/2014/main" id="{37F967E9-5192-484E-A21D-3030D480204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8" name="Text Box 721">
          <a:extLst>
            <a:ext uri="{FF2B5EF4-FFF2-40B4-BE49-F238E27FC236}">
              <a16:creationId xmlns:a16="http://schemas.microsoft.com/office/drawing/2014/main" id="{108A2FE6-9050-4C73-9D47-C4FDADD7D9F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29" name="Text Box 722">
          <a:extLst>
            <a:ext uri="{FF2B5EF4-FFF2-40B4-BE49-F238E27FC236}">
              <a16:creationId xmlns:a16="http://schemas.microsoft.com/office/drawing/2014/main" id="{29EDDCDA-DCC4-4852-98F1-8ACE15B9955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0" name="Text Box 723">
          <a:extLst>
            <a:ext uri="{FF2B5EF4-FFF2-40B4-BE49-F238E27FC236}">
              <a16:creationId xmlns:a16="http://schemas.microsoft.com/office/drawing/2014/main" id="{8B308085-EDEB-4C3B-AD83-328BA33113C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1" name="Text Box 724">
          <a:extLst>
            <a:ext uri="{FF2B5EF4-FFF2-40B4-BE49-F238E27FC236}">
              <a16:creationId xmlns:a16="http://schemas.microsoft.com/office/drawing/2014/main" id="{D14E7C41-63F7-4249-9687-89134610B2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2" name="Text Box 725">
          <a:extLst>
            <a:ext uri="{FF2B5EF4-FFF2-40B4-BE49-F238E27FC236}">
              <a16:creationId xmlns:a16="http://schemas.microsoft.com/office/drawing/2014/main" id="{7D2303CD-5636-4BF0-998E-96A932A2B49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3" name="Text Box 726">
          <a:extLst>
            <a:ext uri="{FF2B5EF4-FFF2-40B4-BE49-F238E27FC236}">
              <a16:creationId xmlns:a16="http://schemas.microsoft.com/office/drawing/2014/main" id="{58D66A5F-3075-4F10-BD18-A18BFC662C4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4" name="Text Box 727">
          <a:extLst>
            <a:ext uri="{FF2B5EF4-FFF2-40B4-BE49-F238E27FC236}">
              <a16:creationId xmlns:a16="http://schemas.microsoft.com/office/drawing/2014/main" id="{7497DC56-CE5F-4F33-872A-3DB9145920B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5" name="Text Box 728">
          <a:extLst>
            <a:ext uri="{FF2B5EF4-FFF2-40B4-BE49-F238E27FC236}">
              <a16:creationId xmlns:a16="http://schemas.microsoft.com/office/drawing/2014/main" id="{A04DFB9C-CE3A-44A5-8B83-3CA1D01D172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6" name="Text Box 729">
          <a:extLst>
            <a:ext uri="{FF2B5EF4-FFF2-40B4-BE49-F238E27FC236}">
              <a16:creationId xmlns:a16="http://schemas.microsoft.com/office/drawing/2014/main" id="{78A8E8FF-2B18-4AB2-ABEB-7212FAB85B6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7" name="Text Box 730">
          <a:extLst>
            <a:ext uri="{FF2B5EF4-FFF2-40B4-BE49-F238E27FC236}">
              <a16:creationId xmlns:a16="http://schemas.microsoft.com/office/drawing/2014/main" id="{9ACB4AEC-5B8F-4D0D-ABC1-25928560413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8" name="Text Box 731">
          <a:extLst>
            <a:ext uri="{FF2B5EF4-FFF2-40B4-BE49-F238E27FC236}">
              <a16:creationId xmlns:a16="http://schemas.microsoft.com/office/drawing/2014/main" id="{C7785A42-3CD3-4AE0-9FAE-D4EC1764340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39" name="Text Box 732">
          <a:extLst>
            <a:ext uri="{FF2B5EF4-FFF2-40B4-BE49-F238E27FC236}">
              <a16:creationId xmlns:a16="http://schemas.microsoft.com/office/drawing/2014/main" id="{3DBFF1BD-F907-487F-9B96-94D51A1C1B1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0" name="Text Box 733">
          <a:extLst>
            <a:ext uri="{FF2B5EF4-FFF2-40B4-BE49-F238E27FC236}">
              <a16:creationId xmlns:a16="http://schemas.microsoft.com/office/drawing/2014/main" id="{09658D8E-4CB3-4D42-ABB0-A2D787AE8C5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1" name="Text Box 734">
          <a:extLst>
            <a:ext uri="{FF2B5EF4-FFF2-40B4-BE49-F238E27FC236}">
              <a16:creationId xmlns:a16="http://schemas.microsoft.com/office/drawing/2014/main" id="{ED779130-9EC6-4EF3-AD9B-0534D618C06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2" name="Text Box 735">
          <a:extLst>
            <a:ext uri="{FF2B5EF4-FFF2-40B4-BE49-F238E27FC236}">
              <a16:creationId xmlns:a16="http://schemas.microsoft.com/office/drawing/2014/main" id="{E74EA078-EA3E-4571-AAC8-2A57A2EAE85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3" name="Text Box 736">
          <a:extLst>
            <a:ext uri="{FF2B5EF4-FFF2-40B4-BE49-F238E27FC236}">
              <a16:creationId xmlns:a16="http://schemas.microsoft.com/office/drawing/2014/main" id="{5B87391B-66B9-4927-A0CC-93C5396D8F2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4" name="Text Box 737">
          <a:extLst>
            <a:ext uri="{FF2B5EF4-FFF2-40B4-BE49-F238E27FC236}">
              <a16:creationId xmlns:a16="http://schemas.microsoft.com/office/drawing/2014/main" id="{DC6DB255-6690-40DE-BF67-7458D5E6477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5" name="Text Box 738">
          <a:extLst>
            <a:ext uri="{FF2B5EF4-FFF2-40B4-BE49-F238E27FC236}">
              <a16:creationId xmlns:a16="http://schemas.microsoft.com/office/drawing/2014/main" id="{2BE18E48-6FB6-4919-B44F-EFD173751E6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6" name="Text Box 739">
          <a:extLst>
            <a:ext uri="{FF2B5EF4-FFF2-40B4-BE49-F238E27FC236}">
              <a16:creationId xmlns:a16="http://schemas.microsoft.com/office/drawing/2014/main" id="{6BCE820F-FEB2-4C9B-BD16-D2AD8C74732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7" name="Text Box 740">
          <a:extLst>
            <a:ext uri="{FF2B5EF4-FFF2-40B4-BE49-F238E27FC236}">
              <a16:creationId xmlns:a16="http://schemas.microsoft.com/office/drawing/2014/main" id="{4B9692BD-F4A5-462B-9679-7260BBC52BA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8" name="Text Box 741">
          <a:extLst>
            <a:ext uri="{FF2B5EF4-FFF2-40B4-BE49-F238E27FC236}">
              <a16:creationId xmlns:a16="http://schemas.microsoft.com/office/drawing/2014/main" id="{0566DB34-249E-4467-BA77-E1CA5A88BE1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49" name="Text Box 742">
          <a:extLst>
            <a:ext uri="{FF2B5EF4-FFF2-40B4-BE49-F238E27FC236}">
              <a16:creationId xmlns:a16="http://schemas.microsoft.com/office/drawing/2014/main" id="{67C76D5B-FDA3-4AEF-B6AB-E86159F428F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0" name="Text Box 743">
          <a:extLst>
            <a:ext uri="{FF2B5EF4-FFF2-40B4-BE49-F238E27FC236}">
              <a16:creationId xmlns:a16="http://schemas.microsoft.com/office/drawing/2014/main" id="{243665B1-DB79-4C76-8A30-3B081B87091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1" name="Text Box 744">
          <a:extLst>
            <a:ext uri="{FF2B5EF4-FFF2-40B4-BE49-F238E27FC236}">
              <a16:creationId xmlns:a16="http://schemas.microsoft.com/office/drawing/2014/main" id="{41A74FE4-7A00-4B79-B075-590428F30C1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2" name="Text Box 745">
          <a:extLst>
            <a:ext uri="{FF2B5EF4-FFF2-40B4-BE49-F238E27FC236}">
              <a16:creationId xmlns:a16="http://schemas.microsoft.com/office/drawing/2014/main" id="{7FECA078-EA43-461C-8DB0-EFF2365D14D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3" name="Text Box 746">
          <a:extLst>
            <a:ext uri="{FF2B5EF4-FFF2-40B4-BE49-F238E27FC236}">
              <a16:creationId xmlns:a16="http://schemas.microsoft.com/office/drawing/2014/main" id="{7CDBDF45-ECE7-4205-9ECD-A697F89118F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4" name="Text Box 747">
          <a:extLst>
            <a:ext uri="{FF2B5EF4-FFF2-40B4-BE49-F238E27FC236}">
              <a16:creationId xmlns:a16="http://schemas.microsoft.com/office/drawing/2014/main" id="{02A404F1-78EF-4995-9D9A-A5F19EB34A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5" name="Text Box 748">
          <a:extLst>
            <a:ext uri="{FF2B5EF4-FFF2-40B4-BE49-F238E27FC236}">
              <a16:creationId xmlns:a16="http://schemas.microsoft.com/office/drawing/2014/main" id="{BF81ACA5-5491-459F-8187-1C5411802A8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6" name="Text Box 749">
          <a:extLst>
            <a:ext uri="{FF2B5EF4-FFF2-40B4-BE49-F238E27FC236}">
              <a16:creationId xmlns:a16="http://schemas.microsoft.com/office/drawing/2014/main" id="{B3D70F40-A38F-42F6-A14C-3B70AA2B877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7" name="Text Box 750">
          <a:extLst>
            <a:ext uri="{FF2B5EF4-FFF2-40B4-BE49-F238E27FC236}">
              <a16:creationId xmlns:a16="http://schemas.microsoft.com/office/drawing/2014/main" id="{3E23EA8B-A011-40E8-B1B9-8E32D7FE642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8" name="Text Box 751">
          <a:extLst>
            <a:ext uri="{FF2B5EF4-FFF2-40B4-BE49-F238E27FC236}">
              <a16:creationId xmlns:a16="http://schemas.microsoft.com/office/drawing/2014/main" id="{C8BFC4AD-E6CC-4104-974E-6947E52987B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59" name="Text Box 752">
          <a:extLst>
            <a:ext uri="{FF2B5EF4-FFF2-40B4-BE49-F238E27FC236}">
              <a16:creationId xmlns:a16="http://schemas.microsoft.com/office/drawing/2014/main" id="{25A7A294-8491-4A76-9F13-78980419937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0" name="Text Box 753">
          <a:extLst>
            <a:ext uri="{FF2B5EF4-FFF2-40B4-BE49-F238E27FC236}">
              <a16:creationId xmlns:a16="http://schemas.microsoft.com/office/drawing/2014/main" id="{66B2842E-3550-4ECE-AFE9-4ED2105365E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1" name="Text Box 754">
          <a:extLst>
            <a:ext uri="{FF2B5EF4-FFF2-40B4-BE49-F238E27FC236}">
              <a16:creationId xmlns:a16="http://schemas.microsoft.com/office/drawing/2014/main" id="{732FFD54-4052-452B-9229-0996AE5E8F9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2" name="Text Box 755">
          <a:extLst>
            <a:ext uri="{FF2B5EF4-FFF2-40B4-BE49-F238E27FC236}">
              <a16:creationId xmlns:a16="http://schemas.microsoft.com/office/drawing/2014/main" id="{9D70F31C-1503-491A-8C4F-25A17060E58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3" name="Text Box 756">
          <a:extLst>
            <a:ext uri="{FF2B5EF4-FFF2-40B4-BE49-F238E27FC236}">
              <a16:creationId xmlns:a16="http://schemas.microsoft.com/office/drawing/2014/main" id="{BCA38401-A75B-43A3-91E1-26436194A13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4" name="Text Box 757">
          <a:extLst>
            <a:ext uri="{FF2B5EF4-FFF2-40B4-BE49-F238E27FC236}">
              <a16:creationId xmlns:a16="http://schemas.microsoft.com/office/drawing/2014/main" id="{CAC3BD02-FA26-4AEC-AC9A-1EFD6BA9C91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5" name="Text Box 758">
          <a:extLst>
            <a:ext uri="{FF2B5EF4-FFF2-40B4-BE49-F238E27FC236}">
              <a16:creationId xmlns:a16="http://schemas.microsoft.com/office/drawing/2014/main" id="{57214BEE-3E13-4230-BB52-E43FEEC1000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6" name="Text Box 759">
          <a:extLst>
            <a:ext uri="{FF2B5EF4-FFF2-40B4-BE49-F238E27FC236}">
              <a16:creationId xmlns:a16="http://schemas.microsoft.com/office/drawing/2014/main" id="{F1409597-8F9E-467B-819F-79784752652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7" name="Text Box 760">
          <a:extLst>
            <a:ext uri="{FF2B5EF4-FFF2-40B4-BE49-F238E27FC236}">
              <a16:creationId xmlns:a16="http://schemas.microsoft.com/office/drawing/2014/main" id="{7DAE4595-BB1C-4DDB-AA99-E9D201EC6EE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8" name="Text Box 761">
          <a:extLst>
            <a:ext uri="{FF2B5EF4-FFF2-40B4-BE49-F238E27FC236}">
              <a16:creationId xmlns:a16="http://schemas.microsoft.com/office/drawing/2014/main" id="{3BDAAB98-DBF1-43F9-8A20-A2B1C9F3E4F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69" name="Text Box 762">
          <a:extLst>
            <a:ext uri="{FF2B5EF4-FFF2-40B4-BE49-F238E27FC236}">
              <a16:creationId xmlns:a16="http://schemas.microsoft.com/office/drawing/2014/main" id="{9F334F2C-FD92-4CA1-9D18-9808B8DC222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0" name="Text Box 763">
          <a:extLst>
            <a:ext uri="{FF2B5EF4-FFF2-40B4-BE49-F238E27FC236}">
              <a16:creationId xmlns:a16="http://schemas.microsoft.com/office/drawing/2014/main" id="{1F341450-657B-431F-947F-1B2A46CC99C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1" name="Text Box 764">
          <a:extLst>
            <a:ext uri="{FF2B5EF4-FFF2-40B4-BE49-F238E27FC236}">
              <a16:creationId xmlns:a16="http://schemas.microsoft.com/office/drawing/2014/main" id="{A7F5E922-7485-44F1-848E-679A1E0C2C2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2" name="Text Box 765">
          <a:extLst>
            <a:ext uri="{FF2B5EF4-FFF2-40B4-BE49-F238E27FC236}">
              <a16:creationId xmlns:a16="http://schemas.microsoft.com/office/drawing/2014/main" id="{CC94EA74-AEA8-43B7-ADFC-C5EBD5B07AB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3" name="Text Box 766">
          <a:extLst>
            <a:ext uri="{FF2B5EF4-FFF2-40B4-BE49-F238E27FC236}">
              <a16:creationId xmlns:a16="http://schemas.microsoft.com/office/drawing/2014/main" id="{D89CE242-1C89-45FF-968A-2CB0D1F3504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4" name="Text Box 767">
          <a:extLst>
            <a:ext uri="{FF2B5EF4-FFF2-40B4-BE49-F238E27FC236}">
              <a16:creationId xmlns:a16="http://schemas.microsoft.com/office/drawing/2014/main" id="{86D8A019-8ECE-42B0-8E21-1D0BA68B792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5" name="Text Box 768">
          <a:extLst>
            <a:ext uri="{FF2B5EF4-FFF2-40B4-BE49-F238E27FC236}">
              <a16:creationId xmlns:a16="http://schemas.microsoft.com/office/drawing/2014/main" id="{18521F4E-E683-4B0B-8178-6DDA953B762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6" name="Text Box 769">
          <a:extLst>
            <a:ext uri="{FF2B5EF4-FFF2-40B4-BE49-F238E27FC236}">
              <a16:creationId xmlns:a16="http://schemas.microsoft.com/office/drawing/2014/main" id="{130739B4-8DDF-46D8-80C2-47A4A8E921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7" name="Text Box 770">
          <a:extLst>
            <a:ext uri="{FF2B5EF4-FFF2-40B4-BE49-F238E27FC236}">
              <a16:creationId xmlns:a16="http://schemas.microsoft.com/office/drawing/2014/main" id="{6925F656-6F2D-4D46-8F87-759F537E732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349</xdr:row>
      <xdr:rowOff>0</xdr:rowOff>
    </xdr:from>
    <xdr:to>
      <xdr:col>1</xdr:col>
      <xdr:colOff>123825</xdr:colOff>
      <xdr:row>351</xdr:row>
      <xdr:rowOff>62343</xdr:rowOff>
    </xdr:to>
    <xdr:sp macro="" textlink="">
      <xdr:nvSpPr>
        <xdr:cNvPr id="578" name="Text Box 771">
          <a:extLst>
            <a:ext uri="{FF2B5EF4-FFF2-40B4-BE49-F238E27FC236}">
              <a16:creationId xmlns:a16="http://schemas.microsoft.com/office/drawing/2014/main" id="{1CAE3F46-8663-40E1-9C92-A75E2AD3634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79" name="Text Box 3">
          <a:extLst>
            <a:ext uri="{FF2B5EF4-FFF2-40B4-BE49-F238E27FC236}">
              <a16:creationId xmlns:a16="http://schemas.microsoft.com/office/drawing/2014/main" id="{69C9FD61-295C-4BF3-B97F-C72EF60F5EC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0" name="Text Box 3">
          <a:extLst>
            <a:ext uri="{FF2B5EF4-FFF2-40B4-BE49-F238E27FC236}">
              <a16:creationId xmlns:a16="http://schemas.microsoft.com/office/drawing/2014/main" id="{88DA996E-897F-457E-B07A-DCD31A7C0D6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1" name="Text Box 3">
          <a:extLst>
            <a:ext uri="{FF2B5EF4-FFF2-40B4-BE49-F238E27FC236}">
              <a16:creationId xmlns:a16="http://schemas.microsoft.com/office/drawing/2014/main" id="{2D13C1AA-915A-4408-A689-A2E3B7E7D7C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2" name="Text Box 3">
          <a:extLst>
            <a:ext uri="{FF2B5EF4-FFF2-40B4-BE49-F238E27FC236}">
              <a16:creationId xmlns:a16="http://schemas.microsoft.com/office/drawing/2014/main" id="{84491A70-B8F8-4130-830F-5A081314DE7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3" name="Text Box 3">
          <a:extLst>
            <a:ext uri="{FF2B5EF4-FFF2-40B4-BE49-F238E27FC236}">
              <a16:creationId xmlns:a16="http://schemas.microsoft.com/office/drawing/2014/main" id="{EFA84102-EAD9-4785-9376-35EF7D48015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4" name="Text Box 3">
          <a:extLst>
            <a:ext uri="{FF2B5EF4-FFF2-40B4-BE49-F238E27FC236}">
              <a16:creationId xmlns:a16="http://schemas.microsoft.com/office/drawing/2014/main" id="{58AE0B51-E6E2-41FC-A415-77F959FE9AB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5" name="Text Box 3">
          <a:extLst>
            <a:ext uri="{FF2B5EF4-FFF2-40B4-BE49-F238E27FC236}">
              <a16:creationId xmlns:a16="http://schemas.microsoft.com/office/drawing/2014/main" id="{8F1F6F23-7751-4337-AA7E-8E0DE872ADB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6" name="Text Box 3">
          <a:extLst>
            <a:ext uri="{FF2B5EF4-FFF2-40B4-BE49-F238E27FC236}">
              <a16:creationId xmlns:a16="http://schemas.microsoft.com/office/drawing/2014/main" id="{5BEA6594-54BB-4584-87C5-FD2024B38CF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7" name="Text Box 3">
          <a:extLst>
            <a:ext uri="{FF2B5EF4-FFF2-40B4-BE49-F238E27FC236}">
              <a16:creationId xmlns:a16="http://schemas.microsoft.com/office/drawing/2014/main" id="{F0738C2C-4C69-4DF3-A058-EA52F1A4561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8" name="Text Box 3">
          <a:extLst>
            <a:ext uri="{FF2B5EF4-FFF2-40B4-BE49-F238E27FC236}">
              <a16:creationId xmlns:a16="http://schemas.microsoft.com/office/drawing/2014/main" id="{F694C946-30F4-4EF7-B088-2FE1F9F56F7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89" name="Text Box 3">
          <a:extLst>
            <a:ext uri="{FF2B5EF4-FFF2-40B4-BE49-F238E27FC236}">
              <a16:creationId xmlns:a16="http://schemas.microsoft.com/office/drawing/2014/main" id="{1B4081B4-32B2-4D5F-BCD0-3705383085D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0" name="Text Box 3">
          <a:extLst>
            <a:ext uri="{FF2B5EF4-FFF2-40B4-BE49-F238E27FC236}">
              <a16:creationId xmlns:a16="http://schemas.microsoft.com/office/drawing/2014/main" id="{C890059D-A4D3-4519-AF2F-C16D5451884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1" name="Text Box 3">
          <a:extLst>
            <a:ext uri="{FF2B5EF4-FFF2-40B4-BE49-F238E27FC236}">
              <a16:creationId xmlns:a16="http://schemas.microsoft.com/office/drawing/2014/main" id="{DF5A290B-506A-40F9-813A-A268FC5F8BE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2" name="Text Box 3">
          <a:extLst>
            <a:ext uri="{FF2B5EF4-FFF2-40B4-BE49-F238E27FC236}">
              <a16:creationId xmlns:a16="http://schemas.microsoft.com/office/drawing/2014/main" id="{DB72D4CF-8989-4A84-899E-2E8EEB840F2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3" name="Text Box 3">
          <a:extLst>
            <a:ext uri="{FF2B5EF4-FFF2-40B4-BE49-F238E27FC236}">
              <a16:creationId xmlns:a16="http://schemas.microsoft.com/office/drawing/2014/main" id="{29AF2FDD-25F6-4E7B-9072-FFC98192C7B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4" name="Text Box 3">
          <a:extLst>
            <a:ext uri="{FF2B5EF4-FFF2-40B4-BE49-F238E27FC236}">
              <a16:creationId xmlns:a16="http://schemas.microsoft.com/office/drawing/2014/main" id="{A149B29D-D571-404B-8865-787704084FB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5" name="Text Box 3">
          <a:extLst>
            <a:ext uri="{FF2B5EF4-FFF2-40B4-BE49-F238E27FC236}">
              <a16:creationId xmlns:a16="http://schemas.microsoft.com/office/drawing/2014/main" id="{DE578EFB-C602-42F4-9675-8CC31BC192C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6" name="Text Box 3">
          <a:extLst>
            <a:ext uri="{FF2B5EF4-FFF2-40B4-BE49-F238E27FC236}">
              <a16:creationId xmlns:a16="http://schemas.microsoft.com/office/drawing/2014/main" id="{C8E515EB-76EE-471C-B638-B58D4964FD9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7" name="Text Box 3">
          <a:extLst>
            <a:ext uri="{FF2B5EF4-FFF2-40B4-BE49-F238E27FC236}">
              <a16:creationId xmlns:a16="http://schemas.microsoft.com/office/drawing/2014/main" id="{61496DAD-B7D3-482C-9759-8D5765F23A0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8" name="Text Box 3">
          <a:extLst>
            <a:ext uri="{FF2B5EF4-FFF2-40B4-BE49-F238E27FC236}">
              <a16:creationId xmlns:a16="http://schemas.microsoft.com/office/drawing/2014/main" id="{A670B315-922F-4E36-937E-5FCC3DBF52B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599" name="Text Box 3">
          <a:extLst>
            <a:ext uri="{FF2B5EF4-FFF2-40B4-BE49-F238E27FC236}">
              <a16:creationId xmlns:a16="http://schemas.microsoft.com/office/drawing/2014/main" id="{9C480F8A-E3E7-4837-B0C6-E5C083FD249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0" name="Text Box 3">
          <a:extLst>
            <a:ext uri="{FF2B5EF4-FFF2-40B4-BE49-F238E27FC236}">
              <a16:creationId xmlns:a16="http://schemas.microsoft.com/office/drawing/2014/main" id="{77717FB3-1C7E-46DF-A048-6EAE9BFFB64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1" name="Text Box 3">
          <a:extLst>
            <a:ext uri="{FF2B5EF4-FFF2-40B4-BE49-F238E27FC236}">
              <a16:creationId xmlns:a16="http://schemas.microsoft.com/office/drawing/2014/main" id="{B5F97A6F-F8F1-4905-A08A-9A2C4CCD4B4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2" name="Text Box 3">
          <a:extLst>
            <a:ext uri="{FF2B5EF4-FFF2-40B4-BE49-F238E27FC236}">
              <a16:creationId xmlns:a16="http://schemas.microsoft.com/office/drawing/2014/main" id="{9378479C-0759-46EC-BFBB-6D29A03B8C4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3" name="Text Box 3">
          <a:extLst>
            <a:ext uri="{FF2B5EF4-FFF2-40B4-BE49-F238E27FC236}">
              <a16:creationId xmlns:a16="http://schemas.microsoft.com/office/drawing/2014/main" id="{9325570A-70D8-4298-9A49-D62B6D8D661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4" name="Text Box 3">
          <a:extLst>
            <a:ext uri="{FF2B5EF4-FFF2-40B4-BE49-F238E27FC236}">
              <a16:creationId xmlns:a16="http://schemas.microsoft.com/office/drawing/2014/main" id="{3705D4CF-F3F8-42C5-B57D-C49366320AB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5" name="Text Box 3">
          <a:extLst>
            <a:ext uri="{FF2B5EF4-FFF2-40B4-BE49-F238E27FC236}">
              <a16:creationId xmlns:a16="http://schemas.microsoft.com/office/drawing/2014/main" id="{C5BE039C-32FB-41B4-BD0C-C008FC1DF8C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6" name="Text Box 3">
          <a:extLst>
            <a:ext uri="{FF2B5EF4-FFF2-40B4-BE49-F238E27FC236}">
              <a16:creationId xmlns:a16="http://schemas.microsoft.com/office/drawing/2014/main" id="{2605168F-8994-4DF1-BA84-38A9E4A879F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7" name="Text Box 3">
          <a:extLst>
            <a:ext uri="{FF2B5EF4-FFF2-40B4-BE49-F238E27FC236}">
              <a16:creationId xmlns:a16="http://schemas.microsoft.com/office/drawing/2014/main" id="{BEA56715-0BB7-4051-8C95-5234D37E45F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8" name="Text Box 3">
          <a:extLst>
            <a:ext uri="{FF2B5EF4-FFF2-40B4-BE49-F238E27FC236}">
              <a16:creationId xmlns:a16="http://schemas.microsoft.com/office/drawing/2014/main" id="{7136648C-E96C-420A-A61A-F55C0EB87D1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09" name="Text Box 3">
          <a:extLst>
            <a:ext uri="{FF2B5EF4-FFF2-40B4-BE49-F238E27FC236}">
              <a16:creationId xmlns:a16="http://schemas.microsoft.com/office/drawing/2014/main" id="{902C3EBD-836B-40EE-9175-76B6B6825A8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0" name="Text Box 3">
          <a:extLst>
            <a:ext uri="{FF2B5EF4-FFF2-40B4-BE49-F238E27FC236}">
              <a16:creationId xmlns:a16="http://schemas.microsoft.com/office/drawing/2014/main" id="{F1960DF0-FFD0-4E07-A749-EA92D972CFF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1" name="Text Box 3">
          <a:extLst>
            <a:ext uri="{FF2B5EF4-FFF2-40B4-BE49-F238E27FC236}">
              <a16:creationId xmlns:a16="http://schemas.microsoft.com/office/drawing/2014/main" id="{A73FDCE3-C831-44E6-9E67-27EFA7BB03E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2" name="Text Box 3">
          <a:extLst>
            <a:ext uri="{FF2B5EF4-FFF2-40B4-BE49-F238E27FC236}">
              <a16:creationId xmlns:a16="http://schemas.microsoft.com/office/drawing/2014/main" id="{C6BBC9FA-DE0B-4BA9-B32C-FAF49BA4EFF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3" name="Text Box 3">
          <a:extLst>
            <a:ext uri="{FF2B5EF4-FFF2-40B4-BE49-F238E27FC236}">
              <a16:creationId xmlns:a16="http://schemas.microsoft.com/office/drawing/2014/main" id="{4D95E385-C8E4-401F-87D0-E767A973DAE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4" name="Text Box 3">
          <a:extLst>
            <a:ext uri="{FF2B5EF4-FFF2-40B4-BE49-F238E27FC236}">
              <a16:creationId xmlns:a16="http://schemas.microsoft.com/office/drawing/2014/main" id="{47CD9497-330E-4493-B64A-B1ABB96C357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5" name="Text Box 3">
          <a:extLst>
            <a:ext uri="{FF2B5EF4-FFF2-40B4-BE49-F238E27FC236}">
              <a16:creationId xmlns:a16="http://schemas.microsoft.com/office/drawing/2014/main" id="{DD3594DF-B545-414B-A738-ABE6C0F82FA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6" name="Text Box 3">
          <a:extLst>
            <a:ext uri="{FF2B5EF4-FFF2-40B4-BE49-F238E27FC236}">
              <a16:creationId xmlns:a16="http://schemas.microsoft.com/office/drawing/2014/main" id="{0051FC03-813A-47C4-B8E6-D574677111A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7" name="Text Box 3">
          <a:extLst>
            <a:ext uri="{FF2B5EF4-FFF2-40B4-BE49-F238E27FC236}">
              <a16:creationId xmlns:a16="http://schemas.microsoft.com/office/drawing/2014/main" id="{CCF0B2CD-D624-4BD0-A3DF-1AF0C405B7E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8" name="Text Box 3">
          <a:extLst>
            <a:ext uri="{FF2B5EF4-FFF2-40B4-BE49-F238E27FC236}">
              <a16:creationId xmlns:a16="http://schemas.microsoft.com/office/drawing/2014/main" id="{80D4FCBC-36A7-44AC-A495-F04F3D9A6C5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19" name="Text Box 3">
          <a:extLst>
            <a:ext uri="{FF2B5EF4-FFF2-40B4-BE49-F238E27FC236}">
              <a16:creationId xmlns:a16="http://schemas.microsoft.com/office/drawing/2014/main" id="{4632F51C-8240-4204-B829-1A13EED209E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0" name="Text Box 3">
          <a:extLst>
            <a:ext uri="{FF2B5EF4-FFF2-40B4-BE49-F238E27FC236}">
              <a16:creationId xmlns:a16="http://schemas.microsoft.com/office/drawing/2014/main" id="{E53ABF3B-D18C-45FF-917D-32FB5314485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1" name="Text Box 3">
          <a:extLst>
            <a:ext uri="{FF2B5EF4-FFF2-40B4-BE49-F238E27FC236}">
              <a16:creationId xmlns:a16="http://schemas.microsoft.com/office/drawing/2014/main" id="{DC55DCF2-5820-4A89-8A53-26E7DF1DB2E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2" name="Text Box 3">
          <a:extLst>
            <a:ext uri="{FF2B5EF4-FFF2-40B4-BE49-F238E27FC236}">
              <a16:creationId xmlns:a16="http://schemas.microsoft.com/office/drawing/2014/main" id="{11BAF268-6440-4826-90AA-A9D7E42D219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3" name="Text Box 3">
          <a:extLst>
            <a:ext uri="{FF2B5EF4-FFF2-40B4-BE49-F238E27FC236}">
              <a16:creationId xmlns:a16="http://schemas.microsoft.com/office/drawing/2014/main" id="{FF84D4A1-22AA-4707-A7FB-5D608B198EE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4" name="Text Box 3">
          <a:extLst>
            <a:ext uri="{FF2B5EF4-FFF2-40B4-BE49-F238E27FC236}">
              <a16:creationId xmlns:a16="http://schemas.microsoft.com/office/drawing/2014/main" id="{635659CF-22E1-4B27-8F41-47B47C04D1E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5" name="Text Box 3">
          <a:extLst>
            <a:ext uri="{FF2B5EF4-FFF2-40B4-BE49-F238E27FC236}">
              <a16:creationId xmlns:a16="http://schemas.microsoft.com/office/drawing/2014/main" id="{069C1C03-C8BB-47C6-B245-27D477B3B14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6" name="Text Box 3">
          <a:extLst>
            <a:ext uri="{FF2B5EF4-FFF2-40B4-BE49-F238E27FC236}">
              <a16:creationId xmlns:a16="http://schemas.microsoft.com/office/drawing/2014/main" id="{802A3EA3-C411-4EA5-8929-7C5CFD14667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7" name="Text Box 3">
          <a:extLst>
            <a:ext uri="{FF2B5EF4-FFF2-40B4-BE49-F238E27FC236}">
              <a16:creationId xmlns:a16="http://schemas.microsoft.com/office/drawing/2014/main" id="{F71BD9C9-043A-4AA0-9503-B1E2914F3E8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8" name="Text Box 3">
          <a:extLst>
            <a:ext uri="{FF2B5EF4-FFF2-40B4-BE49-F238E27FC236}">
              <a16:creationId xmlns:a16="http://schemas.microsoft.com/office/drawing/2014/main" id="{F7CBFAE2-E36E-412C-8918-97AD89BF1A3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29" name="Text Box 3">
          <a:extLst>
            <a:ext uri="{FF2B5EF4-FFF2-40B4-BE49-F238E27FC236}">
              <a16:creationId xmlns:a16="http://schemas.microsoft.com/office/drawing/2014/main" id="{F8C1D6B0-9EE0-4B54-BAAD-57CD53B5463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0" name="Text Box 3">
          <a:extLst>
            <a:ext uri="{FF2B5EF4-FFF2-40B4-BE49-F238E27FC236}">
              <a16:creationId xmlns:a16="http://schemas.microsoft.com/office/drawing/2014/main" id="{5A013919-9A59-4C81-93EF-E539D1D0653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1" name="Text Box 3">
          <a:extLst>
            <a:ext uri="{FF2B5EF4-FFF2-40B4-BE49-F238E27FC236}">
              <a16:creationId xmlns:a16="http://schemas.microsoft.com/office/drawing/2014/main" id="{0545835F-FD7E-4772-9E2B-F6AB7C540EE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2" name="Text Box 3">
          <a:extLst>
            <a:ext uri="{FF2B5EF4-FFF2-40B4-BE49-F238E27FC236}">
              <a16:creationId xmlns:a16="http://schemas.microsoft.com/office/drawing/2014/main" id="{B473B4F7-FEB1-4DA2-A748-725A5827A45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3" name="Text Box 3">
          <a:extLst>
            <a:ext uri="{FF2B5EF4-FFF2-40B4-BE49-F238E27FC236}">
              <a16:creationId xmlns:a16="http://schemas.microsoft.com/office/drawing/2014/main" id="{A4B346D0-D842-4082-B3AF-A6EE3C1FC26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4" name="Text Box 3">
          <a:extLst>
            <a:ext uri="{FF2B5EF4-FFF2-40B4-BE49-F238E27FC236}">
              <a16:creationId xmlns:a16="http://schemas.microsoft.com/office/drawing/2014/main" id="{F9E4CCAD-C693-46D0-9F34-A0301CA6632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5" name="Text Box 3">
          <a:extLst>
            <a:ext uri="{FF2B5EF4-FFF2-40B4-BE49-F238E27FC236}">
              <a16:creationId xmlns:a16="http://schemas.microsoft.com/office/drawing/2014/main" id="{AE7107DA-60A3-408F-A6D8-15FA2D470D9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6" name="Text Box 3">
          <a:extLst>
            <a:ext uri="{FF2B5EF4-FFF2-40B4-BE49-F238E27FC236}">
              <a16:creationId xmlns:a16="http://schemas.microsoft.com/office/drawing/2014/main" id="{C487F077-A1D2-4BE2-8374-0641EEACCF8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7" name="Text Box 3">
          <a:extLst>
            <a:ext uri="{FF2B5EF4-FFF2-40B4-BE49-F238E27FC236}">
              <a16:creationId xmlns:a16="http://schemas.microsoft.com/office/drawing/2014/main" id="{10F2F93A-273E-48FE-A2BA-A48B88AA537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8" name="Text Box 3">
          <a:extLst>
            <a:ext uri="{FF2B5EF4-FFF2-40B4-BE49-F238E27FC236}">
              <a16:creationId xmlns:a16="http://schemas.microsoft.com/office/drawing/2014/main" id="{FDF6E046-F29F-4C95-84A8-52060C92139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39" name="Text Box 3">
          <a:extLst>
            <a:ext uri="{FF2B5EF4-FFF2-40B4-BE49-F238E27FC236}">
              <a16:creationId xmlns:a16="http://schemas.microsoft.com/office/drawing/2014/main" id="{B62FA9AB-6BBF-422F-BC9A-81480681924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0" name="Text Box 3">
          <a:extLst>
            <a:ext uri="{FF2B5EF4-FFF2-40B4-BE49-F238E27FC236}">
              <a16:creationId xmlns:a16="http://schemas.microsoft.com/office/drawing/2014/main" id="{019EBDE1-80DF-4EDD-8BB1-AD2529B2EAD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1" name="Text Box 3">
          <a:extLst>
            <a:ext uri="{FF2B5EF4-FFF2-40B4-BE49-F238E27FC236}">
              <a16:creationId xmlns:a16="http://schemas.microsoft.com/office/drawing/2014/main" id="{2326B553-A645-4A2D-81B9-1F541E671EA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2" name="Text Box 3">
          <a:extLst>
            <a:ext uri="{FF2B5EF4-FFF2-40B4-BE49-F238E27FC236}">
              <a16:creationId xmlns:a16="http://schemas.microsoft.com/office/drawing/2014/main" id="{CA81C1E9-2973-49D0-8407-974DF6141F7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3" name="Text Box 3">
          <a:extLst>
            <a:ext uri="{FF2B5EF4-FFF2-40B4-BE49-F238E27FC236}">
              <a16:creationId xmlns:a16="http://schemas.microsoft.com/office/drawing/2014/main" id="{A3CFB78E-2027-4335-901E-41DE3D349D3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4" name="Text Box 3">
          <a:extLst>
            <a:ext uri="{FF2B5EF4-FFF2-40B4-BE49-F238E27FC236}">
              <a16:creationId xmlns:a16="http://schemas.microsoft.com/office/drawing/2014/main" id="{55A376D0-D6F9-4EC1-B6E8-0C1A57142F9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5" name="Text Box 3">
          <a:extLst>
            <a:ext uri="{FF2B5EF4-FFF2-40B4-BE49-F238E27FC236}">
              <a16:creationId xmlns:a16="http://schemas.microsoft.com/office/drawing/2014/main" id="{F2798092-8911-4928-83F0-54F58DB5C94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6" name="Text Box 3">
          <a:extLst>
            <a:ext uri="{FF2B5EF4-FFF2-40B4-BE49-F238E27FC236}">
              <a16:creationId xmlns:a16="http://schemas.microsoft.com/office/drawing/2014/main" id="{751F4B7C-B675-4763-9B19-602ACBD0C33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7" name="Text Box 3">
          <a:extLst>
            <a:ext uri="{FF2B5EF4-FFF2-40B4-BE49-F238E27FC236}">
              <a16:creationId xmlns:a16="http://schemas.microsoft.com/office/drawing/2014/main" id="{0A69B975-BAD3-45F6-B53A-3592DD9FC31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8" name="Text Box 3">
          <a:extLst>
            <a:ext uri="{FF2B5EF4-FFF2-40B4-BE49-F238E27FC236}">
              <a16:creationId xmlns:a16="http://schemas.microsoft.com/office/drawing/2014/main" id="{6156C30A-AFA0-45DA-81FC-46D5E8E72A4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49" name="Text Box 3">
          <a:extLst>
            <a:ext uri="{FF2B5EF4-FFF2-40B4-BE49-F238E27FC236}">
              <a16:creationId xmlns:a16="http://schemas.microsoft.com/office/drawing/2014/main" id="{BA92722D-5410-4E69-B75C-AD8DF906871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0" name="Text Box 3">
          <a:extLst>
            <a:ext uri="{FF2B5EF4-FFF2-40B4-BE49-F238E27FC236}">
              <a16:creationId xmlns:a16="http://schemas.microsoft.com/office/drawing/2014/main" id="{1631C4EE-ECD0-4344-899F-DBA8F19FE62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1" name="Text Box 3">
          <a:extLst>
            <a:ext uri="{FF2B5EF4-FFF2-40B4-BE49-F238E27FC236}">
              <a16:creationId xmlns:a16="http://schemas.microsoft.com/office/drawing/2014/main" id="{00A0D8BD-811E-41E3-AD1E-5DEF5BC9D8F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2" name="Text Box 3">
          <a:extLst>
            <a:ext uri="{FF2B5EF4-FFF2-40B4-BE49-F238E27FC236}">
              <a16:creationId xmlns:a16="http://schemas.microsoft.com/office/drawing/2014/main" id="{CEE47410-5EF0-4A33-92D8-F0F113ABAF2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3" name="Text Box 3">
          <a:extLst>
            <a:ext uri="{FF2B5EF4-FFF2-40B4-BE49-F238E27FC236}">
              <a16:creationId xmlns:a16="http://schemas.microsoft.com/office/drawing/2014/main" id="{2C24DAE9-F1BB-49E2-A57D-1ABFE48B68C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4" name="Text Box 3">
          <a:extLst>
            <a:ext uri="{FF2B5EF4-FFF2-40B4-BE49-F238E27FC236}">
              <a16:creationId xmlns:a16="http://schemas.microsoft.com/office/drawing/2014/main" id="{C89A3D4B-90DC-4B6B-875D-0E098EF3326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5" name="Text Box 3">
          <a:extLst>
            <a:ext uri="{FF2B5EF4-FFF2-40B4-BE49-F238E27FC236}">
              <a16:creationId xmlns:a16="http://schemas.microsoft.com/office/drawing/2014/main" id="{47EDEF8E-E9F4-4779-9C28-4028FF33940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6" name="Text Box 3">
          <a:extLst>
            <a:ext uri="{FF2B5EF4-FFF2-40B4-BE49-F238E27FC236}">
              <a16:creationId xmlns:a16="http://schemas.microsoft.com/office/drawing/2014/main" id="{4E51ACFE-DB7F-4C91-8F9F-221CD1FDA5F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7" name="Text Box 3">
          <a:extLst>
            <a:ext uri="{FF2B5EF4-FFF2-40B4-BE49-F238E27FC236}">
              <a16:creationId xmlns:a16="http://schemas.microsoft.com/office/drawing/2014/main" id="{1C373FB7-5211-42D1-9435-55AAC9E9EF3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8" name="Text Box 3">
          <a:extLst>
            <a:ext uri="{FF2B5EF4-FFF2-40B4-BE49-F238E27FC236}">
              <a16:creationId xmlns:a16="http://schemas.microsoft.com/office/drawing/2014/main" id="{F9A863AD-9D10-4DAA-AE6F-B9E615F0DEC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59" name="Text Box 3">
          <a:extLst>
            <a:ext uri="{FF2B5EF4-FFF2-40B4-BE49-F238E27FC236}">
              <a16:creationId xmlns:a16="http://schemas.microsoft.com/office/drawing/2014/main" id="{EE543222-6AF3-4B14-B6CA-6CE92305C37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0" name="Text Box 3">
          <a:extLst>
            <a:ext uri="{FF2B5EF4-FFF2-40B4-BE49-F238E27FC236}">
              <a16:creationId xmlns:a16="http://schemas.microsoft.com/office/drawing/2014/main" id="{A16D61F3-B213-49FD-BF71-2DE078D786F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1" name="Text Box 3">
          <a:extLst>
            <a:ext uri="{FF2B5EF4-FFF2-40B4-BE49-F238E27FC236}">
              <a16:creationId xmlns:a16="http://schemas.microsoft.com/office/drawing/2014/main" id="{770ECD0E-57F6-42D0-90E7-CD0514494AD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2" name="Text Box 3">
          <a:extLst>
            <a:ext uri="{FF2B5EF4-FFF2-40B4-BE49-F238E27FC236}">
              <a16:creationId xmlns:a16="http://schemas.microsoft.com/office/drawing/2014/main" id="{A973668B-0919-4320-A7CF-698D8EFA3E3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3" name="Text Box 3">
          <a:extLst>
            <a:ext uri="{FF2B5EF4-FFF2-40B4-BE49-F238E27FC236}">
              <a16:creationId xmlns:a16="http://schemas.microsoft.com/office/drawing/2014/main" id="{FF8E93B7-9F1F-4879-B03F-939338318B3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4" name="Text Box 3">
          <a:extLst>
            <a:ext uri="{FF2B5EF4-FFF2-40B4-BE49-F238E27FC236}">
              <a16:creationId xmlns:a16="http://schemas.microsoft.com/office/drawing/2014/main" id="{22DB229C-CC85-4610-B9EE-82751DF2C6E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5" name="Text Box 3">
          <a:extLst>
            <a:ext uri="{FF2B5EF4-FFF2-40B4-BE49-F238E27FC236}">
              <a16:creationId xmlns:a16="http://schemas.microsoft.com/office/drawing/2014/main" id="{0C25F25A-6C36-45A5-A037-E62EE5C911C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6" name="Text Box 3">
          <a:extLst>
            <a:ext uri="{FF2B5EF4-FFF2-40B4-BE49-F238E27FC236}">
              <a16:creationId xmlns:a16="http://schemas.microsoft.com/office/drawing/2014/main" id="{28A5B1A3-FF49-4AB3-A20B-A8B67BE9FA5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7" name="Text Box 3">
          <a:extLst>
            <a:ext uri="{FF2B5EF4-FFF2-40B4-BE49-F238E27FC236}">
              <a16:creationId xmlns:a16="http://schemas.microsoft.com/office/drawing/2014/main" id="{3261056E-03F9-4B3C-BFF0-35165C74C0B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8" name="Text Box 3">
          <a:extLst>
            <a:ext uri="{FF2B5EF4-FFF2-40B4-BE49-F238E27FC236}">
              <a16:creationId xmlns:a16="http://schemas.microsoft.com/office/drawing/2014/main" id="{AF8BD1C2-09D1-44FB-82D7-E9463A3D269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69" name="Text Box 3">
          <a:extLst>
            <a:ext uri="{FF2B5EF4-FFF2-40B4-BE49-F238E27FC236}">
              <a16:creationId xmlns:a16="http://schemas.microsoft.com/office/drawing/2014/main" id="{7FA4D986-3A15-403A-B1FE-42B4623FFCA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0" name="Text Box 3">
          <a:extLst>
            <a:ext uri="{FF2B5EF4-FFF2-40B4-BE49-F238E27FC236}">
              <a16:creationId xmlns:a16="http://schemas.microsoft.com/office/drawing/2014/main" id="{981732F5-FA58-4004-90E4-2D6716562D1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1" name="Text Box 3">
          <a:extLst>
            <a:ext uri="{FF2B5EF4-FFF2-40B4-BE49-F238E27FC236}">
              <a16:creationId xmlns:a16="http://schemas.microsoft.com/office/drawing/2014/main" id="{49FA7E10-BF30-447F-A483-D5B4BA7BA5C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2" name="Text Box 3">
          <a:extLst>
            <a:ext uri="{FF2B5EF4-FFF2-40B4-BE49-F238E27FC236}">
              <a16:creationId xmlns:a16="http://schemas.microsoft.com/office/drawing/2014/main" id="{ADB56404-08AB-47EA-A2A2-C8B49C8A0F8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3" name="Text Box 3">
          <a:extLst>
            <a:ext uri="{FF2B5EF4-FFF2-40B4-BE49-F238E27FC236}">
              <a16:creationId xmlns:a16="http://schemas.microsoft.com/office/drawing/2014/main" id="{6F139A2F-4B6A-4B4C-9C66-48C180C62C9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4" name="Text Box 3">
          <a:extLst>
            <a:ext uri="{FF2B5EF4-FFF2-40B4-BE49-F238E27FC236}">
              <a16:creationId xmlns:a16="http://schemas.microsoft.com/office/drawing/2014/main" id="{43617DBC-249A-4B92-AB50-3A81B00C144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5" name="Text Box 3">
          <a:extLst>
            <a:ext uri="{FF2B5EF4-FFF2-40B4-BE49-F238E27FC236}">
              <a16:creationId xmlns:a16="http://schemas.microsoft.com/office/drawing/2014/main" id="{48BA23AD-9D6A-4F3B-912E-AD26659B996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6" name="Text Box 3">
          <a:extLst>
            <a:ext uri="{FF2B5EF4-FFF2-40B4-BE49-F238E27FC236}">
              <a16:creationId xmlns:a16="http://schemas.microsoft.com/office/drawing/2014/main" id="{2CED1C9E-32DC-4B29-BF4A-BA18300DB98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7" name="Text Box 3">
          <a:extLst>
            <a:ext uri="{FF2B5EF4-FFF2-40B4-BE49-F238E27FC236}">
              <a16:creationId xmlns:a16="http://schemas.microsoft.com/office/drawing/2014/main" id="{A7D09DF6-C5BC-4B4D-973F-0C7E10AE72F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8" name="Text Box 3">
          <a:extLst>
            <a:ext uri="{FF2B5EF4-FFF2-40B4-BE49-F238E27FC236}">
              <a16:creationId xmlns:a16="http://schemas.microsoft.com/office/drawing/2014/main" id="{3437438E-4CFC-42FF-9417-37CA8CDCDC7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79" name="Text Box 3">
          <a:extLst>
            <a:ext uri="{FF2B5EF4-FFF2-40B4-BE49-F238E27FC236}">
              <a16:creationId xmlns:a16="http://schemas.microsoft.com/office/drawing/2014/main" id="{715051F9-61D4-4758-BE39-A3244C77C35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0" name="Text Box 3">
          <a:extLst>
            <a:ext uri="{FF2B5EF4-FFF2-40B4-BE49-F238E27FC236}">
              <a16:creationId xmlns:a16="http://schemas.microsoft.com/office/drawing/2014/main" id="{710626C2-AF88-47A5-8F0C-A91F40D72C4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1" name="Text Box 3">
          <a:extLst>
            <a:ext uri="{FF2B5EF4-FFF2-40B4-BE49-F238E27FC236}">
              <a16:creationId xmlns:a16="http://schemas.microsoft.com/office/drawing/2014/main" id="{217020C4-2BC0-4D43-8655-D987F59FB5B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2" name="Text Box 3">
          <a:extLst>
            <a:ext uri="{FF2B5EF4-FFF2-40B4-BE49-F238E27FC236}">
              <a16:creationId xmlns:a16="http://schemas.microsoft.com/office/drawing/2014/main" id="{2A774E6B-5564-4F04-8D79-FF75EC3F1C2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3" name="Text Box 3">
          <a:extLst>
            <a:ext uri="{FF2B5EF4-FFF2-40B4-BE49-F238E27FC236}">
              <a16:creationId xmlns:a16="http://schemas.microsoft.com/office/drawing/2014/main" id="{5FD6E199-7328-4464-8A61-175948DC319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4" name="Text Box 3">
          <a:extLst>
            <a:ext uri="{FF2B5EF4-FFF2-40B4-BE49-F238E27FC236}">
              <a16:creationId xmlns:a16="http://schemas.microsoft.com/office/drawing/2014/main" id="{79CF3914-28C2-4384-90F1-5AC54F657A2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5" name="Text Box 3">
          <a:extLst>
            <a:ext uri="{FF2B5EF4-FFF2-40B4-BE49-F238E27FC236}">
              <a16:creationId xmlns:a16="http://schemas.microsoft.com/office/drawing/2014/main" id="{BDD450A1-9111-43FF-9C28-8212DD09508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6" name="Text Box 3">
          <a:extLst>
            <a:ext uri="{FF2B5EF4-FFF2-40B4-BE49-F238E27FC236}">
              <a16:creationId xmlns:a16="http://schemas.microsoft.com/office/drawing/2014/main" id="{7C460297-5242-4E4D-9B63-F2905C9B95A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7" name="Text Box 3">
          <a:extLst>
            <a:ext uri="{FF2B5EF4-FFF2-40B4-BE49-F238E27FC236}">
              <a16:creationId xmlns:a16="http://schemas.microsoft.com/office/drawing/2014/main" id="{715BFD9A-0127-4CF5-9543-1E5C96CCEBE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8" name="Text Box 3">
          <a:extLst>
            <a:ext uri="{FF2B5EF4-FFF2-40B4-BE49-F238E27FC236}">
              <a16:creationId xmlns:a16="http://schemas.microsoft.com/office/drawing/2014/main" id="{F3B9335F-F65D-4C04-929C-9C621C9F24E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89" name="Text Box 3">
          <a:extLst>
            <a:ext uri="{FF2B5EF4-FFF2-40B4-BE49-F238E27FC236}">
              <a16:creationId xmlns:a16="http://schemas.microsoft.com/office/drawing/2014/main" id="{5F27BB4F-6044-465A-8AB7-81876C27511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0" name="Text Box 3">
          <a:extLst>
            <a:ext uri="{FF2B5EF4-FFF2-40B4-BE49-F238E27FC236}">
              <a16:creationId xmlns:a16="http://schemas.microsoft.com/office/drawing/2014/main" id="{63C39DD4-3A46-42E6-B538-777704E2F62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1" name="Text Box 3">
          <a:extLst>
            <a:ext uri="{FF2B5EF4-FFF2-40B4-BE49-F238E27FC236}">
              <a16:creationId xmlns:a16="http://schemas.microsoft.com/office/drawing/2014/main" id="{DA843C12-9E42-4BC8-87C4-282C7FAEF28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2" name="Text Box 3">
          <a:extLst>
            <a:ext uri="{FF2B5EF4-FFF2-40B4-BE49-F238E27FC236}">
              <a16:creationId xmlns:a16="http://schemas.microsoft.com/office/drawing/2014/main" id="{B008C295-6CF9-4BE3-9BD7-EC0CD112DD5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3" name="Text Box 3">
          <a:extLst>
            <a:ext uri="{FF2B5EF4-FFF2-40B4-BE49-F238E27FC236}">
              <a16:creationId xmlns:a16="http://schemas.microsoft.com/office/drawing/2014/main" id="{B2B7A05E-72A5-45DB-8355-4E5C1647139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4" name="Text Box 3">
          <a:extLst>
            <a:ext uri="{FF2B5EF4-FFF2-40B4-BE49-F238E27FC236}">
              <a16:creationId xmlns:a16="http://schemas.microsoft.com/office/drawing/2014/main" id="{D30CCF3F-F821-47BC-9A4F-095E441E8C2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5" name="Text Box 3">
          <a:extLst>
            <a:ext uri="{FF2B5EF4-FFF2-40B4-BE49-F238E27FC236}">
              <a16:creationId xmlns:a16="http://schemas.microsoft.com/office/drawing/2014/main" id="{1C897D01-CC2D-4551-97C1-A4ECB33AC68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6" name="Text Box 3">
          <a:extLst>
            <a:ext uri="{FF2B5EF4-FFF2-40B4-BE49-F238E27FC236}">
              <a16:creationId xmlns:a16="http://schemas.microsoft.com/office/drawing/2014/main" id="{1047034B-9ABF-43A7-B3D1-9CE885F34D0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7" name="Text Box 3">
          <a:extLst>
            <a:ext uri="{FF2B5EF4-FFF2-40B4-BE49-F238E27FC236}">
              <a16:creationId xmlns:a16="http://schemas.microsoft.com/office/drawing/2014/main" id="{55115F9A-66BC-48E7-82ED-9CFE328E0DD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8" name="Text Box 3">
          <a:extLst>
            <a:ext uri="{FF2B5EF4-FFF2-40B4-BE49-F238E27FC236}">
              <a16:creationId xmlns:a16="http://schemas.microsoft.com/office/drawing/2014/main" id="{64204FA4-2EEF-4F5E-931E-F13895DE9DE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699" name="Text Box 3">
          <a:extLst>
            <a:ext uri="{FF2B5EF4-FFF2-40B4-BE49-F238E27FC236}">
              <a16:creationId xmlns:a16="http://schemas.microsoft.com/office/drawing/2014/main" id="{F8CE6389-1077-4113-8215-D01C050FE7F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0" name="Text Box 3">
          <a:extLst>
            <a:ext uri="{FF2B5EF4-FFF2-40B4-BE49-F238E27FC236}">
              <a16:creationId xmlns:a16="http://schemas.microsoft.com/office/drawing/2014/main" id="{CC647E89-970A-477B-9621-837A696378A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1" name="Text Box 3">
          <a:extLst>
            <a:ext uri="{FF2B5EF4-FFF2-40B4-BE49-F238E27FC236}">
              <a16:creationId xmlns:a16="http://schemas.microsoft.com/office/drawing/2014/main" id="{A0DC37D6-BB89-4C28-9E3E-3F82F7C014C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2" name="Text Box 3">
          <a:extLst>
            <a:ext uri="{FF2B5EF4-FFF2-40B4-BE49-F238E27FC236}">
              <a16:creationId xmlns:a16="http://schemas.microsoft.com/office/drawing/2014/main" id="{0F00D689-82C3-48A8-9278-7F1343FFAF3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3" name="Text Box 3">
          <a:extLst>
            <a:ext uri="{FF2B5EF4-FFF2-40B4-BE49-F238E27FC236}">
              <a16:creationId xmlns:a16="http://schemas.microsoft.com/office/drawing/2014/main" id="{54EC2E81-D521-4A24-B49D-2176F687E59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4" name="Text Box 3">
          <a:extLst>
            <a:ext uri="{FF2B5EF4-FFF2-40B4-BE49-F238E27FC236}">
              <a16:creationId xmlns:a16="http://schemas.microsoft.com/office/drawing/2014/main" id="{1FDAE94E-A7D4-4114-B8E7-820B3A34F78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5" name="Text Box 3">
          <a:extLst>
            <a:ext uri="{FF2B5EF4-FFF2-40B4-BE49-F238E27FC236}">
              <a16:creationId xmlns:a16="http://schemas.microsoft.com/office/drawing/2014/main" id="{64F50061-925C-4823-97BC-0E2AA83EC50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6" name="Text Box 3">
          <a:extLst>
            <a:ext uri="{FF2B5EF4-FFF2-40B4-BE49-F238E27FC236}">
              <a16:creationId xmlns:a16="http://schemas.microsoft.com/office/drawing/2014/main" id="{5CC65614-97A7-4AD9-AB13-6975FB4D128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7" name="Text Box 3">
          <a:extLst>
            <a:ext uri="{FF2B5EF4-FFF2-40B4-BE49-F238E27FC236}">
              <a16:creationId xmlns:a16="http://schemas.microsoft.com/office/drawing/2014/main" id="{4E1F0DA6-62E6-454B-BF1D-AAD906BF52F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8" name="Text Box 3">
          <a:extLst>
            <a:ext uri="{FF2B5EF4-FFF2-40B4-BE49-F238E27FC236}">
              <a16:creationId xmlns:a16="http://schemas.microsoft.com/office/drawing/2014/main" id="{ADFF4ED1-4C4D-4D5E-9C3E-CB369463F97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09" name="Text Box 3">
          <a:extLst>
            <a:ext uri="{FF2B5EF4-FFF2-40B4-BE49-F238E27FC236}">
              <a16:creationId xmlns:a16="http://schemas.microsoft.com/office/drawing/2014/main" id="{F9DB7D28-59F9-46D6-8A8D-C9ECE88B41B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0" name="Text Box 3">
          <a:extLst>
            <a:ext uri="{FF2B5EF4-FFF2-40B4-BE49-F238E27FC236}">
              <a16:creationId xmlns:a16="http://schemas.microsoft.com/office/drawing/2014/main" id="{84706090-9F70-43C0-95BF-99459D701B0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1" name="Text Box 3">
          <a:extLst>
            <a:ext uri="{FF2B5EF4-FFF2-40B4-BE49-F238E27FC236}">
              <a16:creationId xmlns:a16="http://schemas.microsoft.com/office/drawing/2014/main" id="{07686465-6BA7-449B-BCCE-E0C2E8115C2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2" name="Text Box 3">
          <a:extLst>
            <a:ext uri="{FF2B5EF4-FFF2-40B4-BE49-F238E27FC236}">
              <a16:creationId xmlns:a16="http://schemas.microsoft.com/office/drawing/2014/main" id="{488E1B84-7367-452B-942D-65D57E4B3B5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3" name="Text Box 3">
          <a:extLst>
            <a:ext uri="{FF2B5EF4-FFF2-40B4-BE49-F238E27FC236}">
              <a16:creationId xmlns:a16="http://schemas.microsoft.com/office/drawing/2014/main" id="{B14A9AC5-9111-4CE3-9F9E-F74F369BEA1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4" name="Text Box 3">
          <a:extLst>
            <a:ext uri="{FF2B5EF4-FFF2-40B4-BE49-F238E27FC236}">
              <a16:creationId xmlns:a16="http://schemas.microsoft.com/office/drawing/2014/main" id="{80BF4D37-EDCB-410F-9E55-FEE9649AE5C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5" name="Text Box 3">
          <a:extLst>
            <a:ext uri="{FF2B5EF4-FFF2-40B4-BE49-F238E27FC236}">
              <a16:creationId xmlns:a16="http://schemas.microsoft.com/office/drawing/2014/main" id="{34F847C1-D90E-49A7-A35D-1883498F6BF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6" name="Text Box 3">
          <a:extLst>
            <a:ext uri="{FF2B5EF4-FFF2-40B4-BE49-F238E27FC236}">
              <a16:creationId xmlns:a16="http://schemas.microsoft.com/office/drawing/2014/main" id="{53075B98-5C2A-43C3-8FBE-ACB72D36DB7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7" name="Text Box 3">
          <a:extLst>
            <a:ext uri="{FF2B5EF4-FFF2-40B4-BE49-F238E27FC236}">
              <a16:creationId xmlns:a16="http://schemas.microsoft.com/office/drawing/2014/main" id="{6FC8E19D-594B-4601-AB07-AA14D6E1C82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8" name="Text Box 3">
          <a:extLst>
            <a:ext uri="{FF2B5EF4-FFF2-40B4-BE49-F238E27FC236}">
              <a16:creationId xmlns:a16="http://schemas.microsoft.com/office/drawing/2014/main" id="{C111AAC7-E23C-4BA3-8161-3C09BE79589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19" name="Text Box 3">
          <a:extLst>
            <a:ext uri="{FF2B5EF4-FFF2-40B4-BE49-F238E27FC236}">
              <a16:creationId xmlns:a16="http://schemas.microsoft.com/office/drawing/2014/main" id="{7BD2C196-8066-4089-9653-58E17817E6F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0" name="Text Box 3">
          <a:extLst>
            <a:ext uri="{FF2B5EF4-FFF2-40B4-BE49-F238E27FC236}">
              <a16:creationId xmlns:a16="http://schemas.microsoft.com/office/drawing/2014/main" id="{454E1D68-8A98-413D-840C-0613330F61B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1" name="Text Box 3">
          <a:extLst>
            <a:ext uri="{FF2B5EF4-FFF2-40B4-BE49-F238E27FC236}">
              <a16:creationId xmlns:a16="http://schemas.microsoft.com/office/drawing/2014/main" id="{3A162453-1BD2-4FE4-B6B4-220672E6BE5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2" name="Text Box 3">
          <a:extLst>
            <a:ext uri="{FF2B5EF4-FFF2-40B4-BE49-F238E27FC236}">
              <a16:creationId xmlns:a16="http://schemas.microsoft.com/office/drawing/2014/main" id="{11BCA3E1-F8CC-4454-88EC-47BA9EAC23B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3" name="Text Box 3">
          <a:extLst>
            <a:ext uri="{FF2B5EF4-FFF2-40B4-BE49-F238E27FC236}">
              <a16:creationId xmlns:a16="http://schemas.microsoft.com/office/drawing/2014/main" id="{27916A2A-BEAC-4EAA-9F42-4A59445A6AB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4" name="Text Box 3">
          <a:extLst>
            <a:ext uri="{FF2B5EF4-FFF2-40B4-BE49-F238E27FC236}">
              <a16:creationId xmlns:a16="http://schemas.microsoft.com/office/drawing/2014/main" id="{906783DA-198D-4A47-B490-724B62E5603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5" name="Text Box 3">
          <a:extLst>
            <a:ext uri="{FF2B5EF4-FFF2-40B4-BE49-F238E27FC236}">
              <a16:creationId xmlns:a16="http://schemas.microsoft.com/office/drawing/2014/main" id="{38FCDD82-EDD7-44E0-9327-9D4D26D0B2A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6" name="Text Box 3">
          <a:extLst>
            <a:ext uri="{FF2B5EF4-FFF2-40B4-BE49-F238E27FC236}">
              <a16:creationId xmlns:a16="http://schemas.microsoft.com/office/drawing/2014/main" id="{B20F0A32-5B9F-4380-B840-050BEB832EF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7" name="Text Box 3">
          <a:extLst>
            <a:ext uri="{FF2B5EF4-FFF2-40B4-BE49-F238E27FC236}">
              <a16:creationId xmlns:a16="http://schemas.microsoft.com/office/drawing/2014/main" id="{5EF94EE6-C4A8-482A-9EB5-13E2A72AEAD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8" name="Text Box 3">
          <a:extLst>
            <a:ext uri="{FF2B5EF4-FFF2-40B4-BE49-F238E27FC236}">
              <a16:creationId xmlns:a16="http://schemas.microsoft.com/office/drawing/2014/main" id="{AAE1F452-613C-4FC7-8D60-9C7448C5814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29" name="Text Box 3">
          <a:extLst>
            <a:ext uri="{FF2B5EF4-FFF2-40B4-BE49-F238E27FC236}">
              <a16:creationId xmlns:a16="http://schemas.microsoft.com/office/drawing/2014/main" id="{1B90AC85-A948-4139-A2D3-18B8F9DB867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0" name="Text Box 3">
          <a:extLst>
            <a:ext uri="{FF2B5EF4-FFF2-40B4-BE49-F238E27FC236}">
              <a16:creationId xmlns:a16="http://schemas.microsoft.com/office/drawing/2014/main" id="{3FC65CE1-0FB9-4C53-9A58-0C682B6A43E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1" name="Text Box 3">
          <a:extLst>
            <a:ext uri="{FF2B5EF4-FFF2-40B4-BE49-F238E27FC236}">
              <a16:creationId xmlns:a16="http://schemas.microsoft.com/office/drawing/2014/main" id="{70E283F2-A441-4717-90DB-7BF61AD7954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2" name="Text Box 3">
          <a:extLst>
            <a:ext uri="{FF2B5EF4-FFF2-40B4-BE49-F238E27FC236}">
              <a16:creationId xmlns:a16="http://schemas.microsoft.com/office/drawing/2014/main" id="{DA259C84-13AF-4E3F-A2CF-23B697F8969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3" name="Text Box 3">
          <a:extLst>
            <a:ext uri="{FF2B5EF4-FFF2-40B4-BE49-F238E27FC236}">
              <a16:creationId xmlns:a16="http://schemas.microsoft.com/office/drawing/2014/main" id="{70C58BBA-4950-4BC9-ABBC-9D9BB8AB542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4" name="Text Box 3">
          <a:extLst>
            <a:ext uri="{FF2B5EF4-FFF2-40B4-BE49-F238E27FC236}">
              <a16:creationId xmlns:a16="http://schemas.microsoft.com/office/drawing/2014/main" id="{C8B8A85B-4FD7-4FF6-870F-1297AC39980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5" name="Text Box 3">
          <a:extLst>
            <a:ext uri="{FF2B5EF4-FFF2-40B4-BE49-F238E27FC236}">
              <a16:creationId xmlns:a16="http://schemas.microsoft.com/office/drawing/2014/main" id="{2E3759B4-D8B3-42D4-AC38-DD04CCAC31E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6" name="Text Box 3">
          <a:extLst>
            <a:ext uri="{FF2B5EF4-FFF2-40B4-BE49-F238E27FC236}">
              <a16:creationId xmlns:a16="http://schemas.microsoft.com/office/drawing/2014/main" id="{9539527F-F9F6-4053-B679-F2EF8A62DDD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7" name="Text Box 3">
          <a:extLst>
            <a:ext uri="{FF2B5EF4-FFF2-40B4-BE49-F238E27FC236}">
              <a16:creationId xmlns:a16="http://schemas.microsoft.com/office/drawing/2014/main" id="{9977CF9C-6EDB-4026-A650-398C8839C0E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8" name="Text Box 3">
          <a:extLst>
            <a:ext uri="{FF2B5EF4-FFF2-40B4-BE49-F238E27FC236}">
              <a16:creationId xmlns:a16="http://schemas.microsoft.com/office/drawing/2014/main" id="{EC853CBF-9DA9-4E46-9D25-DF564501D73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39" name="Text Box 3">
          <a:extLst>
            <a:ext uri="{FF2B5EF4-FFF2-40B4-BE49-F238E27FC236}">
              <a16:creationId xmlns:a16="http://schemas.microsoft.com/office/drawing/2014/main" id="{1BA3A3D3-7ADD-440E-95F1-B80324C7AC5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0" name="Text Box 3">
          <a:extLst>
            <a:ext uri="{FF2B5EF4-FFF2-40B4-BE49-F238E27FC236}">
              <a16:creationId xmlns:a16="http://schemas.microsoft.com/office/drawing/2014/main" id="{565F227D-38EE-4248-9AFC-5F94AD0F8BE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1" name="Text Box 3">
          <a:extLst>
            <a:ext uri="{FF2B5EF4-FFF2-40B4-BE49-F238E27FC236}">
              <a16:creationId xmlns:a16="http://schemas.microsoft.com/office/drawing/2014/main" id="{5D00F452-E181-49AE-9806-95B9972E839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2" name="Text Box 3">
          <a:extLst>
            <a:ext uri="{FF2B5EF4-FFF2-40B4-BE49-F238E27FC236}">
              <a16:creationId xmlns:a16="http://schemas.microsoft.com/office/drawing/2014/main" id="{4B49EE04-4F2D-49AC-A47E-400FD67389D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3" name="Text Box 3">
          <a:extLst>
            <a:ext uri="{FF2B5EF4-FFF2-40B4-BE49-F238E27FC236}">
              <a16:creationId xmlns:a16="http://schemas.microsoft.com/office/drawing/2014/main" id="{C28127B6-6B3A-4BD4-B4A8-49A5EE017F9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4" name="Text Box 3">
          <a:extLst>
            <a:ext uri="{FF2B5EF4-FFF2-40B4-BE49-F238E27FC236}">
              <a16:creationId xmlns:a16="http://schemas.microsoft.com/office/drawing/2014/main" id="{7C9D62B9-BB22-4972-B1A2-3C84015C85D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5" name="Text Box 3">
          <a:extLst>
            <a:ext uri="{FF2B5EF4-FFF2-40B4-BE49-F238E27FC236}">
              <a16:creationId xmlns:a16="http://schemas.microsoft.com/office/drawing/2014/main" id="{DA76B005-39CE-4431-BB8B-D7565C63A4A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6" name="Text Box 3">
          <a:extLst>
            <a:ext uri="{FF2B5EF4-FFF2-40B4-BE49-F238E27FC236}">
              <a16:creationId xmlns:a16="http://schemas.microsoft.com/office/drawing/2014/main" id="{D21C0C4B-B61E-4720-BA19-35FD84DB7B8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7" name="Text Box 3">
          <a:extLst>
            <a:ext uri="{FF2B5EF4-FFF2-40B4-BE49-F238E27FC236}">
              <a16:creationId xmlns:a16="http://schemas.microsoft.com/office/drawing/2014/main" id="{31C9217A-65C6-4742-A6EB-583BBB4BC23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8" name="Text Box 3">
          <a:extLst>
            <a:ext uri="{FF2B5EF4-FFF2-40B4-BE49-F238E27FC236}">
              <a16:creationId xmlns:a16="http://schemas.microsoft.com/office/drawing/2014/main" id="{F12348CF-2401-4FF4-9F4E-2B1BC44A2E5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49" name="Text Box 3">
          <a:extLst>
            <a:ext uri="{FF2B5EF4-FFF2-40B4-BE49-F238E27FC236}">
              <a16:creationId xmlns:a16="http://schemas.microsoft.com/office/drawing/2014/main" id="{D51D8877-AECD-4C64-A715-973D8F60BDD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0" name="Text Box 3">
          <a:extLst>
            <a:ext uri="{FF2B5EF4-FFF2-40B4-BE49-F238E27FC236}">
              <a16:creationId xmlns:a16="http://schemas.microsoft.com/office/drawing/2014/main" id="{9FB4E995-F9B1-4BCB-BE1A-C9ECF3E565A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1" name="Text Box 3">
          <a:extLst>
            <a:ext uri="{FF2B5EF4-FFF2-40B4-BE49-F238E27FC236}">
              <a16:creationId xmlns:a16="http://schemas.microsoft.com/office/drawing/2014/main" id="{B2947219-6646-4A26-AB3D-AE20BA43F9E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2" name="Text Box 3">
          <a:extLst>
            <a:ext uri="{FF2B5EF4-FFF2-40B4-BE49-F238E27FC236}">
              <a16:creationId xmlns:a16="http://schemas.microsoft.com/office/drawing/2014/main" id="{C4320179-6BC9-4FFD-8FB3-06F245D6516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3" name="Text Box 3">
          <a:extLst>
            <a:ext uri="{FF2B5EF4-FFF2-40B4-BE49-F238E27FC236}">
              <a16:creationId xmlns:a16="http://schemas.microsoft.com/office/drawing/2014/main" id="{3F9353EC-74D8-4171-87DC-528760EF35A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4" name="Text Box 3">
          <a:extLst>
            <a:ext uri="{FF2B5EF4-FFF2-40B4-BE49-F238E27FC236}">
              <a16:creationId xmlns:a16="http://schemas.microsoft.com/office/drawing/2014/main" id="{6035D4D8-04ED-4126-B30A-74B7FEC9142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5" name="Text Box 3">
          <a:extLst>
            <a:ext uri="{FF2B5EF4-FFF2-40B4-BE49-F238E27FC236}">
              <a16:creationId xmlns:a16="http://schemas.microsoft.com/office/drawing/2014/main" id="{0A66ABD4-4083-4934-B1FC-6F6AD912651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6" name="Text Box 3">
          <a:extLst>
            <a:ext uri="{FF2B5EF4-FFF2-40B4-BE49-F238E27FC236}">
              <a16:creationId xmlns:a16="http://schemas.microsoft.com/office/drawing/2014/main" id="{6BB7B57C-C955-4F3D-93E1-B33EEFE5640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7" name="Text Box 3">
          <a:extLst>
            <a:ext uri="{FF2B5EF4-FFF2-40B4-BE49-F238E27FC236}">
              <a16:creationId xmlns:a16="http://schemas.microsoft.com/office/drawing/2014/main" id="{32DB85A4-07B2-4362-8D14-7E1ECB70591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8" name="Text Box 3">
          <a:extLst>
            <a:ext uri="{FF2B5EF4-FFF2-40B4-BE49-F238E27FC236}">
              <a16:creationId xmlns:a16="http://schemas.microsoft.com/office/drawing/2014/main" id="{103B9E4A-5329-4367-9919-C230F6741A3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59" name="Text Box 3">
          <a:extLst>
            <a:ext uri="{FF2B5EF4-FFF2-40B4-BE49-F238E27FC236}">
              <a16:creationId xmlns:a16="http://schemas.microsoft.com/office/drawing/2014/main" id="{7A001A4E-8CF6-4465-BEBD-6A078EEE577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0" name="Text Box 3">
          <a:extLst>
            <a:ext uri="{FF2B5EF4-FFF2-40B4-BE49-F238E27FC236}">
              <a16:creationId xmlns:a16="http://schemas.microsoft.com/office/drawing/2014/main" id="{698ECA26-FF06-4253-85E8-0694D23F829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1" name="Text Box 3">
          <a:extLst>
            <a:ext uri="{FF2B5EF4-FFF2-40B4-BE49-F238E27FC236}">
              <a16:creationId xmlns:a16="http://schemas.microsoft.com/office/drawing/2014/main" id="{00BA5A00-1DCF-4C66-815E-30DB6E57AB0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2" name="Text Box 3">
          <a:extLst>
            <a:ext uri="{FF2B5EF4-FFF2-40B4-BE49-F238E27FC236}">
              <a16:creationId xmlns:a16="http://schemas.microsoft.com/office/drawing/2014/main" id="{A89EE866-5327-48F9-9D80-F32CAC1BF46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3" name="Text Box 3">
          <a:extLst>
            <a:ext uri="{FF2B5EF4-FFF2-40B4-BE49-F238E27FC236}">
              <a16:creationId xmlns:a16="http://schemas.microsoft.com/office/drawing/2014/main" id="{6E341653-D70F-45CD-B679-A044C634B02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4" name="Text Box 3">
          <a:extLst>
            <a:ext uri="{FF2B5EF4-FFF2-40B4-BE49-F238E27FC236}">
              <a16:creationId xmlns:a16="http://schemas.microsoft.com/office/drawing/2014/main" id="{D181EF4F-2670-434F-9E1B-C40CBD098F3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5" name="Text Box 3">
          <a:extLst>
            <a:ext uri="{FF2B5EF4-FFF2-40B4-BE49-F238E27FC236}">
              <a16:creationId xmlns:a16="http://schemas.microsoft.com/office/drawing/2014/main" id="{A7542DC4-1008-4DB0-ABB5-1C8378A4EC9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6" name="Text Box 3">
          <a:extLst>
            <a:ext uri="{FF2B5EF4-FFF2-40B4-BE49-F238E27FC236}">
              <a16:creationId xmlns:a16="http://schemas.microsoft.com/office/drawing/2014/main" id="{F7FB65AF-B17A-4FBA-9A88-214617A82B0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7" name="Text Box 3">
          <a:extLst>
            <a:ext uri="{FF2B5EF4-FFF2-40B4-BE49-F238E27FC236}">
              <a16:creationId xmlns:a16="http://schemas.microsoft.com/office/drawing/2014/main" id="{80583614-E45B-4F44-B23F-585734D32C3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8" name="Text Box 3">
          <a:extLst>
            <a:ext uri="{FF2B5EF4-FFF2-40B4-BE49-F238E27FC236}">
              <a16:creationId xmlns:a16="http://schemas.microsoft.com/office/drawing/2014/main" id="{8E0A69FF-75DA-4546-8D2D-F1D8B1A3BD8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69" name="Text Box 3">
          <a:extLst>
            <a:ext uri="{FF2B5EF4-FFF2-40B4-BE49-F238E27FC236}">
              <a16:creationId xmlns:a16="http://schemas.microsoft.com/office/drawing/2014/main" id="{FA0D5927-E488-44C0-A754-E19608C5277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381</xdr:row>
      <xdr:rowOff>0</xdr:rowOff>
    </xdr:from>
    <xdr:to>
      <xdr:col>1</xdr:col>
      <xdr:colOff>1447800</xdr:colOff>
      <xdr:row>381</xdr:row>
      <xdr:rowOff>209306</xdr:rowOff>
    </xdr:to>
    <xdr:sp macro="" textlink="">
      <xdr:nvSpPr>
        <xdr:cNvPr id="770" name="Text Box 3">
          <a:extLst>
            <a:ext uri="{FF2B5EF4-FFF2-40B4-BE49-F238E27FC236}">
              <a16:creationId xmlns:a16="http://schemas.microsoft.com/office/drawing/2014/main" id="{1156C0DE-B54E-46BF-8373-CA72F47F1C6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1" name="Text Box 3">
          <a:extLst>
            <a:ext uri="{FF2B5EF4-FFF2-40B4-BE49-F238E27FC236}">
              <a16:creationId xmlns:a16="http://schemas.microsoft.com/office/drawing/2014/main" id="{3267766E-8D81-4B18-B2DE-E3FD59839DD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2" name="Text Box 3">
          <a:extLst>
            <a:ext uri="{FF2B5EF4-FFF2-40B4-BE49-F238E27FC236}">
              <a16:creationId xmlns:a16="http://schemas.microsoft.com/office/drawing/2014/main" id="{4BCFBA36-D76B-444B-B2EF-824695A9CB4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3" name="Text Box 3">
          <a:extLst>
            <a:ext uri="{FF2B5EF4-FFF2-40B4-BE49-F238E27FC236}">
              <a16:creationId xmlns:a16="http://schemas.microsoft.com/office/drawing/2014/main" id="{6749ACE0-C27F-4B0C-86E8-AC23F6935E2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4" name="Text Box 3">
          <a:extLst>
            <a:ext uri="{FF2B5EF4-FFF2-40B4-BE49-F238E27FC236}">
              <a16:creationId xmlns:a16="http://schemas.microsoft.com/office/drawing/2014/main" id="{13EA20C2-BE6A-467D-A944-CA15415C366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5" name="Text Box 3">
          <a:extLst>
            <a:ext uri="{FF2B5EF4-FFF2-40B4-BE49-F238E27FC236}">
              <a16:creationId xmlns:a16="http://schemas.microsoft.com/office/drawing/2014/main" id="{B7416931-AD8F-4C65-A214-3AE399A13D4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6" name="Text Box 3">
          <a:extLst>
            <a:ext uri="{FF2B5EF4-FFF2-40B4-BE49-F238E27FC236}">
              <a16:creationId xmlns:a16="http://schemas.microsoft.com/office/drawing/2014/main" id="{8FA0B504-C9EA-4838-B52D-27F0AD7F1C3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7" name="Text Box 3">
          <a:extLst>
            <a:ext uri="{FF2B5EF4-FFF2-40B4-BE49-F238E27FC236}">
              <a16:creationId xmlns:a16="http://schemas.microsoft.com/office/drawing/2014/main" id="{18DDC795-CD92-4D33-B32D-6901E231F46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8" name="Text Box 3">
          <a:extLst>
            <a:ext uri="{FF2B5EF4-FFF2-40B4-BE49-F238E27FC236}">
              <a16:creationId xmlns:a16="http://schemas.microsoft.com/office/drawing/2014/main" id="{5BED4BA3-0027-4A3B-8780-B350C18B7F8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79" name="Text Box 3">
          <a:extLst>
            <a:ext uri="{FF2B5EF4-FFF2-40B4-BE49-F238E27FC236}">
              <a16:creationId xmlns:a16="http://schemas.microsoft.com/office/drawing/2014/main" id="{668B4DF5-4239-4D3F-AF22-BEB94BAA4A1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0" name="Text Box 3">
          <a:extLst>
            <a:ext uri="{FF2B5EF4-FFF2-40B4-BE49-F238E27FC236}">
              <a16:creationId xmlns:a16="http://schemas.microsoft.com/office/drawing/2014/main" id="{DD37964A-A4CB-44E4-B9C7-38EE775B3A9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1" name="Text Box 3">
          <a:extLst>
            <a:ext uri="{FF2B5EF4-FFF2-40B4-BE49-F238E27FC236}">
              <a16:creationId xmlns:a16="http://schemas.microsoft.com/office/drawing/2014/main" id="{CC413A9E-CFE6-4248-949A-D93C1E534EE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2" name="Text Box 3">
          <a:extLst>
            <a:ext uri="{FF2B5EF4-FFF2-40B4-BE49-F238E27FC236}">
              <a16:creationId xmlns:a16="http://schemas.microsoft.com/office/drawing/2014/main" id="{3733C7E8-0B9E-4DB7-A589-D25454C35FC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3" name="Text Box 3">
          <a:extLst>
            <a:ext uri="{FF2B5EF4-FFF2-40B4-BE49-F238E27FC236}">
              <a16:creationId xmlns:a16="http://schemas.microsoft.com/office/drawing/2014/main" id="{7EF1E8C1-9AD5-472A-9416-9A4F5C44799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4" name="Text Box 3">
          <a:extLst>
            <a:ext uri="{FF2B5EF4-FFF2-40B4-BE49-F238E27FC236}">
              <a16:creationId xmlns:a16="http://schemas.microsoft.com/office/drawing/2014/main" id="{3F51D982-E607-4DCE-8203-83668F329F8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5" name="Text Box 3">
          <a:extLst>
            <a:ext uri="{FF2B5EF4-FFF2-40B4-BE49-F238E27FC236}">
              <a16:creationId xmlns:a16="http://schemas.microsoft.com/office/drawing/2014/main" id="{236CC138-A176-4003-9981-B50096FE398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6" name="Text Box 3">
          <a:extLst>
            <a:ext uri="{FF2B5EF4-FFF2-40B4-BE49-F238E27FC236}">
              <a16:creationId xmlns:a16="http://schemas.microsoft.com/office/drawing/2014/main" id="{F9F8DE59-D46F-48AD-B64B-AA0E3B8726D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7" name="Text Box 3">
          <a:extLst>
            <a:ext uri="{FF2B5EF4-FFF2-40B4-BE49-F238E27FC236}">
              <a16:creationId xmlns:a16="http://schemas.microsoft.com/office/drawing/2014/main" id="{121971D1-6BCD-4499-AACF-CF091876F4E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8" name="Text Box 3">
          <a:extLst>
            <a:ext uri="{FF2B5EF4-FFF2-40B4-BE49-F238E27FC236}">
              <a16:creationId xmlns:a16="http://schemas.microsoft.com/office/drawing/2014/main" id="{E08FCAF3-BABE-4EA6-B4E1-AD9D99D3ED2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89" name="Text Box 3">
          <a:extLst>
            <a:ext uri="{FF2B5EF4-FFF2-40B4-BE49-F238E27FC236}">
              <a16:creationId xmlns:a16="http://schemas.microsoft.com/office/drawing/2014/main" id="{AD929964-BD74-46E4-B10A-155212F6081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0" name="Text Box 3">
          <a:extLst>
            <a:ext uri="{FF2B5EF4-FFF2-40B4-BE49-F238E27FC236}">
              <a16:creationId xmlns:a16="http://schemas.microsoft.com/office/drawing/2014/main" id="{1FAEFD68-A534-4107-9F9B-DD2672E7219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1" name="Text Box 3">
          <a:extLst>
            <a:ext uri="{FF2B5EF4-FFF2-40B4-BE49-F238E27FC236}">
              <a16:creationId xmlns:a16="http://schemas.microsoft.com/office/drawing/2014/main" id="{BEF23C01-A4C0-461A-99D1-C5A6D652147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2" name="Text Box 3">
          <a:extLst>
            <a:ext uri="{FF2B5EF4-FFF2-40B4-BE49-F238E27FC236}">
              <a16:creationId xmlns:a16="http://schemas.microsoft.com/office/drawing/2014/main" id="{685E4675-3CF4-40AC-BF77-824A60574D6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3" name="Text Box 3">
          <a:extLst>
            <a:ext uri="{FF2B5EF4-FFF2-40B4-BE49-F238E27FC236}">
              <a16:creationId xmlns:a16="http://schemas.microsoft.com/office/drawing/2014/main" id="{95C2F10F-BB13-4508-8247-80FE23F1879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4" name="Text Box 3">
          <a:extLst>
            <a:ext uri="{FF2B5EF4-FFF2-40B4-BE49-F238E27FC236}">
              <a16:creationId xmlns:a16="http://schemas.microsoft.com/office/drawing/2014/main" id="{FF2FB189-12DC-45F1-8D33-87AE1373E62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5" name="Text Box 3">
          <a:extLst>
            <a:ext uri="{FF2B5EF4-FFF2-40B4-BE49-F238E27FC236}">
              <a16:creationId xmlns:a16="http://schemas.microsoft.com/office/drawing/2014/main" id="{E5CEA309-DC37-4E5A-B33A-89E73F97224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6" name="Text Box 3">
          <a:extLst>
            <a:ext uri="{FF2B5EF4-FFF2-40B4-BE49-F238E27FC236}">
              <a16:creationId xmlns:a16="http://schemas.microsoft.com/office/drawing/2014/main" id="{403975B4-1828-46E0-AD31-56A6E27620F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7" name="Text Box 3">
          <a:extLst>
            <a:ext uri="{FF2B5EF4-FFF2-40B4-BE49-F238E27FC236}">
              <a16:creationId xmlns:a16="http://schemas.microsoft.com/office/drawing/2014/main" id="{4A3AEA5D-6F76-4D56-A2BE-3BC4711A9E0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8" name="Text Box 3">
          <a:extLst>
            <a:ext uri="{FF2B5EF4-FFF2-40B4-BE49-F238E27FC236}">
              <a16:creationId xmlns:a16="http://schemas.microsoft.com/office/drawing/2014/main" id="{8E422D2F-5236-4849-B787-E1B2D6A9130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799" name="Text Box 3">
          <a:extLst>
            <a:ext uri="{FF2B5EF4-FFF2-40B4-BE49-F238E27FC236}">
              <a16:creationId xmlns:a16="http://schemas.microsoft.com/office/drawing/2014/main" id="{599A646C-A8D9-4FFF-A7AD-57C781CFAAE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0" name="Text Box 3">
          <a:extLst>
            <a:ext uri="{FF2B5EF4-FFF2-40B4-BE49-F238E27FC236}">
              <a16:creationId xmlns:a16="http://schemas.microsoft.com/office/drawing/2014/main" id="{51A9E81C-FF0D-407C-8EAC-EBFA1823F73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1" name="Text Box 3">
          <a:extLst>
            <a:ext uri="{FF2B5EF4-FFF2-40B4-BE49-F238E27FC236}">
              <a16:creationId xmlns:a16="http://schemas.microsoft.com/office/drawing/2014/main" id="{62729E54-7420-41AB-AE78-E878F01B0D5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2" name="Text Box 3">
          <a:extLst>
            <a:ext uri="{FF2B5EF4-FFF2-40B4-BE49-F238E27FC236}">
              <a16:creationId xmlns:a16="http://schemas.microsoft.com/office/drawing/2014/main" id="{52B6AFE9-682E-44EB-BFA7-AAEA5BC2192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3" name="Text Box 3">
          <a:extLst>
            <a:ext uri="{FF2B5EF4-FFF2-40B4-BE49-F238E27FC236}">
              <a16:creationId xmlns:a16="http://schemas.microsoft.com/office/drawing/2014/main" id="{EA565DF3-4A91-44AA-A48B-5CB86693190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4" name="Text Box 3">
          <a:extLst>
            <a:ext uri="{FF2B5EF4-FFF2-40B4-BE49-F238E27FC236}">
              <a16:creationId xmlns:a16="http://schemas.microsoft.com/office/drawing/2014/main" id="{AE0781E1-054A-49FD-ABD0-84FA7838DE9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5" name="Text Box 3">
          <a:extLst>
            <a:ext uri="{FF2B5EF4-FFF2-40B4-BE49-F238E27FC236}">
              <a16:creationId xmlns:a16="http://schemas.microsoft.com/office/drawing/2014/main" id="{68B5EB1E-4EEA-4214-A7B2-14DFFBBA759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6" name="Text Box 3">
          <a:extLst>
            <a:ext uri="{FF2B5EF4-FFF2-40B4-BE49-F238E27FC236}">
              <a16:creationId xmlns:a16="http://schemas.microsoft.com/office/drawing/2014/main" id="{B81A94AF-1CE6-4D87-9988-7C1751BE90F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7" name="Text Box 3">
          <a:extLst>
            <a:ext uri="{FF2B5EF4-FFF2-40B4-BE49-F238E27FC236}">
              <a16:creationId xmlns:a16="http://schemas.microsoft.com/office/drawing/2014/main" id="{5FCBF7CB-47C7-4468-8902-EFB18684944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8" name="Text Box 3">
          <a:extLst>
            <a:ext uri="{FF2B5EF4-FFF2-40B4-BE49-F238E27FC236}">
              <a16:creationId xmlns:a16="http://schemas.microsoft.com/office/drawing/2014/main" id="{40B56CFA-DD2F-467A-9987-30C429431A1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09" name="Text Box 3">
          <a:extLst>
            <a:ext uri="{FF2B5EF4-FFF2-40B4-BE49-F238E27FC236}">
              <a16:creationId xmlns:a16="http://schemas.microsoft.com/office/drawing/2014/main" id="{34335590-EABE-464C-ADCD-B88B278FE88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0" name="Text Box 3">
          <a:extLst>
            <a:ext uri="{FF2B5EF4-FFF2-40B4-BE49-F238E27FC236}">
              <a16:creationId xmlns:a16="http://schemas.microsoft.com/office/drawing/2014/main" id="{08C59A53-A9C1-4B64-AA3D-F4A9EC0F21B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1" name="Text Box 3">
          <a:extLst>
            <a:ext uri="{FF2B5EF4-FFF2-40B4-BE49-F238E27FC236}">
              <a16:creationId xmlns:a16="http://schemas.microsoft.com/office/drawing/2014/main" id="{CF7472FC-97F1-47FC-AC3D-695D217F549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2" name="Text Box 3">
          <a:extLst>
            <a:ext uri="{FF2B5EF4-FFF2-40B4-BE49-F238E27FC236}">
              <a16:creationId xmlns:a16="http://schemas.microsoft.com/office/drawing/2014/main" id="{4883F323-74F5-4DE1-B658-DAF122A3B57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3" name="Text Box 3">
          <a:extLst>
            <a:ext uri="{FF2B5EF4-FFF2-40B4-BE49-F238E27FC236}">
              <a16:creationId xmlns:a16="http://schemas.microsoft.com/office/drawing/2014/main" id="{55B154C0-F7AB-44BF-875E-2B3AFDF13A2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4" name="Text Box 3">
          <a:extLst>
            <a:ext uri="{FF2B5EF4-FFF2-40B4-BE49-F238E27FC236}">
              <a16:creationId xmlns:a16="http://schemas.microsoft.com/office/drawing/2014/main" id="{46D8ACEB-511A-46F2-BEAB-1C0CFE6AA93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5" name="Text Box 3">
          <a:extLst>
            <a:ext uri="{FF2B5EF4-FFF2-40B4-BE49-F238E27FC236}">
              <a16:creationId xmlns:a16="http://schemas.microsoft.com/office/drawing/2014/main" id="{28CF4E7B-DC8A-4E0F-97A8-CD0ED64F20C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6" name="Text Box 3">
          <a:extLst>
            <a:ext uri="{FF2B5EF4-FFF2-40B4-BE49-F238E27FC236}">
              <a16:creationId xmlns:a16="http://schemas.microsoft.com/office/drawing/2014/main" id="{89A6531F-A1D3-447B-8AC3-7BAAA211FB3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7" name="Text Box 3">
          <a:extLst>
            <a:ext uri="{FF2B5EF4-FFF2-40B4-BE49-F238E27FC236}">
              <a16:creationId xmlns:a16="http://schemas.microsoft.com/office/drawing/2014/main" id="{D94CE9A1-A94B-408D-ACC5-FE259C393C8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8" name="Text Box 3">
          <a:extLst>
            <a:ext uri="{FF2B5EF4-FFF2-40B4-BE49-F238E27FC236}">
              <a16:creationId xmlns:a16="http://schemas.microsoft.com/office/drawing/2014/main" id="{D0D91534-86AF-4E66-AB95-2DB1692867F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19" name="Text Box 3">
          <a:extLst>
            <a:ext uri="{FF2B5EF4-FFF2-40B4-BE49-F238E27FC236}">
              <a16:creationId xmlns:a16="http://schemas.microsoft.com/office/drawing/2014/main" id="{B4FA6CD4-1033-4B27-A5A7-3FFD40CF9D9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0" name="Text Box 3">
          <a:extLst>
            <a:ext uri="{FF2B5EF4-FFF2-40B4-BE49-F238E27FC236}">
              <a16:creationId xmlns:a16="http://schemas.microsoft.com/office/drawing/2014/main" id="{88DEB399-1B12-4115-AA80-5F82524323F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1" name="Text Box 3">
          <a:extLst>
            <a:ext uri="{FF2B5EF4-FFF2-40B4-BE49-F238E27FC236}">
              <a16:creationId xmlns:a16="http://schemas.microsoft.com/office/drawing/2014/main" id="{F39F8780-BC58-4224-BE91-DBC5F263398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2" name="Text Box 3">
          <a:extLst>
            <a:ext uri="{FF2B5EF4-FFF2-40B4-BE49-F238E27FC236}">
              <a16:creationId xmlns:a16="http://schemas.microsoft.com/office/drawing/2014/main" id="{579F73C7-62A8-4749-ACBF-45E5B4185A6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3" name="Text Box 3">
          <a:extLst>
            <a:ext uri="{FF2B5EF4-FFF2-40B4-BE49-F238E27FC236}">
              <a16:creationId xmlns:a16="http://schemas.microsoft.com/office/drawing/2014/main" id="{E4FFFD57-D457-4D1D-9444-18DE1D7A345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4" name="Text Box 3">
          <a:extLst>
            <a:ext uri="{FF2B5EF4-FFF2-40B4-BE49-F238E27FC236}">
              <a16:creationId xmlns:a16="http://schemas.microsoft.com/office/drawing/2014/main" id="{6365C367-4895-4AA9-AB96-BC2F4B602D8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5" name="Text Box 3">
          <a:extLst>
            <a:ext uri="{FF2B5EF4-FFF2-40B4-BE49-F238E27FC236}">
              <a16:creationId xmlns:a16="http://schemas.microsoft.com/office/drawing/2014/main" id="{1BC13484-7843-4F7F-ADBD-2976392195C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6" name="Text Box 3">
          <a:extLst>
            <a:ext uri="{FF2B5EF4-FFF2-40B4-BE49-F238E27FC236}">
              <a16:creationId xmlns:a16="http://schemas.microsoft.com/office/drawing/2014/main" id="{52783798-8BA0-4886-B02D-3FB9501DB37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7" name="Text Box 3">
          <a:extLst>
            <a:ext uri="{FF2B5EF4-FFF2-40B4-BE49-F238E27FC236}">
              <a16:creationId xmlns:a16="http://schemas.microsoft.com/office/drawing/2014/main" id="{BCA2822E-859B-4EDD-A789-AAA8B22987E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8" name="Text Box 3">
          <a:extLst>
            <a:ext uri="{FF2B5EF4-FFF2-40B4-BE49-F238E27FC236}">
              <a16:creationId xmlns:a16="http://schemas.microsoft.com/office/drawing/2014/main" id="{93267C47-53F3-42A9-94F1-B27EE25825A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29" name="Text Box 3">
          <a:extLst>
            <a:ext uri="{FF2B5EF4-FFF2-40B4-BE49-F238E27FC236}">
              <a16:creationId xmlns:a16="http://schemas.microsoft.com/office/drawing/2014/main" id="{F33539D8-4B0B-493E-9B36-7D5504CFD20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0" name="Text Box 3">
          <a:extLst>
            <a:ext uri="{FF2B5EF4-FFF2-40B4-BE49-F238E27FC236}">
              <a16:creationId xmlns:a16="http://schemas.microsoft.com/office/drawing/2014/main" id="{64300829-9B5C-49D6-8951-92546848579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1" name="Text Box 3">
          <a:extLst>
            <a:ext uri="{FF2B5EF4-FFF2-40B4-BE49-F238E27FC236}">
              <a16:creationId xmlns:a16="http://schemas.microsoft.com/office/drawing/2014/main" id="{D39FF547-A04B-401C-8BDB-87C8A86F90C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2" name="Text Box 3">
          <a:extLst>
            <a:ext uri="{FF2B5EF4-FFF2-40B4-BE49-F238E27FC236}">
              <a16:creationId xmlns:a16="http://schemas.microsoft.com/office/drawing/2014/main" id="{81BC0F89-3DFA-47AE-B936-44AC0F5B6BA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3" name="Text Box 3">
          <a:extLst>
            <a:ext uri="{FF2B5EF4-FFF2-40B4-BE49-F238E27FC236}">
              <a16:creationId xmlns:a16="http://schemas.microsoft.com/office/drawing/2014/main" id="{BE034041-8FD5-4064-ACC1-DEBF63F1B64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4" name="Text Box 3">
          <a:extLst>
            <a:ext uri="{FF2B5EF4-FFF2-40B4-BE49-F238E27FC236}">
              <a16:creationId xmlns:a16="http://schemas.microsoft.com/office/drawing/2014/main" id="{4DF52A5E-09AA-4222-9608-7594C73551E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5" name="Text Box 3">
          <a:extLst>
            <a:ext uri="{FF2B5EF4-FFF2-40B4-BE49-F238E27FC236}">
              <a16:creationId xmlns:a16="http://schemas.microsoft.com/office/drawing/2014/main" id="{BE4BEE95-678E-4811-99C3-75B88302A79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6" name="Text Box 3">
          <a:extLst>
            <a:ext uri="{FF2B5EF4-FFF2-40B4-BE49-F238E27FC236}">
              <a16:creationId xmlns:a16="http://schemas.microsoft.com/office/drawing/2014/main" id="{A077BBCB-BDF0-4D62-B49B-6BD8FF700A0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7" name="Text Box 3">
          <a:extLst>
            <a:ext uri="{FF2B5EF4-FFF2-40B4-BE49-F238E27FC236}">
              <a16:creationId xmlns:a16="http://schemas.microsoft.com/office/drawing/2014/main" id="{4F648701-F928-4B4D-ACDA-CB781CB83AD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8" name="Text Box 3">
          <a:extLst>
            <a:ext uri="{FF2B5EF4-FFF2-40B4-BE49-F238E27FC236}">
              <a16:creationId xmlns:a16="http://schemas.microsoft.com/office/drawing/2014/main" id="{17D5218F-B0CA-4F26-87F9-7FC99ECDB66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39" name="Text Box 3">
          <a:extLst>
            <a:ext uri="{FF2B5EF4-FFF2-40B4-BE49-F238E27FC236}">
              <a16:creationId xmlns:a16="http://schemas.microsoft.com/office/drawing/2014/main" id="{E6549B34-8D9F-406D-8645-135CE25D02B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0" name="Text Box 3">
          <a:extLst>
            <a:ext uri="{FF2B5EF4-FFF2-40B4-BE49-F238E27FC236}">
              <a16:creationId xmlns:a16="http://schemas.microsoft.com/office/drawing/2014/main" id="{0027D5E4-A7AA-498F-857C-7C15460EAB4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1" name="Text Box 3">
          <a:extLst>
            <a:ext uri="{FF2B5EF4-FFF2-40B4-BE49-F238E27FC236}">
              <a16:creationId xmlns:a16="http://schemas.microsoft.com/office/drawing/2014/main" id="{0A36106D-4692-4095-8A05-7AF81D4EE4A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2" name="Text Box 3">
          <a:extLst>
            <a:ext uri="{FF2B5EF4-FFF2-40B4-BE49-F238E27FC236}">
              <a16:creationId xmlns:a16="http://schemas.microsoft.com/office/drawing/2014/main" id="{89F72E7A-67E8-4980-B6F0-DDBE1BA3972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3" name="Text Box 3">
          <a:extLst>
            <a:ext uri="{FF2B5EF4-FFF2-40B4-BE49-F238E27FC236}">
              <a16:creationId xmlns:a16="http://schemas.microsoft.com/office/drawing/2014/main" id="{2C5F3B14-08DA-4D19-A051-CE95C7A299B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4" name="Text Box 3">
          <a:extLst>
            <a:ext uri="{FF2B5EF4-FFF2-40B4-BE49-F238E27FC236}">
              <a16:creationId xmlns:a16="http://schemas.microsoft.com/office/drawing/2014/main" id="{F12DD773-F26A-47CF-95D1-85F307DAAE5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5" name="Text Box 3">
          <a:extLst>
            <a:ext uri="{FF2B5EF4-FFF2-40B4-BE49-F238E27FC236}">
              <a16:creationId xmlns:a16="http://schemas.microsoft.com/office/drawing/2014/main" id="{654C8ED6-0F84-4790-8895-7A84E1FB9E7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6" name="Text Box 3">
          <a:extLst>
            <a:ext uri="{FF2B5EF4-FFF2-40B4-BE49-F238E27FC236}">
              <a16:creationId xmlns:a16="http://schemas.microsoft.com/office/drawing/2014/main" id="{0873D785-BCB2-41C9-9EB6-9263CBD429A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7" name="Text Box 3">
          <a:extLst>
            <a:ext uri="{FF2B5EF4-FFF2-40B4-BE49-F238E27FC236}">
              <a16:creationId xmlns:a16="http://schemas.microsoft.com/office/drawing/2014/main" id="{7FBA9468-480F-4497-AEB4-430BD906CD1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8" name="Text Box 3">
          <a:extLst>
            <a:ext uri="{FF2B5EF4-FFF2-40B4-BE49-F238E27FC236}">
              <a16:creationId xmlns:a16="http://schemas.microsoft.com/office/drawing/2014/main" id="{F94A66BF-0127-40E2-B290-8E9943E18FC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49" name="Text Box 3">
          <a:extLst>
            <a:ext uri="{FF2B5EF4-FFF2-40B4-BE49-F238E27FC236}">
              <a16:creationId xmlns:a16="http://schemas.microsoft.com/office/drawing/2014/main" id="{EA54A330-0153-458B-8E6B-43D21ADE5A2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0" name="Text Box 3">
          <a:extLst>
            <a:ext uri="{FF2B5EF4-FFF2-40B4-BE49-F238E27FC236}">
              <a16:creationId xmlns:a16="http://schemas.microsoft.com/office/drawing/2014/main" id="{962E2D56-3A91-485D-B07D-343A0828ACA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1" name="Text Box 3">
          <a:extLst>
            <a:ext uri="{FF2B5EF4-FFF2-40B4-BE49-F238E27FC236}">
              <a16:creationId xmlns:a16="http://schemas.microsoft.com/office/drawing/2014/main" id="{FB83D975-00B0-43B1-98FE-9A8C43A0FE0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2" name="Text Box 3">
          <a:extLst>
            <a:ext uri="{FF2B5EF4-FFF2-40B4-BE49-F238E27FC236}">
              <a16:creationId xmlns:a16="http://schemas.microsoft.com/office/drawing/2014/main" id="{48CAD904-2DC8-4E03-8CCE-81B185798AD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3" name="Text Box 3">
          <a:extLst>
            <a:ext uri="{FF2B5EF4-FFF2-40B4-BE49-F238E27FC236}">
              <a16:creationId xmlns:a16="http://schemas.microsoft.com/office/drawing/2014/main" id="{40526FBC-89EE-4CEE-A8C2-AE51704F080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4" name="Text Box 3">
          <a:extLst>
            <a:ext uri="{FF2B5EF4-FFF2-40B4-BE49-F238E27FC236}">
              <a16:creationId xmlns:a16="http://schemas.microsoft.com/office/drawing/2014/main" id="{A2A4ABDF-623F-414F-ACE6-F2AB40B0544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5" name="Text Box 3">
          <a:extLst>
            <a:ext uri="{FF2B5EF4-FFF2-40B4-BE49-F238E27FC236}">
              <a16:creationId xmlns:a16="http://schemas.microsoft.com/office/drawing/2014/main" id="{1CE38012-0524-4CBD-9474-ABBCAAEDF3C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6" name="Text Box 3">
          <a:extLst>
            <a:ext uri="{FF2B5EF4-FFF2-40B4-BE49-F238E27FC236}">
              <a16:creationId xmlns:a16="http://schemas.microsoft.com/office/drawing/2014/main" id="{DA3E7EEA-B0C0-48AA-A5F1-E44B2D89402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7" name="Text Box 3">
          <a:extLst>
            <a:ext uri="{FF2B5EF4-FFF2-40B4-BE49-F238E27FC236}">
              <a16:creationId xmlns:a16="http://schemas.microsoft.com/office/drawing/2014/main" id="{19AE8051-5283-4D54-A219-AC0A82B8B0B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8" name="Text Box 3">
          <a:extLst>
            <a:ext uri="{FF2B5EF4-FFF2-40B4-BE49-F238E27FC236}">
              <a16:creationId xmlns:a16="http://schemas.microsoft.com/office/drawing/2014/main" id="{C50B69BB-84EE-4773-9763-33ADB0D0D81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59" name="Text Box 3">
          <a:extLst>
            <a:ext uri="{FF2B5EF4-FFF2-40B4-BE49-F238E27FC236}">
              <a16:creationId xmlns:a16="http://schemas.microsoft.com/office/drawing/2014/main" id="{7E8EB387-8BDA-4294-863A-ECB49C98800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0" name="Text Box 3">
          <a:extLst>
            <a:ext uri="{FF2B5EF4-FFF2-40B4-BE49-F238E27FC236}">
              <a16:creationId xmlns:a16="http://schemas.microsoft.com/office/drawing/2014/main" id="{85466367-1453-48C0-9A44-C1AA054EA7E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1" name="Text Box 3">
          <a:extLst>
            <a:ext uri="{FF2B5EF4-FFF2-40B4-BE49-F238E27FC236}">
              <a16:creationId xmlns:a16="http://schemas.microsoft.com/office/drawing/2014/main" id="{03B841FE-E70E-4358-ABA9-484EC281032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2" name="Text Box 3">
          <a:extLst>
            <a:ext uri="{FF2B5EF4-FFF2-40B4-BE49-F238E27FC236}">
              <a16:creationId xmlns:a16="http://schemas.microsoft.com/office/drawing/2014/main" id="{2F02A3DC-8C60-4B79-8ABA-24911232B70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3" name="Text Box 3">
          <a:extLst>
            <a:ext uri="{FF2B5EF4-FFF2-40B4-BE49-F238E27FC236}">
              <a16:creationId xmlns:a16="http://schemas.microsoft.com/office/drawing/2014/main" id="{25BC7570-BA2A-421F-B899-623D196D371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4" name="Text Box 3">
          <a:extLst>
            <a:ext uri="{FF2B5EF4-FFF2-40B4-BE49-F238E27FC236}">
              <a16:creationId xmlns:a16="http://schemas.microsoft.com/office/drawing/2014/main" id="{8202AB58-AA0A-48FE-8130-4D571FA5600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5" name="Text Box 3">
          <a:extLst>
            <a:ext uri="{FF2B5EF4-FFF2-40B4-BE49-F238E27FC236}">
              <a16:creationId xmlns:a16="http://schemas.microsoft.com/office/drawing/2014/main" id="{032FC138-97BB-4BA3-ADBB-C7555595A68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6" name="Text Box 3">
          <a:extLst>
            <a:ext uri="{FF2B5EF4-FFF2-40B4-BE49-F238E27FC236}">
              <a16:creationId xmlns:a16="http://schemas.microsoft.com/office/drawing/2014/main" id="{34EEB7E6-3034-4E4A-BD46-A096E6279E9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7" name="Text Box 3">
          <a:extLst>
            <a:ext uri="{FF2B5EF4-FFF2-40B4-BE49-F238E27FC236}">
              <a16:creationId xmlns:a16="http://schemas.microsoft.com/office/drawing/2014/main" id="{73169F2E-53E2-49B2-B4B3-5256D931663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8" name="Text Box 3">
          <a:extLst>
            <a:ext uri="{FF2B5EF4-FFF2-40B4-BE49-F238E27FC236}">
              <a16:creationId xmlns:a16="http://schemas.microsoft.com/office/drawing/2014/main" id="{0DCE689A-6545-4131-88AC-CF14BFE63FB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69" name="Text Box 3">
          <a:extLst>
            <a:ext uri="{FF2B5EF4-FFF2-40B4-BE49-F238E27FC236}">
              <a16:creationId xmlns:a16="http://schemas.microsoft.com/office/drawing/2014/main" id="{87C935BB-F19E-4A98-BC00-96F0E8B782F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0" name="Text Box 3">
          <a:extLst>
            <a:ext uri="{FF2B5EF4-FFF2-40B4-BE49-F238E27FC236}">
              <a16:creationId xmlns:a16="http://schemas.microsoft.com/office/drawing/2014/main" id="{70EB42EB-7366-41EC-BBF1-E83F26AFFD5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1" name="Text Box 3">
          <a:extLst>
            <a:ext uri="{FF2B5EF4-FFF2-40B4-BE49-F238E27FC236}">
              <a16:creationId xmlns:a16="http://schemas.microsoft.com/office/drawing/2014/main" id="{D92BCE56-F1D6-4C50-A5EC-6918C4764C8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2" name="Text Box 3">
          <a:extLst>
            <a:ext uri="{FF2B5EF4-FFF2-40B4-BE49-F238E27FC236}">
              <a16:creationId xmlns:a16="http://schemas.microsoft.com/office/drawing/2014/main" id="{B583EB61-AD27-4271-BBC9-CD9BD5A2E22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3" name="Text Box 3">
          <a:extLst>
            <a:ext uri="{FF2B5EF4-FFF2-40B4-BE49-F238E27FC236}">
              <a16:creationId xmlns:a16="http://schemas.microsoft.com/office/drawing/2014/main" id="{7C5E9696-8CC1-4A4B-B024-135FB907591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4" name="Text Box 3">
          <a:extLst>
            <a:ext uri="{FF2B5EF4-FFF2-40B4-BE49-F238E27FC236}">
              <a16:creationId xmlns:a16="http://schemas.microsoft.com/office/drawing/2014/main" id="{18DF9CD8-AC37-4299-8056-263BDB6732B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5" name="Text Box 3">
          <a:extLst>
            <a:ext uri="{FF2B5EF4-FFF2-40B4-BE49-F238E27FC236}">
              <a16:creationId xmlns:a16="http://schemas.microsoft.com/office/drawing/2014/main" id="{D655EE83-A2AA-4F36-80A2-FF4998D7388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6" name="Text Box 3">
          <a:extLst>
            <a:ext uri="{FF2B5EF4-FFF2-40B4-BE49-F238E27FC236}">
              <a16:creationId xmlns:a16="http://schemas.microsoft.com/office/drawing/2014/main" id="{0FD617F7-FA39-405E-B57E-716978D9F4D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7" name="Text Box 3">
          <a:extLst>
            <a:ext uri="{FF2B5EF4-FFF2-40B4-BE49-F238E27FC236}">
              <a16:creationId xmlns:a16="http://schemas.microsoft.com/office/drawing/2014/main" id="{F3C882AD-4486-4234-966A-58BE35CE1E7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8" name="Text Box 3">
          <a:extLst>
            <a:ext uri="{FF2B5EF4-FFF2-40B4-BE49-F238E27FC236}">
              <a16:creationId xmlns:a16="http://schemas.microsoft.com/office/drawing/2014/main" id="{E71E3A45-1002-4E9C-9BA7-1913325B20B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79" name="Text Box 3">
          <a:extLst>
            <a:ext uri="{FF2B5EF4-FFF2-40B4-BE49-F238E27FC236}">
              <a16:creationId xmlns:a16="http://schemas.microsoft.com/office/drawing/2014/main" id="{641845C2-E665-4755-ACE9-814ECC86549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0" name="Text Box 3">
          <a:extLst>
            <a:ext uri="{FF2B5EF4-FFF2-40B4-BE49-F238E27FC236}">
              <a16:creationId xmlns:a16="http://schemas.microsoft.com/office/drawing/2014/main" id="{028819E3-22C4-43AB-A7EB-5EB1F0A7EC0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1" name="Text Box 3">
          <a:extLst>
            <a:ext uri="{FF2B5EF4-FFF2-40B4-BE49-F238E27FC236}">
              <a16:creationId xmlns:a16="http://schemas.microsoft.com/office/drawing/2014/main" id="{E20B3CF4-A2E8-425B-94C2-4669E6E8335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2" name="Text Box 3">
          <a:extLst>
            <a:ext uri="{FF2B5EF4-FFF2-40B4-BE49-F238E27FC236}">
              <a16:creationId xmlns:a16="http://schemas.microsoft.com/office/drawing/2014/main" id="{16B26FBA-AE28-480D-B3A7-7DE9203A76A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3" name="Text Box 3">
          <a:extLst>
            <a:ext uri="{FF2B5EF4-FFF2-40B4-BE49-F238E27FC236}">
              <a16:creationId xmlns:a16="http://schemas.microsoft.com/office/drawing/2014/main" id="{B0E3D20E-A20C-4A4F-869B-5C96DD34184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4" name="Text Box 3">
          <a:extLst>
            <a:ext uri="{FF2B5EF4-FFF2-40B4-BE49-F238E27FC236}">
              <a16:creationId xmlns:a16="http://schemas.microsoft.com/office/drawing/2014/main" id="{3C91E9DF-AC8D-4D34-BCF6-CD4D713EECB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5" name="Text Box 3">
          <a:extLst>
            <a:ext uri="{FF2B5EF4-FFF2-40B4-BE49-F238E27FC236}">
              <a16:creationId xmlns:a16="http://schemas.microsoft.com/office/drawing/2014/main" id="{D59D8092-CED2-4C7E-945D-4116AFE0E6A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6" name="Text Box 3">
          <a:extLst>
            <a:ext uri="{FF2B5EF4-FFF2-40B4-BE49-F238E27FC236}">
              <a16:creationId xmlns:a16="http://schemas.microsoft.com/office/drawing/2014/main" id="{BF2F022F-7DCE-4EED-AEDF-6FEC2690058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7" name="Text Box 3">
          <a:extLst>
            <a:ext uri="{FF2B5EF4-FFF2-40B4-BE49-F238E27FC236}">
              <a16:creationId xmlns:a16="http://schemas.microsoft.com/office/drawing/2014/main" id="{4B810DE7-6057-4D07-99FF-06064E46905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8" name="Text Box 3">
          <a:extLst>
            <a:ext uri="{FF2B5EF4-FFF2-40B4-BE49-F238E27FC236}">
              <a16:creationId xmlns:a16="http://schemas.microsoft.com/office/drawing/2014/main" id="{4CF270B2-4592-4A2B-8A0F-E9D097F0F07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89" name="Text Box 3">
          <a:extLst>
            <a:ext uri="{FF2B5EF4-FFF2-40B4-BE49-F238E27FC236}">
              <a16:creationId xmlns:a16="http://schemas.microsoft.com/office/drawing/2014/main" id="{41232661-AE56-4392-A00F-8E7C7AA59A1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0" name="Text Box 3">
          <a:extLst>
            <a:ext uri="{FF2B5EF4-FFF2-40B4-BE49-F238E27FC236}">
              <a16:creationId xmlns:a16="http://schemas.microsoft.com/office/drawing/2014/main" id="{328B3FD8-1487-4DA9-8EED-C01152CCA80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1" name="Text Box 3">
          <a:extLst>
            <a:ext uri="{FF2B5EF4-FFF2-40B4-BE49-F238E27FC236}">
              <a16:creationId xmlns:a16="http://schemas.microsoft.com/office/drawing/2014/main" id="{F7F5358D-1BF8-4476-A788-5B6F4A8C93A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2" name="Text Box 3">
          <a:extLst>
            <a:ext uri="{FF2B5EF4-FFF2-40B4-BE49-F238E27FC236}">
              <a16:creationId xmlns:a16="http://schemas.microsoft.com/office/drawing/2014/main" id="{4DCED2D3-AB86-46D6-AC00-17880488DC2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3" name="Text Box 3">
          <a:extLst>
            <a:ext uri="{FF2B5EF4-FFF2-40B4-BE49-F238E27FC236}">
              <a16:creationId xmlns:a16="http://schemas.microsoft.com/office/drawing/2014/main" id="{3A263D43-5ECB-4320-9E26-B8216B92A3D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4" name="Text Box 3">
          <a:extLst>
            <a:ext uri="{FF2B5EF4-FFF2-40B4-BE49-F238E27FC236}">
              <a16:creationId xmlns:a16="http://schemas.microsoft.com/office/drawing/2014/main" id="{6DDFD2B4-CF6F-4A48-92DF-EA5F92BC119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5" name="Text Box 3">
          <a:extLst>
            <a:ext uri="{FF2B5EF4-FFF2-40B4-BE49-F238E27FC236}">
              <a16:creationId xmlns:a16="http://schemas.microsoft.com/office/drawing/2014/main" id="{90904382-2ECB-4A0D-8582-9A24FEE1586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6" name="Text Box 3">
          <a:extLst>
            <a:ext uri="{FF2B5EF4-FFF2-40B4-BE49-F238E27FC236}">
              <a16:creationId xmlns:a16="http://schemas.microsoft.com/office/drawing/2014/main" id="{53DFDE70-52C9-4994-87FB-77AD1EA4E56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7" name="Text Box 3">
          <a:extLst>
            <a:ext uri="{FF2B5EF4-FFF2-40B4-BE49-F238E27FC236}">
              <a16:creationId xmlns:a16="http://schemas.microsoft.com/office/drawing/2014/main" id="{634463A6-83C4-4A81-AE6A-44E17EA7B83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8" name="Text Box 3">
          <a:extLst>
            <a:ext uri="{FF2B5EF4-FFF2-40B4-BE49-F238E27FC236}">
              <a16:creationId xmlns:a16="http://schemas.microsoft.com/office/drawing/2014/main" id="{F2363C9E-6B72-415C-ABC3-AF56FF405C0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899" name="Text Box 3">
          <a:extLst>
            <a:ext uri="{FF2B5EF4-FFF2-40B4-BE49-F238E27FC236}">
              <a16:creationId xmlns:a16="http://schemas.microsoft.com/office/drawing/2014/main" id="{8B1BE026-86B7-4349-A387-6E89439CFC6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0" name="Text Box 3">
          <a:extLst>
            <a:ext uri="{FF2B5EF4-FFF2-40B4-BE49-F238E27FC236}">
              <a16:creationId xmlns:a16="http://schemas.microsoft.com/office/drawing/2014/main" id="{C14F7608-A5E8-4D83-9481-0F64D41B478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1" name="Text Box 3">
          <a:extLst>
            <a:ext uri="{FF2B5EF4-FFF2-40B4-BE49-F238E27FC236}">
              <a16:creationId xmlns:a16="http://schemas.microsoft.com/office/drawing/2014/main" id="{8B968756-77C5-44AF-9C66-46D4BAB45DA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2" name="Text Box 3">
          <a:extLst>
            <a:ext uri="{FF2B5EF4-FFF2-40B4-BE49-F238E27FC236}">
              <a16:creationId xmlns:a16="http://schemas.microsoft.com/office/drawing/2014/main" id="{71D42BB2-FDA9-4174-9EE1-ABA77C8C572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3" name="Text Box 3">
          <a:extLst>
            <a:ext uri="{FF2B5EF4-FFF2-40B4-BE49-F238E27FC236}">
              <a16:creationId xmlns:a16="http://schemas.microsoft.com/office/drawing/2014/main" id="{5C49CC2D-1206-44D0-82B7-430F4E1435E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4" name="Text Box 3">
          <a:extLst>
            <a:ext uri="{FF2B5EF4-FFF2-40B4-BE49-F238E27FC236}">
              <a16:creationId xmlns:a16="http://schemas.microsoft.com/office/drawing/2014/main" id="{890CA942-514E-4A33-B0CC-938AAC577FB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5" name="Text Box 3">
          <a:extLst>
            <a:ext uri="{FF2B5EF4-FFF2-40B4-BE49-F238E27FC236}">
              <a16:creationId xmlns:a16="http://schemas.microsoft.com/office/drawing/2014/main" id="{BE11FABF-5359-4D5C-9872-A790F6A393D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6" name="Text Box 3">
          <a:extLst>
            <a:ext uri="{FF2B5EF4-FFF2-40B4-BE49-F238E27FC236}">
              <a16:creationId xmlns:a16="http://schemas.microsoft.com/office/drawing/2014/main" id="{F8520C36-C671-4F6B-BC7F-CEB8FD2EC3D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7" name="Text Box 3">
          <a:extLst>
            <a:ext uri="{FF2B5EF4-FFF2-40B4-BE49-F238E27FC236}">
              <a16:creationId xmlns:a16="http://schemas.microsoft.com/office/drawing/2014/main" id="{A031CCD0-1E7B-430C-8C57-09F9FA2893F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8" name="Text Box 3">
          <a:extLst>
            <a:ext uri="{FF2B5EF4-FFF2-40B4-BE49-F238E27FC236}">
              <a16:creationId xmlns:a16="http://schemas.microsoft.com/office/drawing/2014/main" id="{7F02D3FB-212E-4831-80C7-40E3B0621AC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09" name="Text Box 3">
          <a:extLst>
            <a:ext uri="{FF2B5EF4-FFF2-40B4-BE49-F238E27FC236}">
              <a16:creationId xmlns:a16="http://schemas.microsoft.com/office/drawing/2014/main" id="{FD02F153-79F4-4026-86A1-3AB1DBCF299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0" name="Text Box 3">
          <a:extLst>
            <a:ext uri="{FF2B5EF4-FFF2-40B4-BE49-F238E27FC236}">
              <a16:creationId xmlns:a16="http://schemas.microsoft.com/office/drawing/2014/main" id="{5158BE24-134E-4046-8392-0E2272B5AA2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1" name="Text Box 3">
          <a:extLst>
            <a:ext uri="{FF2B5EF4-FFF2-40B4-BE49-F238E27FC236}">
              <a16:creationId xmlns:a16="http://schemas.microsoft.com/office/drawing/2014/main" id="{B2DDBF54-0D56-4E09-B850-BA7580A413C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2" name="Text Box 3">
          <a:extLst>
            <a:ext uri="{FF2B5EF4-FFF2-40B4-BE49-F238E27FC236}">
              <a16:creationId xmlns:a16="http://schemas.microsoft.com/office/drawing/2014/main" id="{962385DA-B8D8-40CE-8584-415A09F242A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3" name="Text Box 3">
          <a:extLst>
            <a:ext uri="{FF2B5EF4-FFF2-40B4-BE49-F238E27FC236}">
              <a16:creationId xmlns:a16="http://schemas.microsoft.com/office/drawing/2014/main" id="{80354C13-6267-4B21-88B6-6FA8E7B15B1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4" name="Text Box 3">
          <a:extLst>
            <a:ext uri="{FF2B5EF4-FFF2-40B4-BE49-F238E27FC236}">
              <a16:creationId xmlns:a16="http://schemas.microsoft.com/office/drawing/2014/main" id="{3700D2D1-1530-4BA8-AF0A-F95AF70B0BC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5" name="Text Box 3">
          <a:extLst>
            <a:ext uri="{FF2B5EF4-FFF2-40B4-BE49-F238E27FC236}">
              <a16:creationId xmlns:a16="http://schemas.microsoft.com/office/drawing/2014/main" id="{B6C95690-B758-404B-AF70-50E50E6B987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6" name="Text Box 3">
          <a:extLst>
            <a:ext uri="{FF2B5EF4-FFF2-40B4-BE49-F238E27FC236}">
              <a16:creationId xmlns:a16="http://schemas.microsoft.com/office/drawing/2014/main" id="{985143E1-2A29-4095-BED6-B258EAE5759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7" name="Text Box 3">
          <a:extLst>
            <a:ext uri="{FF2B5EF4-FFF2-40B4-BE49-F238E27FC236}">
              <a16:creationId xmlns:a16="http://schemas.microsoft.com/office/drawing/2014/main" id="{38E77EEF-D1C1-464D-AD1C-D524634A186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8" name="Text Box 3">
          <a:extLst>
            <a:ext uri="{FF2B5EF4-FFF2-40B4-BE49-F238E27FC236}">
              <a16:creationId xmlns:a16="http://schemas.microsoft.com/office/drawing/2014/main" id="{D0789CAC-F0E9-4899-BFF9-8373BF1A163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19" name="Text Box 3">
          <a:extLst>
            <a:ext uri="{FF2B5EF4-FFF2-40B4-BE49-F238E27FC236}">
              <a16:creationId xmlns:a16="http://schemas.microsoft.com/office/drawing/2014/main" id="{FCEFF388-38A5-424A-88B4-FFC044CE78C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0" name="Text Box 3">
          <a:extLst>
            <a:ext uri="{FF2B5EF4-FFF2-40B4-BE49-F238E27FC236}">
              <a16:creationId xmlns:a16="http://schemas.microsoft.com/office/drawing/2014/main" id="{D2F9CDBE-3D99-4F36-90C9-BC7CF900CFE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1" name="Text Box 3">
          <a:extLst>
            <a:ext uri="{FF2B5EF4-FFF2-40B4-BE49-F238E27FC236}">
              <a16:creationId xmlns:a16="http://schemas.microsoft.com/office/drawing/2014/main" id="{9BE0A5D0-E137-4C9F-B936-1DE7D867389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2" name="Text Box 3">
          <a:extLst>
            <a:ext uri="{FF2B5EF4-FFF2-40B4-BE49-F238E27FC236}">
              <a16:creationId xmlns:a16="http://schemas.microsoft.com/office/drawing/2014/main" id="{809C03A1-3B34-4C16-92F7-897BA35B8B4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3" name="Text Box 3">
          <a:extLst>
            <a:ext uri="{FF2B5EF4-FFF2-40B4-BE49-F238E27FC236}">
              <a16:creationId xmlns:a16="http://schemas.microsoft.com/office/drawing/2014/main" id="{A6CFFA4A-F4F4-41AB-BD54-97187C4FB9E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4" name="Text Box 3">
          <a:extLst>
            <a:ext uri="{FF2B5EF4-FFF2-40B4-BE49-F238E27FC236}">
              <a16:creationId xmlns:a16="http://schemas.microsoft.com/office/drawing/2014/main" id="{EB881DFD-84DE-4BC1-BB34-E4BD422F405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5" name="Text Box 3">
          <a:extLst>
            <a:ext uri="{FF2B5EF4-FFF2-40B4-BE49-F238E27FC236}">
              <a16:creationId xmlns:a16="http://schemas.microsoft.com/office/drawing/2014/main" id="{DE0AC74F-2874-4A81-86F8-C39A7F6A002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6" name="Text Box 3">
          <a:extLst>
            <a:ext uri="{FF2B5EF4-FFF2-40B4-BE49-F238E27FC236}">
              <a16:creationId xmlns:a16="http://schemas.microsoft.com/office/drawing/2014/main" id="{6CA0E672-BB3A-4424-8B37-4CE25E349F2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7" name="Text Box 3">
          <a:extLst>
            <a:ext uri="{FF2B5EF4-FFF2-40B4-BE49-F238E27FC236}">
              <a16:creationId xmlns:a16="http://schemas.microsoft.com/office/drawing/2014/main" id="{7814720B-4C66-4F52-A392-78D18AE191B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8" name="Text Box 3">
          <a:extLst>
            <a:ext uri="{FF2B5EF4-FFF2-40B4-BE49-F238E27FC236}">
              <a16:creationId xmlns:a16="http://schemas.microsoft.com/office/drawing/2014/main" id="{4BF42160-F04B-4131-A2EA-51DA5716290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29" name="Text Box 3">
          <a:extLst>
            <a:ext uri="{FF2B5EF4-FFF2-40B4-BE49-F238E27FC236}">
              <a16:creationId xmlns:a16="http://schemas.microsoft.com/office/drawing/2014/main" id="{4983B1A8-689D-4F64-B97A-FBC448F1DD3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0" name="Text Box 3">
          <a:extLst>
            <a:ext uri="{FF2B5EF4-FFF2-40B4-BE49-F238E27FC236}">
              <a16:creationId xmlns:a16="http://schemas.microsoft.com/office/drawing/2014/main" id="{750E9A05-9E3B-4CF3-BF05-054D5EE0F93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1" name="Text Box 3">
          <a:extLst>
            <a:ext uri="{FF2B5EF4-FFF2-40B4-BE49-F238E27FC236}">
              <a16:creationId xmlns:a16="http://schemas.microsoft.com/office/drawing/2014/main" id="{AE30A11C-0643-4801-95A0-F9774C45F53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2" name="Text Box 3">
          <a:extLst>
            <a:ext uri="{FF2B5EF4-FFF2-40B4-BE49-F238E27FC236}">
              <a16:creationId xmlns:a16="http://schemas.microsoft.com/office/drawing/2014/main" id="{9310268B-C12A-4172-94ED-091BEB7B58F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3" name="Text Box 3">
          <a:extLst>
            <a:ext uri="{FF2B5EF4-FFF2-40B4-BE49-F238E27FC236}">
              <a16:creationId xmlns:a16="http://schemas.microsoft.com/office/drawing/2014/main" id="{A421DCAE-E060-415D-8BA8-E1DD76831C2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4" name="Text Box 3">
          <a:extLst>
            <a:ext uri="{FF2B5EF4-FFF2-40B4-BE49-F238E27FC236}">
              <a16:creationId xmlns:a16="http://schemas.microsoft.com/office/drawing/2014/main" id="{AB4C05A0-BC21-458F-8F94-685BC5B0F1A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5" name="Text Box 3">
          <a:extLst>
            <a:ext uri="{FF2B5EF4-FFF2-40B4-BE49-F238E27FC236}">
              <a16:creationId xmlns:a16="http://schemas.microsoft.com/office/drawing/2014/main" id="{76CA1A8B-CC31-4B79-84FE-636961E4AE6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6" name="Text Box 3">
          <a:extLst>
            <a:ext uri="{FF2B5EF4-FFF2-40B4-BE49-F238E27FC236}">
              <a16:creationId xmlns:a16="http://schemas.microsoft.com/office/drawing/2014/main" id="{2EEF55AA-B330-46D4-AD2B-18313C33743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7" name="Text Box 3">
          <a:extLst>
            <a:ext uri="{FF2B5EF4-FFF2-40B4-BE49-F238E27FC236}">
              <a16:creationId xmlns:a16="http://schemas.microsoft.com/office/drawing/2014/main" id="{4265731A-6A0B-4116-AA37-8D549ABBE42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8" name="Text Box 3">
          <a:extLst>
            <a:ext uri="{FF2B5EF4-FFF2-40B4-BE49-F238E27FC236}">
              <a16:creationId xmlns:a16="http://schemas.microsoft.com/office/drawing/2014/main" id="{CD59217D-745E-40CC-84BF-65DE8D93A8A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39" name="Text Box 3">
          <a:extLst>
            <a:ext uri="{FF2B5EF4-FFF2-40B4-BE49-F238E27FC236}">
              <a16:creationId xmlns:a16="http://schemas.microsoft.com/office/drawing/2014/main" id="{965A1E16-E27F-4E4B-AFA8-3E1B689FAF7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0" name="Text Box 3">
          <a:extLst>
            <a:ext uri="{FF2B5EF4-FFF2-40B4-BE49-F238E27FC236}">
              <a16:creationId xmlns:a16="http://schemas.microsoft.com/office/drawing/2014/main" id="{E90203D2-0337-4948-AA0F-CAF1602B23C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1" name="Text Box 3">
          <a:extLst>
            <a:ext uri="{FF2B5EF4-FFF2-40B4-BE49-F238E27FC236}">
              <a16:creationId xmlns:a16="http://schemas.microsoft.com/office/drawing/2014/main" id="{3F71C2E1-DF9D-4BA0-898A-305F44822B3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2" name="Text Box 3">
          <a:extLst>
            <a:ext uri="{FF2B5EF4-FFF2-40B4-BE49-F238E27FC236}">
              <a16:creationId xmlns:a16="http://schemas.microsoft.com/office/drawing/2014/main" id="{4302C587-0F6D-4D65-9E83-7AB253DDDE7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3" name="Text Box 3">
          <a:extLst>
            <a:ext uri="{FF2B5EF4-FFF2-40B4-BE49-F238E27FC236}">
              <a16:creationId xmlns:a16="http://schemas.microsoft.com/office/drawing/2014/main" id="{06187303-33F7-47EA-B3A6-DCEA217C6D2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4" name="Text Box 3">
          <a:extLst>
            <a:ext uri="{FF2B5EF4-FFF2-40B4-BE49-F238E27FC236}">
              <a16:creationId xmlns:a16="http://schemas.microsoft.com/office/drawing/2014/main" id="{7BDA696D-5377-4DF2-9F57-5D05C429991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5" name="Text Box 3">
          <a:extLst>
            <a:ext uri="{FF2B5EF4-FFF2-40B4-BE49-F238E27FC236}">
              <a16:creationId xmlns:a16="http://schemas.microsoft.com/office/drawing/2014/main" id="{DB3653E8-BF4C-46CD-A5D8-5A4E183EDC5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6" name="Text Box 3">
          <a:extLst>
            <a:ext uri="{FF2B5EF4-FFF2-40B4-BE49-F238E27FC236}">
              <a16:creationId xmlns:a16="http://schemas.microsoft.com/office/drawing/2014/main" id="{1566DF0F-09A2-4DC5-97CF-35F564C1E2D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7" name="Text Box 3">
          <a:extLst>
            <a:ext uri="{FF2B5EF4-FFF2-40B4-BE49-F238E27FC236}">
              <a16:creationId xmlns:a16="http://schemas.microsoft.com/office/drawing/2014/main" id="{54395222-BFEE-478F-912E-114F4266976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8" name="Text Box 3">
          <a:extLst>
            <a:ext uri="{FF2B5EF4-FFF2-40B4-BE49-F238E27FC236}">
              <a16:creationId xmlns:a16="http://schemas.microsoft.com/office/drawing/2014/main" id="{E7BF1FDF-3C8F-4636-A0DF-9BD1828F9FB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49" name="Text Box 3">
          <a:extLst>
            <a:ext uri="{FF2B5EF4-FFF2-40B4-BE49-F238E27FC236}">
              <a16:creationId xmlns:a16="http://schemas.microsoft.com/office/drawing/2014/main" id="{CEB749F5-9D86-4421-A4B7-FAC24A28091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0" name="Text Box 3">
          <a:extLst>
            <a:ext uri="{FF2B5EF4-FFF2-40B4-BE49-F238E27FC236}">
              <a16:creationId xmlns:a16="http://schemas.microsoft.com/office/drawing/2014/main" id="{E28BAA71-A9C3-4F75-B9A2-E2AC6DA083D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1" name="Text Box 3">
          <a:extLst>
            <a:ext uri="{FF2B5EF4-FFF2-40B4-BE49-F238E27FC236}">
              <a16:creationId xmlns:a16="http://schemas.microsoft.com/office/drawing/2014/main" id="{B7AD63E4-729E-4CD0-A933-F273C7FBFBE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2" name="Text Box 3">
          <a:extLst>
            <a:ext uri="{FF2B5EF4-FFF2-40B4-BE49-F238E27FC236}">
              <a16:creationId xmlns:a16="http://schemas.microsoft.com/office/drawing/2014/main" id="{00475A95-CADA-4401-9FE3-42A4B2AD9CC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3" name="Text Box 3">
          <a:extLst>
            <a:ext uri="{FF2B5EF4-FFF2-40B4-BE49-F238E27FC236}">
              <a16:creationId xmlns:a16="http://schemas.microsoft.com/office/drawing/2014/main" id="{19598324-709F-4ECB-B59C-9B6064E22C1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4" name="Text Box 3">
          <a:extLst>
            <a:ext uri="{FF2B5EF4-FFF2-40B4-BE49-F238E27FC236}">
              <a16:creationId xmlns:a16="http://schemas.microsoft.com/office/drawing/2014/main" id="{A771614C-E9EF-41BC-962A-8AE5FD295CC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5" name="Text Box 3">
          <a:extLst>
            <a:ext uri="{FF2B5EF4-FFF2-40B4-BE49-F238E27FC236}">
              <a16:creationId xmlns:a16="http://schemas.microsoft.com/office/drawing/2014/main" id="{0678175B-0F09-46AA-8F4D-81E458EE185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6" name="Text Box 3">
          <a:extLst>
            <a:ext uri="{FF2B5EF4-FFF2-40B4-BE49-F238E27FC236}">
              <a16:creationId xmlns:a16="http://schemas.microsoft.com/office/drawing/2014/main" id="{4D993FAB-1410-47BF-9D83-BFF5DCE661A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7" name="Text Box 3">
          <a:extLst>
            <a:ext uri="{FF2B5EF4-FFF2-40B4-BE49-F238E27FC236}">
              <a16:creationId xmlns:a16="http://schemas.microsoft.com/office/drawing/2014/main" id="{8B6817C5-19B1-4800-B518-A9350F5B431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8" name="Text Box 3">
          <a:extLst>
            <a:ext uri="{FF2B5EF4-FFF2-40B4-BE49-F238E27FC236}">
              <a16:creationId xmlns:a16="http://schemas.microsoft.com/office/drawing/2014/main" id="{30BB35B5-A2D0-487C-8B4E-B8C711808DD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59" name="Text Box 3">
          <a:extLst>
            <a:ext uri="{FF2B5EF4-FFF2-40B4-BE49-F238E27FC236}">
              <a16:creationId xmlns:a16="http://schemas.microsoft.com/office/drawing/2014/main" id="{616A9DEA-B4C6-4E67-AF69-43DB511C911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60" name="Text Box 3">
          <a:extLst>
            <a:ext uri="{FF2B5EF4-FFF2-40B4-BE49-F238E27FC236}">
              <a16:creationId xmlns:a16="http://schemas.microsoft.com/office/drawing/2014/main" id="{9CC4C9EF-6F1F-45A1-B0B4-1E3CBB73349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61" name="Text Box 3">
          <a:extLst>
            <a:ext uri="{FF2B5EF4-FFF2-40B4-BE49-F238E27FC236}">
              <a16:creationId xmlns:a16="http://schemas.microsoft.com/office/drawing/2014/main" id="{506A0170-DDA4-408F-B5E4-5F0FD6C9F90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389</xdr:row>
      <xdr:rowOff>0</xdr:rowOff>
    </xdr:from>
    <xdr:to>
      <xdr:col>1</xdr:col>
      <xdr:colOff>1447800</xdr:colOff>
      <xdr:row>389</xdr:row>
      <xdr:rowOff>209306</xdr:rowOff>
    </xdr:to>
    <xdr:sp macro="" textlink="">
      <xdr:nvSpPr>
        <xdr:cNvPr id="962" name="Text Box 3">
          <a:extLst>
            <a:ext uri="{FF2B5EF4-FFF2-40B4-BE49-F238E27FC236}">
              <a16:creationId xmlns:a16="http://schemas.microsoft.com/office/drawing/2014/main" id="{A2726E5A-1BD6-4CCC-9897-AD2BD9339CB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3" name="Text Box 3">
          <a:extLst>
            <a:ext uri="{FF2B5EF4-FFF2-40B4-BE49-F238E27FC236}">
              <a16:creationId xmlns:a16="http://schemas.microsoft.com/office/drawing/2014/main" id="{4DFBB18C-DBDF-4850-816D-20F2846B346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4" name="Text Box 3">
          <a:extLst>
            <a:ext uri="{FF2B5EF4-FFF2-40B4-BE49-F238E27FC236}">
              <a16:creationId xmlns:a16="http://schemas.microsoft.com/office/drawing/2014/main" id="{47C81342-CCEC-4C89-8976-8C44E1D8721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5" name="Text Box 3">
          <a:extLst>
            <a:ext uri="{FF2B5EF4-FFF2-40B4-BE49-F238E27FC236}">
              <a16:creationId xmlns:a16="http://schemas.microsoft.com/office/drawing/2014/main" id="{0A5736F2-CA91-4EAE-9392-9F438895724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6" name="Text Box 3">
          <a:extLst>
            <a:ext uri="{FF2B5EF4-FFF2-40B4-BE49-F238E27FC236}">
              <a16:creationId xmlns:a16="http://schemas.microsoft.com/office/drawing/2014/main" id="{66D030F7-1FCD-47E5-9A26-716327B9819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7" name="Text Box 3">
          <a:extLst>
            <a:ext uri="{FF2B5EF4-FFF2-40B4-BE49-F238E27FC236}">
              <a16:creationId xmlns:a16="http://schemas.microsoft.com/office/drawing/2014/main" id="{1DB10BB5-8657-4042-BCFB-84D48BE1372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8" name="Text Box 3">
          <a:extLst>
            <a:ext uri="{FF2B5EF4-FFF2-40B4-BE49-F238E27FC236}">
              <a16:creationId xmlns:a16="http://schemas.microsoft.com/office/drawing/2014/main" id="{D94CA3FE-8C17-41E6-AA41-ABDC44B6853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69" name="Text Box 3">
          <a:extLst>
            <a:ext uri="{FF2B5EF4-FFF2-40B4-BE49-F238E27FC236}">
              <a16:creationId xmlns:a16="http://schemas.microsoft.com/office/drawing/2014/main" id="{E921E85F-6DAB-4622-97EF-ED688739C8E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0" name="Text Box 3">
          <a:extLst>
            <a:ext uri="{FF2B5EF4-FFF2-40B4-BE49-F238E27FC236}">
              <a16:creationId xmlns:a16="http://schemas.microsoft.com/office/drawing/2014/main" id="{A1682EAE-0726-4E6F-9551-BA2ED304C79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1" name="Text Box 3">
          <a:extLst>
            <a:ext uri="{FF2B5EF4-FFF2-40B4-BE49-F238E27FC236}">
              <a16:creationId xmlns:a16="http://schemas.microsoft.com/office/drawing/2014/main" id="{CA929EE1-5D12-4638-A399-1B4B3F2C81F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2" name="Text Box 3">
          <a:extLst>
            <a:ext uri="{FF2B5EF4-FFF2-40B4-BE49-F238E27FC236}">
              <a16:creationId xmlns:a16="http://schemas.microsoft.com/office/drawing/2014/main" id="{063A2055-9BFB-449F-A367-6D72067C08D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3" name="Text Box 3">
          <a:extLst>
            <a:ext uri="{FF2B5EF4-FFF2-40B4-BE49-F238E27FC236}">
              <a16:creationId xmlns:a16="http://schemas.microsoft.com/office/drawing/2014/main" id="{3715D5DA-8AA1-42F9-B22A-CF86ED6A529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4" name="Text Box 3">
          <a:extLst>
            <a:ext uri="{FF2B5EF4-FFF2-40B4-BE49-F238E27FC236}">
              <a16:creationId xmlns:a16="http://schemas.microsoft.com/office/drawing/2014/main" id="{87FE534A-9FAD-4C8A-9353-6007F916638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5" name="Text Box 3">
          <a:extLst>
            <a:ext uri="{FF2B5EF4-FFF2-40B4-BE49-F238E27FC236}">
              <a16:creationId xmlns:a16="http://schemas.microsoft.com/office/drawing/2014/main" id="{97E9C5B2-B459-4183-9295-62780326557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6" name="Text Box 3">
          <a:extLst>
            <a:ext uri="{FF2B5EF4-FFF2-40B4-BE49-F238E27FC236}">
              <a16:creationId xmlns:a16="http://schemas.microsoft.com/office/drawing/2014/main" id="{E4B2A7F3-8F0C-4BE4-A465-DBE8245BDA8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7" name="Text Box 3">
          <a:extLst>
            <a:ext uri="{FF2B5EF4-FFF2-40B4-BE49-F238E27FC236}">
              <a16:creationId xmlns:a16="http://schemas.microsoft.com/office/drawing/2014/main" id="{11A4D8B2-538B-42CF-8A48-B38BCDDABE4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8" name="Text Box 3">
          <a:extLst>
            <a:ext uri="{FF2B5EF4-FFF2-40B4-BE49-F238E27FC236}">
              <a16:creationId xmlns:a16="http://schemas.microsoft.com/office/drawing/2014/main" id="{4B81B2AE-8BDC-49B5-BB7E-EC853559405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79" name="Text Box 3">
          <a:extLst>
            <a:ext uri="{FF2B5EF4-FFF2-40B4-BE49-F238E27FC236}">
              <a16:creationId xmlns:a16="http://schemas.microsoft.com/office/drawing/2014/main" id="{FFD46A56-1018-46EF-AA7D-7C36C436937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0" name="Text Box 3">
          <a:extLst>
            <a:ext uri="{FF2B5EF4-FFF2-40B4-BE49-F238E27FC236}">
              <a16:creationId xmlns:a16="http://schemas.microsoft.com/office/drawing/2014/main" id="{CC443DA7-A254-4495-9DDA-582052AC71F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1" name="Text Box 3">
          <a:extLst>
            <a:ext uri="{FF2B5EF4-FFF2-40B4-BE49-F238E27FC236}">
              <a16:creationId xmlns:a16="http://schemas.microsoft.com/office/drawing/2014/main" id="{67FAD3C9-3DA0-4C7C-BA8A-AA1B17CA073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2" name="Text Box 3">
          <a:extLst>
            <a:ext uri="{FF2B5EF4-FFF2-40B4-BE49-F238E27FC236}">
              <a16:creationId xmlns:a16="http://schemas.microsoft.com/office/drawing/2014/main" id="{4A943393-6649-4AA7-ACD6-831D9200CCC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3" name="Text Box 3">
          <a:extLst>
            <a:ext uri="{FF2B5EF4-FFF2-40B4-BE49-F238E27FC236}">
              <a16:creationId xmlns:a16="http://schemas.microsoft.com/office/drawing/2014/main" id="{E381C138-2607-4776-837B-D009260D1A6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4" name="Text Box 3">
          <a:extLst>
            <a:ext uri="{FF2B5EF4-FFF2-40B4-BE49-F238E27FC236}">
              <a16:creationId xmlns:a16="http://schemas.microsoft.com/office/drawing/2014/main" id="{7D724074-0073-4C66-9F60-EA8AFD2FDB1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5" name="Text Box 3">
          <a:extLst>
            <a:ext uri="{FF2B5EF4-FFF2-40B4-BE49-F238E27FC236}">
              <a16:creationId xmlns:a16="http://schemas.microsoft.com/office/drawing/2014/main" id="{64597EFF-56E3-418E-AE5C-938C37D6615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6" name="Text Box 3">
          <a:extLst>
            <a:ext uri="{FF2B5EF4-FFF2-40B4-BE49-F238E27FC236}">
              <a16:creationId xmlns:a16="http://schemas.microsoft.com/office/drawing/2014/main" id="{A38C6C2A-9041-4ADA-9FE0-25795901990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7" name="Text Box 3">
          <a:extLst>
            <a:ext uri="{FF2B5EF4-FFF2-40B4-BE49-F238E27FC236}">
              <a16:creationId xmlns:a16="http://schemas.microsoft.com/office/drawing/2014/main" id="{DF418CC9-DD11-444C-8C09-F854BA48E46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8" name="Text Box 3">
          <a:extLst>
            <a:ext uri="{FF2B5EF4-FFF2-40B4-BE49-F238E27FC236}">
              <a16:creationId xmlns:a16="http://schemas.microsoft.com/office/drawing/2014/main" id="{A3020BE0-6BD7-40F4-8F5A-7C14499A2E1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89" name="Text Box 3">
          <a:extLst>
            <a:ext uri="{FF2B5EF4-FFF2-40B4-BE49-F238E27FC236}">
              <a16:creationId xmlns:a16="http://schemas.microsoft.com/office/drawing/2014/main" id="{7444D242-4F12-4366-84AA-5FF0D86C443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0" name="Text Box 3">
          <a:extLst>
            <a:ext uri="{FF2B5EF4-FFF2-40B4-BE49-F238E27FC236}">
              <a16:creationId xmlns:a16="http://schemas.microsoft.com/office/drawing/2014/main" id="{7390AC4A-414C-42EC-B8DF-ADC2A410D1E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1" name="Text Box 3">
          <a:extLst>
            <a:ext uri="{FF2B5EF4-FFF2-40B4-BE49-F238E27FC236}">
              <a16:creationId xmlns:a16="http://schemas.microsoft.com/office/drawing/2014/main" id="{A0F31D17-7E82-4576-B570-9838648152E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2" name="Text Box 3">
          <a:extLst>
            <a:ext uri="{FF2B5EF4-FFF2-40B4-BE49-F238E27FC236}">
              <a16:creationId xmlns:a16="http://schemas.microsoft.com/office/drawing/2014/main" id="{3EA287CE-0D4C-45EB-A50A-F822DDD952F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3" name="Text Box 3">
          <a:extLst>
            <a:ext uri="{FF2B5EF4-FFF2-40B4-BE49-F238E27FC236}">
              <a16:creationId xmlns:a16="http://schemas.microsoft.com/office/drawing/2014/main" id="{C45B43BD-86EC-45E8-B4FE-E8BFCD883B1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4" name="Text Box 3">
          <a:extLst>
            <a:ext uri="{FF2B5EF4-FFF2-40B4-BE49-F238E27FC236}">
              <a16:creationId xmlns:a16="http://schemas.microsoft.com/office/drawing/2014/main" id="{F771A202-88E6-444E-9874-B789DA79734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5" name="Text Box 3">
          <a:extLst>
            <a:ext uri="{FF2B5EF4-FFF2-40B4-BE49-F238E27FC236}">
              <a16:creationId xmlns:a16="http://schemas.microsoft.com/office/drawing/2014/main" id="{1C8C1561-9A61-477B-AB5D-E6BF056DCB5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6" name="Text Box 3">
          <a:extLst>
            <a:ext uri="{FF2B5EF4-FFF2-40B4-BE49-F238E27FC236}">
              <a16:creationId xmlns:a16="http://schemas.microsoft.com/office/drawing/2014/main" id="{5857426D-F480-47E8-8029-44F33475973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7" name="Text Box 3">
          <a:extLst>
            <a:ext uri="{FF2B5EF4-FFF2-40B4-BE49-F238E27FC236}">
              <a16:creationId xmlns:a16="http://schemas.microsoft.com/office/drawing/2014/main" id="{125816E6-52AD-4EA3-91B5-56207B31392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8" name="Text Box 3">
          <a:extLst>
            <a:ext uri="{FF2B5EF4-FFF2-40B4-BE49-F238E27FC236}">
              <a16:creationId xmlns:a16="http://schemas.microsoft.com/office/drawing/2014/main" id="{9C38D045-8F71-4788-B2F8-A0149C054C1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999" name="Text Box 3">
          <a:extLst>
            <a:ext uri="{FF2B5EF4-FFF2-40B4-BE49-F238E27FC236}">
              <a16:creationId xmlns:a16="http://schemas.microsoft.com/office/drawing/2014/main" id="{5F40A0D8-E956-4D4A-B870-3ED0B21FA40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0" name="Text Box 3">
          <a:extLst>
            <a:ext uri="{FF2B5EF4-FFF2-40B4-BE49-F238E27FC236}">
              <a16:creationId xmlns:a16="http://schemas.microsoft.com/office/drawing/2014/main" id="{AD55166E-D2B6-48BB-8ABA-0A470D205E7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1" name="Text Box 3">
          <a:extLst>
            <a:ext uri="{FF2B5EF4-FFF2-40B4-BE49-F238E27FC236}">
              <a16:creationId xmlns:a16="http://schemas.microsoft.com/office/drawing/2014/main" id="{FBBA980E-1E7F-4E68-A99F-E3BC66DCEAA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2" name="Text Box 3">
          <a:extLst>
            <a:ext uri="{FF2B5EF4-FFF2-40B4-BE49-F238E27FC236}">
              <a16:creationId xmlns:a16="http://schemas.microsoft.com/office/drawing/2014/main" id="{B24FE3C1-CBBF-42C0-B924-54EE3BE2A0A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3" name="Text Box 3">
          <a:extLst>
            <a:ext uri="{FF2B5EF4-FFF2-40B4-BE49-F238E27FC236}">
              <a16:creationId xmlns:a16="http://schemas.microsoft.com/office/drawing/2014/main" id="{B1397F0D-435A-4B3E-858A-709EC5E0406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4" name="Text Box 3">
          <a:extLst>
            <a:ext uri="{FF2B5EF4-FFF2-40B4-BE49-F238E27FC236}">
              <a16:creationId xmlns:a16="http://schemas.microsoft.com/office/drawing/2014/main" id="{295C3BA6-34DE-4447-9015-3078EFED884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5" name="Text Box 3">
          <a:extLst>
            <a:ext uri="{FF2B5EF4-FFF2-40B4-BE49-F238E27FC236}">
              <a16:creationId xmlns:a16="http://schemas.microsoft.com/office/drawing/2014/main" id="{3B7934DE-4A93-402A-8D8F-36DFC59267B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6" name="Text Box 3">
          <a:extLst>
            <a:ext uri="{FF2B5EF4-FFF2-40B4-BE49-F238E27FC236}">
              <a16:creationId xmlns:a16="http://schemas.microsoft.com/office/drawing/2014/main" id="{5AE8ED1F-BBD0-4A84-9A5B-1F39FB7A3DE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7" name="Text Box 3">
          <a:extLst>
            <a:ext uri="{FF2B5EF4-FFF2-40B4-BE49-F238E27FC236}">
              <a16:creationId xmlns:a16="http://schemas.microsoft.com/office/drawing/2014/main" id="{049E1721-29FD-4A38-98FC-3D50110B85D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8" name="Text Box 3">
          <a:extLst>
            <a:ext uri="{FF2B5EF4-FFF2-40B4-BE49-F238E27FC236}">
              <a16:creationId xmlns:a16="http://schemas.microsoft.com/office/drawing/2014/main" id="{9A23646B-665C-40C2-A1A9-541BF5988B2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09" name="Text Box 3">
          <a:extLst>
            <a:ext uri="{FF2B5EF4-FFF2-40B4-BE49-F238E27FC236}">
              <a16:creationId xmlns:a16="http://schemas.microsoft.com/office/drawing/2014/main" id="{CD40EC8B-4860-4C43-A468-BEACA9A147D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0" name="Text Box 3">
          <a:extLst>
            <a:ext uri="{FF2B5EF4-FFF2-40B4-BE49-F238E27FC236}">
              <a16:creationId xmlns:a16="http://schemas.microsoft.com/office/drawing/2014/main" id="{8338D8F7-DBD6-49EF-87C3-458AC79ECF4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1" name="Text Box 3">
          <a:extLst>
            <a:ext uri="{FF2B5EF4-FFF2-40B4-BE49-F238E27FC236}">
              <a16:creationId xmlns:a16="http://schemas.microsoft.com/office/drawing/2014/main" id="{CBAF7A86-6494-44E8-ABA3-87C719AF154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2" name="Text Box 3">
          <a:extLst>
            <a:ext uri="{FF2B5EF4-FFF2-40B4-BE49-F238E27FC236}">
              <a16:creationId xmlns:a16="http://schemas.microsoft.com/office/drawing/2014/main" id="{BEFB042E-CA32-4390-82B2-0371D64028C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3" name="Text Box 3">
          <a:extLst>
            <a:ext uri="{FF2B5EF4-FFF2-40B4-BE49-F238E27FC236}">
              <a16:creationId xmlns:a16="http://schemas.microsoft.com/office/drawing/2014/main" id="{0F3C7104-8B77-4683-8905-316ED07AA12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4" name="Text Box 3">
          <a:extLst>
            <a:ext uri="{FF2B5EF4-FFF2-40B4-BE49-F238E27FC236}">
              <a16:creationId xmlns:a16="http://schemas.microsoft.com/office/drawing/2014/main" id="{2C462304-D16C-4550-9C48-2796126574B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5" name="Text Box 3">
          <a:extLst>
            <a:ext uri="{FF2B5EF4-FFF2-40B4-BE49-F238E27FC236}">
              <a16:creationId xmlns:a16="http://schemas.microsoft.com/office/drawing/2014/main" id="{70ECE661-B9EE-4673-950B-64A2FA567E1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6" name="Text Box 3">
          <a:extLst>
            <a:ext uri="{FF2B5EF4-FFF2-40B4-BE49-F238E27FC236}">
              <a16:creationId xmlns:a16="http://schemas.microsoft.com/office/drawing/2014/main" id="{0DB3C99E-527C-4BA9-8661-154DBCED25D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7" name="Text Box 3">
          <a:extLst>
            <a:ext uri="{FF2B5EF4-FFF2-40B4-BE49-F238E27FC236}">
              <a16:creationId xmlns:a16="http://schemas.microsoft.com/office/drawing/2014/main" id="{C1449243-C2FB-483E-8AAB-56320E46E0E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8" name="Text Box 3">
          <a:extLst>
            <a:ext uri="{FF2B5EF4-FFF2-40B4-BE49-F238E27FC236}">
              <a16:creationId xmlns:a16="http://schemas.microsoft.com/office/drawing/2014/main" id="{998BC745-6941-4D6A-90D8-2A6A133BCD0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19" name="Text Box 3">
          <a:extLst>
            <a:ext uri="{FF2B5EF4-FFF2-40B4-BE49-F238E27FC236}">
              <a16:creationId xmlns:a16="http://schemas.microsoft.com/office/drawing/2014/main" id="{CEB782F0-9649-42BF-8F7A-A663F8CA055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0" name="Text Box 3">
          <a:extLst>
            <a:ext uri="{FF2B5EF4-FFF2-40B4-BE49-F238E27FC236}">
              <a16:creationId xmlns:a16="http://schemas.microsoft.com/office/drawing/2014/main" id="{DB6A9CFE-921E-4AD9-9AE4-3B9F556F63B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1" name="Text Box 3">
          <a:extLst>
            <a:ext uri="{FF2B5EF4-FFF2-40B4-BE49-F238E27FC236}">
              <a16:creationId xmlns:a16="http://schemas.microsoft.com/office/drawing/2014/main" id="{506B7256-F850-402B-A395-5BD288C41DF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2" name="Text Box 3">
          <a:extLst>
            <a:ext uri="{FF2B5EF4-FFF2-40B4-BE49-F238E27FC236}">
              <a16:creationId xmlns:a16="http://schemas.microsoft.com/office/drawing/2014/main" id="{4ABB44F2-2838-4BD9-9A4B-42981DE69CD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3" name="Text Box 3">
          <a:extLst>
            <a:ext uri="{FF2B5EF4-FFF2-40B4-BE49-F238E27FC236}">
              <a16:creationId xmlns:a16="http://schemas.microsoft.com/office/drawing/2014/main" id="{994EA8CD-9073-4A78-984D-114E481716A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4" name="Text Box 3">
          <a:extLst>
            <a:ext uri="{FF2B5EF4-FFF2-40B4-BE49-F238E27FC236}">
              <a16:creationId xmlns:a16="http://schemas.microsoft.com/office/drawing/2014/main" id="{91068C79-6169-4506-B5A3-2F4ABF1DC81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5" name="Text Box 3">
          <a:extLst>
            <a:ext uri="{FF2B5EF4-FFF2-40B4-BE49-F238E27FC236}">
              <a16:creationId xmlns:a16="http://schemas.microsoft.com/office/drawing/2014/main" id="{12AC5EFC-E684-457F-80C1-9D430309647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6" name="Text Box 3">
          <a:extLst>
            <a:ext uri="{FF2B5EF4-FFF2-40B4-BE49-F238E27FC236}">
              <a16:creationId xmlns:a16="http://schemas.microsoft.com/office/drawing/2014/main" id="{E046F01B-688D-4455-8C17-5CF84F14526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7" name="Text Box 3">
          <a:extLst>
            <a:ext uri="{FF2B5EF4-FFF2-40B4-BE49-F238E27FC236}">
              <a16:creationId xmlns:a16="http://schemas.microsoft.com/office/drawing/2014/main" id="{14C57894-7BF9-468D-9E26-3FC8137A532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8" name="Text Box 3">
          <a:extLst>
            <a:ext uri="{FF2B5EF4-FFF2-40B4-BE49-F238E27FC236}">
              <a16:creationId xmlns:a16="http://schemas.microsoft.com/office/drawing/2014/main" id="{76E7359D-E184-4361-8C18-8B07CEFBF2C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29" name="Text Box 3">
          <a:extLst>
            <a:ext uri="{FF2B5EF4-FFF2-40B4-BE49-F238E27FC236}">
              <a16:creationId xmlns:a16="http://schemas.microsoft.com/office/drawing/2014/main" id="{61DD4575-1A51-4AFE-B6F7-5C639F4FBBD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0" name="Text Box 3">
          <a:extLst>
            <a:ext uri="{FF2B5EF4-FFF2-40B4-BE49-F238E27FC236}">
              <a16:creationId xmlns:a16="http://schemas.microsoft.com/office/drawing/2014/main" id="{B121ACA2-65F4-42D2-BDE3-EC602DEF184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1" name="Text Box 3">
          <a:extLst>
            <a:ext uri="{FF2B5EF4-FFF2-40B4-BE49-F238E27FC236}">
              <a16:creationId xmlns:a16="http://schemas.microsoft.com/office/drawing/2014/main" id="{48A8AF9D-30FE-4DBC-80DA-3E6BE2755E9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2" name="Text Box 3">
          <a:extLst>
            <a:ext uri="{FF2B5EF4-FFF2-40B4-BE49-F238E27FC236}">
              <a16:creationId xmlns:a16="http://schemas.microsoft.com/office/drawing/2014/main" id="{4F3FF2AF-AE97-45DB-A692-342FEEAE744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3" name="Text Box 3">
          <a:extLst>
            <a:ext uri="{FF2B5EF4-FFF2-40B4-BE49-F238E27FC236}">
              <a16:creationId xmlns:a16="http://schemas.microsoft.com/office/drawing/2014/main" id="{7D7671DB-92F3-4073-A840-06442A45356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4" name="Text Box 3">
          <a:extLst>
            <a:ext uri="{FF2B5EF4-FFF2-40B4-BE49-F238E27FC236}">
              <a16:creationId xmlns:a16="http://schemas.microsoft.com/office/drawing/2014/main" id="{768B9B94-BD80-4638-BD12-78957CFF4C1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5" name="Text Box 3">
          <a:extLst>
            <a:ext uri="{FF2B5EF4-FFF2-40B4-BE49-F238E27FC236}">
              <a16:creationId xmlns:a16="http://schemas.microsoft.com/office/drawing/2014/main" id="{8B4D976F-1F4E-43C8-9E82-8D6605BCDE6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6" name="Text Box 3">
          <a:extLst>
            <a:ext uri="{FF2B5EF4-FFF2-40B4-BE49-F238E27FC236}">
              <a16:creationId xmlns:a16="http://schemas.microsoft.com/office/drawing/2014/main" id="{D83F932D-E118-4125-BB76-81D25EDB02A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7" name="Text Box 3">
          <a:extLst>
            <a:ext uri="{FF2B5EF4-FFF2-40B4-BE49-F238E27FC236}">
              <a16:creationId xmlns:a16="http://schemas.microsoft.com/office/drawing/2014/main" id="{C59AC931-9700-4C5E-AF87-7482AA35342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8" name="Text Box 3">
          <a:extLst>
            <a:ext uri="{FF2B5EF4-FFF2-40B4-BE49-F238E27FC236}">
              <a16:creationId xmlns:a16="http://schemas.microsoft.com/office/drawing/2014/main" id="{5CF3C999-2316-4F68-B380-F93EBF8E98A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39" name="Text Box 3">
          <a:extLst>
            <a:ext uri="{FF2B5EF4-FFF2-40B4-BE49-F238E27FC236}">
              <a16:creationId xmlns:a16="http://schemas.microsoft.com/office/drawing/2014/main" id="{8CF854E4-F7B6-4E8F-8B5A-6C6F6102443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0" name="Text Box 3">
          <a:extLst>
            <a:ext uri="{FF2B5EF4-FFF2-40B4-BE49-F238E27FC236}">
              <a16:creationId xmlns:a16="http://schemas.microsoft.com/office/drawing/2014/main" id="{10C874FD-B258-4FDF-9738-163B00979D7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1" name="Text Box 3">
          <a:extLst>
            <a:ext uri="{FF2B5EF4-FFF2-40B4-BE49-F238E27FC236}">
              <a16:creationId xmlns:a16="http://schemas.microsoft.com/office/drawing/2014/main" id="{19A3CA95-7E98-45C3-977C-3278BF5B7F0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2" name="Text Box 3">
          <a:extLst>
            <a:ext uri="{FF2B5EF4-FFF2-40B4-BE49-F238E27FC236}">
              <a16:creationId xmlns:a16="http://schemas.microsoft.com/office/drawing/2014/main" id="{0E0E6FF6-2D03-40D3-8340-34570580358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3" name="Text Box 3">
          <a:extLst>
            <a:ext uri="{FF2B5EF4-FFF2-40B4-BE49-F238E27FC236}">
              <a16:creationId xmlns:a16="http://schemas.microsoft.com/office/drawing/2014/main" id="{189641F7-FC23-45DF-B00D-D3DD9D1920D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4" name="Text Box 3">
          <a:extLst>
            <a:ext uri="{FF2B5EF4-FFF2-40B4-BE49-F238E27FC236}">
              <a16:creationId xmlns:a16="http://schemas.microsoft.com/office/drawing/2014/main" id="{BD359BEF-15E2-435F-B8E8-51FB3C4AF67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5" name="Text Box 3">
          <a:extLst>
            <a:ext uri="{FF2B5EF4-FFF2-40B4-BE49-F238E27FC236}">
              <a16:creationId xmlns:a16="http://schemas.microsoft.com/office/drawing/2014/main" id="{B305D4BD-CC96-492D-A9BC-74629B3DA79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6" name="Text Box 3">
          <a:extLst>
            <a:ext uri="{FF2B5EF4-FFF2-40B4-BE49-F238E27FC236}">
              <a16:creationId xmlns:a16="http://schemas.microsoft.com/office/drawing/2014/main" id="{456B7AF5-0855-4D05-8C5A-DF74E8860BA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7" name="Text Box 3">
          <a:extLst>
            <a:ext uri="{FF2B5EF4-FFF2-40B4-BE49-F238E27FC236}">
              <a16:creationId xmlns:a16="http://schemas.microsoft.com/office/drawing/2014/main" id="{74D6D35E-DE0E-4716-9390-8A66D9692AF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8" name="Text Box 3">
          <a:extLst>
            <a:ext uri="{FF2B5EF4-FFF2-40B4-BE49-F238E27FC236}">
              <a16:creationId xmlns:a16="http://schemas.microsoft.com/office/drawing/2014/main" id="{44E0C4A0-50D2-4EB2-A727-46DC9D89846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49" name="Text Box 3">
          <a:extLst>
            <a:ext uri="{FF2B5EF4-FFF2-40B4-BE49-F238E27FC236}">
              <a16:creationId xmlns:a16="http://schemas.microsoft.com/office/drawing/2014/main" id="{85A2347C-616E-4DBD-B3E4-680F78D0514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0" name="Text Box 3">
          <a:extLst>
            <a:ext uri="{FF2B5EF4-FFF2-40B4-BE49-F238E27FC236}">
              <a16:creationId xmlns:a16="http://schemas.microsoft.com/office/drawing/2014/main" id="{74014103-CEDA-49A0-B90D-1A27D92FA9D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1" name="Text Box 3">
          <a:extLst>
            <a:ext uri="{FF2B5EF4-FFF2-40B4-BE49-F238E27FC236}">
              <a16:creationId xmlns:a16="http://schemas.microsoft.com/office/drawing/2014/main" id="{D047E29B-FF51-483C-8582-E9BD2E61DA3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2" name="Text Box 3">
          <a:extLst>
            <a:ext uri="{FF2B5EF4-FFF2-40B4-BE49-F238E27FC236}">
              <a16:creationId xmlns:a16="http://schemas.microsoft.com/office/drawing/2014/main" id="{40AE0850-C6FB-479D-A5AD-C8B4D2EE716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3" name="Text Box 3">
          <a:extLst>
            <a:ext uri="{FF2B5EF4-FFF2-40B4-BE49-F238E27FC236}">
              <a16:creationId xmlns:a16="http://schemas.microsoft.com/office/drawing/2014/main" id="{6FE016D4-2B59-4FDF-A49C-A153A94A7B3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4" name="Text Box 3">
          <a:extLst>
            <a:ext uri="{FF2B5EF4-FFF2-40B4-BE49-F238E27FC236}">
              <a16:creationId xmlns:a16="http://schemas.microsoft.com/office/drawing/2014/main" id="{4DAAD9E7-0FB8-41C1-B6B0-1224A36E3EC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5" name="Text Box 3">
          <a:extLst>
            <a:ext uri="{FF2B5EF4-FFF2-40B4-BE49-F238E27FC236}">
              <a16:creationId xmlns:a16="http://schemas.microsoft.com/office/drawing/2014/main" id="{0A49DDC8-48F5-4707-B477-332A13868EC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6" name="Text Box 3">
          <a:extLst>
            <a:ext uri="{FF2B5EF4-FFF2-40B4-BE49-F238E27FC236}">
              <a16:creationId xmlns:a16="http://schemas.microsoft.com/office/drawing/2014/main" id="{18F91851-221A-4F3C-905E-2DF2BA04BC1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7" name="Text Box 3">
          <a:extLst>
            <a:ext uri="{FF2B5EF4-FFF2-40B4-BE49-F238E27FC236}">
              <a16:creationId xmlns:a16="http://schemas.microsoft.com/office/drawing/2014/main" id="{BCA9E757-3444-405E-B5D6-BBED2BB437F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8" name="Text Box 3">
          <a:extLst>
            <a:ext uri="{FF2B5EF4-FFF2-40B4-BE49-F238E27FC236}">
              <a16:creationId xmlns:a16="http://schemas.microsoft.com/office/drawing/2014/main" id="{D8CE4642-5314-4FB7-9525-34438B98A8B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59" name="Text Box 3">
          <a:extLst>
            <a:ext uri="{FF2B5EF4-FFF2-40B4-BE49-F238E27FC236}">
              <a16:creationId xmlns:a16="http://schemas.microsoft.com/office/drawing/2014/main" id="{AC5C19CB-D4D7-4E83-BF1E-B3857657AFD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0" name="Text Box 3">
          <a:extLst>
            <a:ext uri="{FF2B5EF4-FFF2-40B4-BE49-F238E27FC236}">
              <a16:creationId xmlns:a16="http://schemas.microsoft.com/office/drawing/2014/main" id="{D56187D5-4C0F-4099-AF95-E845A72AE7F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1" name="Text Box 3">
          <a:extLst>
            <a:ext uri="{FF2B5EF4-FFF2-40B4-BE49-F238E27FC236}">
              <a16:creationId xmlns:a16="http://schemas.microsoft.com/office/drawing/2014/main" id="{73AD0E79-A948-43EF-982F-565BF2C02DB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2" name="Text Box 3">
          <a:extLst>
            <a:ext uri="{FF2B5EF4-FFF2-40B4-BE49-F238E27FC236}">
              <a16:creationId xmlns:a16="http://schemas.microsoft.com/office/drawing/2014/main" id="{4844BA2F-350E-4B24-9787-E47454162BB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3" name="Text Box 3">
          <a:extLst>
            <a:ext uri="{FF2B5EF4-FFF2-40B4-BE49-F238E27FC236}">
              <a16:creationId xmlns:a16="http://schemas.microsoft.com/office/drawing/2014/main" id="{293CFBB5-2FC8-4D09-8E7F-C93CAA63721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4" name="Text Box 3">
          <a:extLst>
            <a:ext uri="{FF2B5EF4-FFF2-40B4-BE49-F238E27FC236}">
              <a16:creationId xmlns:a16="http://schemas.microsoft.com/office/drawing/2014/main" id="{BBB98953-1306-4150-A9E8-9C19971F265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5" name="Text Box 3">
          <a:extLst>
            <a:ext uri="{FF2B5EF4-FFF2-40B4-BE49-F238E27FC236}">
              <a16:creationId xmlns:a16="http://schemas.microsoft.com/office/drawing/2014/main" id="{31BC2CA8-8A52-4D13-A761-AD4CC37013D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6" name="Text Box 3">
          <a:extLst>
            <a:ext uri="{FF2B5EF4-FFF2-40B4-BE49-F238E27FC236}">
              <a16:creationId xmlns:a16="http://schemas.microsoft.com/office/drawing/2014/main" id="{A97F85FA-0301-421C-A12D-31554453C62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7" name="Text Box 3">
          <a:extLst>
            <a:ext uri="{FF2B5EF4-FFF2-40B4-BE49-F238E27FC236}">
              <a16:creationId xmlns:a16="http://schemas.microsoft.com/office/drawing/2014/main" id="{2E127F2E-DBBB-4479-9C76-1C614D228CF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8" name="Text Box 3">
          <a:extLst>
            <a:ext uri="{FF2B5EF4-FFF2-40B4-BE49-F238E27FC236}">
              <a16:creationId xmlns:a16="http://schemas.microsoft.com/office/drawing/2014/main" id="{C8E2852A-A1A9-41A3-8AA2-14398D356FC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69" name="Text Box 3">
          <a:extLst>
            <a:ext uri="{FF2B5EF4-FFF2-40B4-BE49-F238E27FC236}">
              <a16:creationId xmlns:a16="http://schemas.microsoft.com/office/drawing/2014/main" id="{82A79450-C16E-40AF-9FD1-82AFF5BFFE1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0" name="Text Box 3">
          <a:extLst>
            <a:ext uri="{FF2B5EF4-FFF2-40B4-BE49-F238E27FC236}">
              <a16:creationId xmlns:a16="http://schemas.microsoft.com/office/drawing/2014/main" id="{13697B85-BDCA-43B6-B587-5E782624C54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1" name="Text Box 3">
          <a:extLst>
            <a:ext uri="{FF2B5EF4-FFF2-40B4-BE49-F238E27FC236}">
              <a16:creationId xmlns:a16="http://schemas.microsoft.com/office/drawing/2014/main" id="{6C8BE447-0CB9-48C5-B6A7-8A25D4BD84D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2" name="Text Box 3">
          <a:extLst>
            <a:ext uri="{FF2B5EF4-FFF2-40B4-BE49-F238E27FC236}">
              <a16:creationId xmlns:a16="http://schemas.microsoft.com/office/drawing/2014/main" id="{EAE34190-D9A2-4706-88E3-D2978C92101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3" name="Text Box 3">
          <a:extLst>
            <a:ext uri="{FF2B5EF4-FFF2-40B4-BE49-F238E27FC236}">
              <a16:creationId xmlns:a16="http://schemas.microsoft.com/office/drawing/2014/main" id="{7BF05146-2592-4912-9078-43A5E132880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4" name="Text Box 3">
          <a:extLst>
            <a:ext uri="{FF2B5EF4-FFF2-40B4-BE49-F238E27FC236}">
              <a16:creationId xmlns:a16="http://schemas.microsoft.com/office/drawing/2014/main" id="{F98893CA-7251-4EC5-B8DA-E367CD55401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5" name="Text Box 3">
          <a:extLst>
            <a:ext uri="{FF2B5EF4-FFF2-40B4-BE49-F238E27FC236}">
              <a16:creationId xmlns:a16="http://schemas.microsoft.com/office/drawing/2014/main" id="{788425ED-1002-462D-85E6-52686FC6D9F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6" name="Text Box 3">
          <a:extLst>
            <a:ext uri="{FF2B5EF4-FFF2-40B4-BE49-F238E27FC236}">
              <a16:creationId xmlns:a16="http://schemas.microsoft.com/office/drawing/2014/main" id="{6D80FE42-953D-4EFD-BED1-F3C7EFA0304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7" name="Text Box 3">
          <a:extLst>
            <a:ext uri="{FF2B5EF4-FFF2-40B4-BE49-F238E27FC236}">
              <a16:creationId xmlns:a16="http://schemas.microsoft.com/office/drawing/2014/main" id="{A7A7A6D3-21C8-4D7B-A864-410B2992F02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8" name="Text Box 3">
          <a:extLst>
            <a:ext uri="{FF2B5EF4-FFF2-40B4-BE49-F238E27FC236}">
              <a16:creationId xmlns:a16="http://schemas.microsoft.com/office/drawing/2014/main" id="{F946CC1D-14B3-43C1-854F-82146CE461D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79" name="Text Box 3">
          <a:extLst>
            <a:ext uri="{FF2B5EF4-FFF2-40B4-BE49-F238E27FC236}">
              <a16:creationId xmlns:a16="http://schemas.microsoft.com/office/drawing/2014/main" id="{CEC32D47-D900-4F58-9741-C589030AE52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0" name="Text Box 3">
          <a:extLst>
            <a:ext uri="{FF2B5EF4-FFF2-40B4-BE49-F238E27FC236}">
              <a16:creationId xmlns:a16="http://schemas.microsoft.com/office/drawing/2014/main" id="{F097313F-97AB-4096-80BC-68646187FF5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1" name="Text Box 3">
          <a:extLst>
            <a:ext uri="{FF2B5EF4-FFF2-40B4-BE49-F238E27FC236}">
              <a16:creationId xmlns:a16="http://schemas.microsoft.com/office/drawing/2014/main" id="{99FC9E8E-14D5-43DB-BA49-C615005ABA6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2" name="Text Box 3">
          <a:extLst>
            <a:ext uri="{FF2B5EF4-FFF2-40B4-BE49-F238E27FC236}">
              <a16:creationId xmlns:a16="http://schemas.microsoft.com/office/drawing/2014/main" id="{DE8C966F-C0B8-402D-9912-74D671B7EA8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3" name="Text Box 3">
          <a:extLst>
            <a:ext uri="{FF2B5EF4-FFF2-40B4-BE49-F238E27FC236}">
              <a16:creationId xmlns:a16="http://schemas.microsoft.com/office/drawing/2014/main" id="{AF41B761-D784-4930-8E9C-1E6D4B6F49E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4" name="Text Box 3">
          <a:extLst>
            <a:ext uri="{FF2B5EF4-FFF2-40B4-BE49-F238E27FC236}">
              <a16:creationId xmlns:a16="http://schemas.microsoft.com/office/drawing/2014/main" id="{6EB828A5-9CBD-4534-A377-59F85A60000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5" name="Text Box 3">
          <a:extLst>
            <a:ext uri="{FF2B5EF4-FFF2-40B4-BE49-F238E27FC236}">
              <a16:creationId xmlns:a16="http://schemas.microsoft.com/office/drawing/2014/main" id="{0C498EE2-1F6F-4A47-8182-336D8D90F48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6" name="Text Box 3">
          <a:extLst>
            <a:ext uri="{FF2B5EF4-FFF2-40B4-BE49-F238E27FC236}">
              <a16:creationId xmlns:a16="http://schemas.microsoft.com/office/drawing/2014/main" id="{B526D185-CCF7-41A8-B75F-540577009D5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7" name="Text Box 3">
          <a:extLst>
            <a:ext uri="{FF2B5EF4-FFF2-40B4-BE49-F238E27FC236}">
              <a16:creationId xmlns:a16="http://schemas.microsoft.com/office/drawing/2014/main" id="{04256F06-EEED-4CA1-AB16-6B136144BCA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8" name="Text Box 3">
          <a:extLst>
            <a:ext uri="{FF2B5EF4-FFF2-40B4-BE49-F238E27FC236}">
              <a16:creationId xmlns:a16="http://schemas.microsoft.com/office/drawing/2014/main" id="{BC5FEF95-A090-4F29-8276-7B2352871E1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89" name="Text Box 3">
          <a:extLst>
            <a:ext uri="{FF2B5EF4-FFF2-40B4-BE49-F238E27FC236}">
              <a16:creationId xmlns:a16="http://schemas.microsoft.com/office/drawing/2014/main" id="{5847F971-6787-4FFA-A8B4-C9847434224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0" name="Text Box 3">
          <a:extLst>
            <a:ext uri="{FF2B5EF4-FFF2-40B4-BE49-F238E27FC236}">
              <a16:creationId xmlns:a16="http://schemas.microsoft.com/office/drawing/2014/main" id="{F8105D4C-1394-4184-8212-72E5326249E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1" name="Text Box 3">
          <a:extLst>
            <a:ext uri="{FF2B5EF4-FFF2-40B4-BE49-F238E27FC236}">
              <a16:creationId xmlns:a16="http://schemas.microsoft.com/office/drawing/2014/main" id="{D49C4774-C5EC-40B5-A76E-89BF9CC14DD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2" name="Text Box 3">
          <a:extLst>
            <a:ext uri="{FF2B5EF4-FFF2-40B4-BE49-F238E27FC236}">
              <a16:creationId xmlns:a16="http://schemas.microsoft.com/office/drawing/2014/main" id="{143838C3-5C57-4681-A40D-3AB4CB2180D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3" name="Text Box 3">
          <a:extLst>
            <a:ext uri="{FF2B5EF4-FFF2-40B4-BE49-F238E27FC236}">
              <a16:creationId xmlns:a16="http://schemas.microsoft.com/office/drawing/2014/main" id="{F86DE722-27F8-41D8-91B4-2D5E8BC5DED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4" name="Text Box 3">
          <a:extLst>
            <a:ext uri="{FF2B5EF4-FFF2-40B4-BE49-F238E27FC236}">
              <a16:creationId xmlns:a16="http://schemas.microsoft.com/office/drawing/2014/main" id="{17DF4F36-E657-4C6C-A419-D91D436638B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5" name="Text Box 3">
          <a:extLst>
            <a:ext uri="{FF2B5EF4-FFF2-40B4-BE49-F238E27FC236}">
              <a16:creationId xmlns:a16="http://schemas.microsoft.com/office/drawing/2014/main" id="{1EA72970-3B63-46AD-930C-35B65B88371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6" name="Text Box 3">
          <a:extLst>
            <a:ext uri="{FF2B5EF4-FFF2-40B4-BE49-F238E27FC236}">
              <a16:creationId xmlns:a16="http://schemas.microsoft.com/office/drawing/2014/main" id="{69CD4250-7ECD-437D-B4F5-792976F339A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7" name="Text Box 3">
          <a:extLst>
            <a:ext uri="{FF2B5EF4-FFF2-40B4-BE49-F238E27FC236}">
              <a16:creationId xmlns:a16="http://schemas.microsoft.com/office/drawing/2014/main" id="{2913C9E8-7601-4D79-A21E-CBA99069715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8" name="Text Box 3">
          <a:extLst>
            <a:ext uri="{FF2B5EF4-FFF2-40B4-BE49-F238E27FC236}">
              <a16:creationId xmlns:a16="http://schemas.microsoft.com/office/drawing/2014/main" id="{D9E46B54-B1D8-433C-9921-CC5E8D0E090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099" name="Text Box 3">
          <a:extLst>
            <a:ext uri="{FF2B5EF4-FFF2-40B4-BE49-F238E27FC236}">
              <a16:creationId xmlns:a16="http://schemas.microsoft.com/office/drawing/2014/main" id="{CF1F1606-75C5-4704-BA43-52F88EB7209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0" name="Text Box 3">
          <a:extLst>
            <a:ext uri="{FF2B5EF4-FFF2-40B4-BE49-F238E27FC236}">
              <a16:creationId xmlns:a16="http://schemas.microsoft.com/office/drawing/2014/main" id="{DA88FA41-3CE9-434D-88E6-090AB865F8B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1" name="Text Box 3">
          <a:extLst>
            <a:ext uri="{FF2B5EF4-FFF2-40B4-BE49-F238E27FC236}">
              <a16:creationId xmlns:a16="http://schemas.microsoft.com/office/drawing/2014/main" id="{8C73367A-9676-4484-9EED-614AA66C0FD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2" name="Text Box 3">
          <a:extLst>
            <a:ext uri="{FF2B5EF4-FFF2-40B4-BE49-F238E27FC236}">
              <a16:creationId xmlns:a16="http://schemas.microsoft.com/office/drawing/2014/main" id="{AE119555-BEA1-45E7-A88A-DDC9538B8FD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3" name="Text Box 3">
          <a:extLst>
            <a:ext uri="{FF2B5EF4-FFF2-40B4-BE49-F238E27FC236}">
              <a16:creationId xmlns:a16="http://schemas.microsoft.com/office/drawing/2014/main" id="{22AA73F1-1CBB-4562-AD44-E1A43935051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4" name="Text Box 3">
          <a:extLst>
            <a:ext uri="{FF2B5EF4-FFF2-40B4-BE49-F238E27FC236}">
              <a16:creationId xmlns:a16="http://schemas.microsoft.com/office/drawing/2014/main" id="{E88B998D-8208-4C6D-932B-33DF9F723D7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5" name="Text Box 3">
          <a:extLst>
            <a:ext uri="{FF2B5EF4-FFF2-40B4-BE49-F238E27FC236}">
              <a16:creationId xmlns:a16="http://schemas.microsoft.com/office/drawing/2014/main" id="{B71EF075-E68A-4DBA-BDB8-F7E9DED80E5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6" name="Text Box 3">
          <a:extLst>
            <a:ext uri="{FF2B5EF4-FFF2-40B4-BE49-F238E27FC236}">
              <a16:creationId xmlns:a16="http://schemas.microsoft.com/office/drawing/2014/main" id="{F0041B23-945D-4FA3-A87C-D404EB637CB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7" name="Text Box 3">
          <a:extLst>
            <a:ext uri="{FF2B5EF4-FFF2-40B4-BE49-F238E27FC236}">
              <a16:creationId xmlns:a16="http://schemas.microsoft.com/office/drawing/2014/main" id="{591CBAFE-1FB1-44B1-B495-312A06FEC9F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8" name="Text Box 3">
          <a:extLst>
            <a:ext uri="{FF2B5EF4-FFF2-40B4-BE49-F238E27FC236}">
              <a16:creationId xmlns:a16="http://schemas.microsoft.com/office/drawing/2014/main" id="{14A56A4A-8F4C-46AE-BA6A-994B0BBF668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09" name="Text Box 3">
          <a:extLst>
            <a:ext uri="{FF2B5EF4-FFF2-40B4-BE49-F238E27FC236}">
              <a16:creationId xmlns:a16="http://schemas.microsoft.com/office/drawing/2014/main" id="{EDB4A596-5928-4027-A393-7E6C4639684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0" name="Text Box 3">
          <a:extLst>
            <a:ext uri="{FF2B5EF4-FFF2-40B4-BE49-F238E27FC236}">
              <a16:creationId xmlns:a16="http://schemas.microsoft.com/office/drawing/2014/main" id="{BC388279-06C3-48CC-8D70-0576B5C9AB6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1" name="Text Box 3">
          <a:extLst>
            <a:ext uri="{FF2B5EF4-FFF2-40B4-BE49-F238E27FC236}">
              <a16:creationId xmlns:a16="http://schemas.microsoft.com/office/drawing/2014/main" id="{2AE84E0A-FF43-44EE-85CE-0E3CB58D63D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2" name="Text Box 3">
          <a:extLst>
            <a:ext uri="{FF2B5EF4-FFF2-40B4-BE49-F238E27FC236}">
              <a16:creationId xmlns:a16="http://schemas.microsoft.com/office/drawing/2014/main" id="{D45C6E8D-AB80-4A27-B080-250C1135B9D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3" name="Text Box 3">
          <a:extLst>
            <a:ext uri="{FF2B5EF4-FFF2-40B4-BE49-F238E27FC236}">
              <a16:creationId xmlns:a16="http://schemas.microsoft.com/office/drawing/2014/main" id="{0AE1ECF2-0339-440C-A715-8119A6423F3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4" name="Text Box 3">
          <a:extLst>
            <a:ext uri="{FF2B5EF4-FFF2-40B4-BE49-F238E27FC236}">
              <a16:creationId xmlns:a16="http://schemas.microsoft.com/office/drawing/2014/main" id="{0BDE22D7-2AC3-4381-A0EF-D9584F19425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5" name="Text Box 3">
          <a:extLst>
            <a:ext uri="{FF2B5EF4-FFF2-40B4-BE49-F238E27FC236}">
              <a16:creationId xmlns:a16="http://schemas.microsoft.com/office/drawing/2014/main" id="{93558ABD-9FA5-4565-8B96-DC906ED2A0A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6" name="Text Box 3">
          <a:extLst>
            <a:ext uri="{FF2B5EF4-FFF2-40B4-BE49-F238E27FC236}">
              <a16:creationId xmlns:a16="http://schemas.microsoft.com/office/drawing/2014/main" id="{4619BF0F-8C86-477B-A65A-00650374937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7" name="Text Box 3">
          <a:extLst>
            <a:ext uri="{FF2B5EF4-FFF2-40B4-BE49-F238E27FC236}">
              <a16:creationId xmlns:a16="http://schemas.microsoft.com/office/drawing/2014/main" id="{18CD2792-1825-4324-8836-293081FB9A3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8" name="Text Box 3">
          <a:extLst>
            <a:ext uri="{FF2B5EF4-FFF2-40B4-BE49-F238E27FC236}">
              <a16:creationId xmlns:a16="http://schemas.microsoft.com/office/drawing/2014/main" id="{869D6B71-F840-42BD-A4E1-82559A7FAB2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19" name="Text Box 3">
          <a:extLst>
            <a:ext uri="{FF2B5EF4-FFF2-40B4-BE49-F238E27FC236}">
              <a16:creationId xmlns:a16="http://schemas.microsoft.com/office/drawing/2014/main" id="{46354B45-0538-44C4-AE59-D52E39762FE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0" name="Text Box 3">
          <a:extLst>
            <a:ext uri="{FF2B5EF4-FFF2-40B4-BE49-F238E27FC236}">
              <a16:creationId xmlns:a16="http://schemas.microsoft.com/office/drawing/2014/main" id="{E50A91F1-30F4-4602-BD56-38381EFC828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1" name="Text Box 3">
          <a:extLst>
            <a:ext uri="{FF2B5EF4-FFF2-40B4-BE49-F238E27FC236}">
              <a16:creationId xmlns:a16="http://schemas.microsoft.com/office/drawing/2014/main" id="{0D713F58-C74A-42E0-B742-4BA4B0C1868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2" name="Text Box 3">
          <a:extLst>
            <a:ext uri="{FF2B5EF4-FFF2-40B4-BE49-F238E27FC236}">
              <a16:creationId xmlns:a16="http://schemas.microsoft.com/office/drawing/2014/main" id="{6E86568C-4A36-45AA-AD87-12CC50094F3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3" name="Text Box 3">
          <a:extLst>
            <a:ext uri="{FF2B5EF4-FFF2-40B4-BE49-F238E27FC236}">
              <a16:creationId xmlns:a16="http://schemas.microsoft.com/office/drawing/2014/main" id="{B1911240-D34F-44E0-B41B-33C7395CB81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4" name="Text Box 3">
          <a:extLst>
            <a:ext uri="{FF2B5EF4-FFF2-40B4-BE49-F238E27FC236}">
              <a16:creationId xmlns:a16="http://schemas.microsoft.com/office/drawing/2014/main" id="{ACD93EAC-B2B8-4662-8F86-2792E9A81D1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5" name="Text Box 3">
          <a:extLst>
            <a:ext uri="{FF2B5EF4-FFF2-40B4-BE49-F238E27FC236}">
              <a16:creationId xmlns:a16="http://schemas.microsoft.com/office/drawing/2014/main" id="{E6590744-6F53-412C-AB07-42C46787EAC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6" name="Text Box 3">
          <a:extLst>
            <a:ext uri="{FF2B5EF4-FFF2-40B4-BE49-F238E27FC236}">
              <a16:creationId xmlns:a16="http://schemas.microsoft.com/office/drawing/2014/main" id="{D9B6F123-129B-4DF2-A896-5BB7D65E055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7" name="Text Box 3">
          <a:extLst>
            <a:ext uri="{FF2B5EF4-FFF2-40B4-BE49-F238E27FC236}">
              <a16:creationId xmlns:a16="http://schemas.microsoft.com/office/drawing/2014/main" id="{95FF93BA-CBB7-4593-A726-8022BDF953E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8" name="Text Box 3">
          <a:extLst>
            <a:ext uri="{FF2B5EF4-FFF2-40B4-BE49-F238E27FC236}">
              <a16:creationId xmlns:a16="http://schemas.microsoft.com/office/drawing/2014/main" id="{D84607A4-BD43-48F0-86F1-CB712BC8A28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29" name="Text Box 3">
          <a:extLst>
            <a:ext uri="{FF2B5EF4-FFF2-40B4-BE49-F238E27FC236}">
              <a16:creationId xmlns:a16="http://schemas.microsoft.com/office/drawing/2014/main" id="{A5ECF14B-A003-463D-9DCD-6DF77DC5376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0" name="Text Box 3">
          <a:extLst>
            <a:ext uri="{FF2B5EF4-FFF2-40B4-BE49-F238E27FC236}">
              <a16:creationId xmlns:a16="http://schemas.microsoft.com/office/drawing/2014/main" id="{10902F8A-C7BE-44EF-8588-DC713D1FE31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1" name="Text Box 3">
          <a:extLst>
            <a:ext uri="{FF2B5EF4-FFF2-40B4-BE49-F238E27FC236}">
              <a16:creationId xmlns:a16="http://schemas.microsoft.com/office/drawing/2014/main" id="{192DB689-9091-42ED-A010-F3E3984A8B8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2" name="Text Box 3">
          <a:extLst>
            <a:ext uri="{FF2B5EF4-FFF2-40B4-BE49-F238E27FC236}">
              <a16:creationId xmlns:a16="http://schemas.microsoft.com/office/drawing/2014/main" id="{B8410B9F-3575-4685-95FE-271A4A72316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3" name="Text Box 3">
          <a:extLst>
            <a:ext uri="{FF2B5EF4-FFF2-40B4-BE49-F238E27FC236}">
              <a16:creationId xmlns:a16="http://schemas.microsoft.com/office/drawing/2014/main" id="{CA3F7393-377E-4B1A-917E-5E6B5315583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4" name="Text Box 3">
          <a:extLst>
            <a:ext uri="{FF2B5EF4-FFF2-40B4-BE49-F238E27FC236}">
              <a16:creationId xmlns:a16="http://schemas.microsoft.com/office/drawing/2014/main" id="{E483323C-32A5-4D50-BA18-4A5B6883D0C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5" name="Text Box 3">
          <a:extLst>
            <a:ext uri="{FF2B5EF4-FFF2-40B4-BE49-F238E27FC236}">
              <a16:creationId xmlns:a16="http://schemas.microsoft.com/office/drawing/2014/main" id="{7DF4D608-58AF-4965-94C2-5825E34CA0A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6" name="Text Box 3">
          <a:extLst>
            <a:ext uri="{FF2B5EF4-FFF2-40B4-BE49-F238E27FC236}">
              <a16:creationId xmlns:a16="http://schemas.microsoft.com/office/drawing/2014/main" id="{212113C9-DF7D-47BE-AF6F-F6328AE5EE8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7" name="Text Box 3">
          <a:extLst>
            <a:ext uri="{FF2B5EF4-FFF2-40B4-BE49-F238E27FC236}">
              <a16:creationId xmlns:a16="http://schemas.microsoft.com/office/drawing/2014/main" id="{B79F39B0-6991-40F1-9096-5A53BC17F62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8" name="Text Box 3">
          <a:extLst>
            <a:ext uri="{FF2B5EF4-FFF2-40B4-BE49-F238E27FC236}">
              <a16:creationId xmlns:a16="http://schemas.microsoft.com/office/drawing/2014/main" id="{106B4D00-37AC-495C-9371-5E5A2AA02AC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39" name="Text Box 3">
          <a:extLst>
            <a:ext uri="{FF2B5EF4-FFF2-40B4-BE49-F238E27FC236}">
              <a16:creationId xmlns:a16="http://schemas.microsoft.com/office/drawing/2014/main" id="{0B9FBE4E-65F1-4D0E-8993-35C5EF0E7AA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0" name="Text Box 3">
          <a:extLst>
            <a:ext uri="{FF2B5EF4-FFF2-40B4-BE49-F238E27FC236}">
              <a16:creationId xmlns:a16="http://schemas.microsoft.com/office/drawing/2014/main" id="{48C56B5F-2420-4AA2-86F4-12CE26F6574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1" name="Text Box 3">
          <a:extLst>
            <a:ext uri="{FF2B5EF4-FFF2-40B4-BE49-F238E27FC236}">
              <a16:creationId xmlns:a16="http://schemas.microsoft.com/office/drawing/2014/main" id="{52C45DA3-D0EA-4EA1-9AD9-8651A927734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2" name="Text Box 3">
          <a:extLst>
            <a:ext uri="{FF2B5EF4-FFF2-40B4-BE49-F238E27FC236}">
              <a16:creationId xmlns:a16="http://schemas.microsoft.com/office/drawing/2014/main" id="{89B0B4BC-5FE2-492C-A924-EB3D1410333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3" name="Text Box 3">
          <a:extLst>
            <a:ext uri="{FF2B5EF4-FFF2-40B4-BE49-F238E27FC236}">
              <a16:creationId xmlns:a16="http://schemas.microsoft.com/office/drawing/2014/main" id="{BD286113-3C03-4EA5-91FE-085313E93E8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4" name="Text Box 3">
          <a:extLst>
            <a:ext uri="{FF2B5EF4-FFF2-40B4-BE49-F238E27FC236}">
              <a16:creationId xmlns:a16="http://schemas.microsoft.com/office/drawing/2014/main" id="{7B6489C6-3A31-488F-BE06-55E95984A82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5" name="Text Box 3">
          <a:extLst>
            <a:ext uri="{FF2B5EF4-FFF2-40B4-BE49-F238E27FC236}">
              <a16:creationId xmlns:a16="http://schemas.microsoft.com/office/drawing/2014/main" id="{BBB8BC7A-835A-44DE-86E0-8EC564A2F9D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6" name="Text Box 3">
          <a:extLst>
            <a:ext uri="{FF2B5EF4-FFF2-40B4-BE49-F238E27FC236}">
              <a16:creationId xmlns:a16="http://schemas.microsoft.com/office/drawing/2014/main" id="{BA649028-8CEB-4B15-8CAB-5222C8CA3C5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7" name="Text Box 3">
          <a:extLst>
            <a:ext uri="{FF2B5EF4-FFF2-40B4-BE49-F238E27FC236}">
              <a16:creationId xmlns:a16="http://schemas.microsoft.com/office/drawing/2014/main" id="{E7F7D272-37DF-4B81-BDBD-5910FA2AC39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8" name="Text Box 3">
          <a:extLst>
            <a:ext uri="{FF2B5EF4-FFF2-40B4-BE49-F238E27FC236}">
              <a16:creationId xmlns:a16="http://schemas.microsoft.com/office/drawing/2014/main" id="{5FE163D1-E440-4AAA-B89A-B0B7F760736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49" name="Text Box 3">
          <a:extLst>
            <a:ext uri="{FF2B5EF4-FFF2-40B4-BE49-F238E27FC236}">
              <a16:creationId xmlns:a16="http://schemas.microsoft.com/office/drawing/2014/main" id="{EC30406C-BC70-421D-9D35-DC9B15BCE04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0" name="Text Box 3">
          <a:extLst>
            <a:ext uri="{FF2B5EF4-FFF2-40B4-BE49-F238E27FC236}">
              <a16:creationId xmlns:a16="http://schemas.microsoft.com/office/drawing/2014/main" id="{1D39EEFB-8514-453C-A7D9-A731A265AF3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1" name="Text Box 3">
          <a:extLst>
            <a:ext uri="{FF2B5EF4-FFF2-40B4-BE49-F238E27FC236}">
              <a16:creationId xmlns:a16="http://schemas.microsoft.com/office/drawing/2014/main" id="{EFB34C74-CFF6-496F-A5BF-AA8BE7B5F98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2" name="Text Box 3">
          <a:extLst>
            <a:ext uri="{FF2B5EF4-FFF2-40B4-BE49-F238E27FC236}">
              <a16:creationId xmlns:a16="http://schemas.microsoft.com/office/drawing/2014/main" id="{9983199E-9D1B-4588-BEDF-6C028ACAF6D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3" name="Text Box 3">
          <a:extLst>
            <a:ext uri="{FF2B5EF4-FFF2-40B4-BE49-F238E27FC236}">
              <a16:creationId xmlns:a16="http://schemas.microsoft.com/office/drawing/2014/main" id="{D2B83BE4-384E-449C-8093-1D44DEA72F0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390</xdr:row>
      <xdr:rowOff>0</xdr:rowOff>
    </xdr:from>
    <xdr:to>
      <xdr:col>1</xdr:col>
      <xdr:colOff>1447800</xdr:colOff>
      <xdr:row>390</xdr:row>
      <xdr:rowOff>209306</xdr:rowOff>
    </xdr:to>
    <xdr:sp macro="" textlink="">
      <xdr:nvSpPr>
        <xdr:cNvPr id="1154" name="Text Box 3">
          <a:extLst>
            <a:ext uri="{FF2B5EF4-FFF2-40B4-BE49-F238E27FC236}">
              <a16:creationId xmlns:a16="http://schemas.microsoft.com/office/drawing/2014/main" id="{3142390B-7B0A-4CEE-92DA-DBEED05DC0E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1447800</xdr:colOff>
      <xdr:row>32</xdr:row>
      <xdr:rowOff>0</xdr:rowOff>
    </xdr:from>
    <xdr:to>
      <xdr:col>1</xdr:col>
      <xdr:colOff>1447800</xdr:colOff>
      <xdr:row>32</xdr:row>
      <xdr:rowOff>209306</xdr:rowOff>
    </xdr:to>
    <xdr:sp macro="" textlink="">
      <xdr:nvSpPr>
        <xdr:cNvPr id="2" name="Text Box 3">
          <a:extLst>
            <a:ext uri="{FF2B5EF4-FFF2-40B4-BE49-F238E27FC236}">
              <a16:creationId xmlns:a16="http://schemas.microsoft.com/office/drawing/2014/main" id="{022CA3C7-5376-4C83-BC15-5C2360E67C6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 name="Text Box 3">
          <a:extLst>
            <a:ext uri="{FF2B5EF4-FFF2-40B4-BE49-F238E27FC236}">
              <a16:creationId xmlns:a16="http://schemas.microsoft.com/office/drawing/2014/main" id="{FC9F878F-B0FA-431F-B82D-71B9750AFEA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 name="Text Box 3">
          <a:extLst>
            <a:ext uri="{FF2B5EF4-FFF2-40B4-BE49-F238E27FC236}">
              <a16:creationId xmlns:a16="http://schemas.microsoft.com/office/drawing/2014/main" id="{4E104A16-FBD5-4160-A3E3-E22E9AE0E50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 name="Text Box 3">
          <a:extLst>
            <a:ext uri="{FF2B5EF4-FFF2-40B4-BE49-F238E27FC236}">
              <a16:creationId xmlns:a16="http://schemas.microsoft.com/office/drawing/2014/main" id="{6826F842-F52B-43DA-B26A-9639013CC11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 name="Text Box 3">
          <a:extLst>
            <a:ext uri="{FF2B5EF4-FFF2-40B4-BE49-F238E27FC236}">
              <a16:creationId xmlns:a16="http://schemas.microsoft.com/office/drawing/2014/main" id="{09707F10-5E92-4F78-BC0A-F28C9520738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 name="Text Box 3">
          <a:extLst>
            <a:ext uri="{FF2B5EF4-FFF2-40B4-BE49-F238E27FC236}">
              <a16:creationId xmlns:a16="http://schemas.microsoft.com/office/drawing/2014/main" id="{63D817A4-62DF-4B43-B512-CCCB1A6980E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 name="Text Box 3">
          <a:extLst>
            <a:ext uri="{FF2B5EF4-FFF2-40B4-BE49-F238E27FC236}">
              <a16:creationId xmlns:a16="http://schemas.microsoft.com/office/drawing/2014/main" id="{14205A0E-9872-408E-8FC7-CE3FCB455AC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 name="Text Box 3">
          <a:extLst>
            <a:ext uri="{FF2B5EF4-FFF2-40B4-BE49-F238E27FC236}">
              <a16:creationId xmlns:a16="http://schemas.microsoft.com/office/drawing/2014/main" id="{C690875E-92D5-452C-9A70-6CECE7F7628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 name="Text Box 3">
          <a:extLst>
            <a:ext uri="{FF2B5EF4-FFF2-40B4-BE49-F238E27FC236}">
              <a16:creationId xmlns:a16="http://schemas.microsoft.com/office/drawing/2014/main" id="{13B4D87C-600B-4B00-9E8F-210E51E415A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 name="Text Box 3">
          <a:extLst>
            <a:ext uri="{FF2B5EF4-FFF2-40B4-BE49-F238E27FC236}">
              <a16:creationId xmlns:a16="http://schemas.microsoft.com/office/drawing/2014/main" id="{A670EE06-EF62-4353-89B0-15E0F8890A1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 name="Text Box 3">
          <a:extLst>
            <a:ext uri="{FF2B5EF4-FFF2-40B4-BE49-F238E27FC236}">
              <a16:creationId xmlns:a16="http://schemas.microsoft.com/office/drawing/2014/main" id="{0702CAFA-9A74-412F-85D0-D377DA6EED3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 name="Text Box 3">
          <a:extLst>
            <a:ext uri="{FF2B5EF4-FFF2-40B4-BE49-F238E27FC236}">
              <a16:creationId xmlns:a16="http://schemas.microsoft.com/office/drawing/2014/main" id="{315F6D13-5298-4A2A-9086-32ADE440CB0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 name="Text Box 3">
          <a:extLst>
            <a:ext uri="{FF2B5EF4-FFF2-40B4-BE49-F238E27FC236}">
              <a16:creationId xmlns:a16="http://schemas.microsoft.com/office/drawing/2014/main" id="{8CA95A2C-4D7C-4267-AD38-DD43712D761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 name="Text Box 3">
          <a:extLst>
            <a:ext uri="{FF2B5EF4-FFF2-40B4-BE49-F238E27FC236}">
              <a16:creationId xmlns:a16="http://schemas.microsoft.com/office/drawing/2014/main" id="{59A3FD18-09E9-4AEC-AFE2-0F8344FAC48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 name="Text Box 3">
          <a:extLst>
            <a:ext uri="{FF2B5EF4-FFF2-40B4-BE49-F238E27FC236}">
              <a16:creationId xmlns:a16="http://schemas.microsoft.com/office/drawing/2014/main" id="{A9606780-8BD7-454C-851A-B6ADEC9720A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 name="Text Box 3">
          <a:extLst>
            <a:ext uri="{FF2B5EF4-FFF2-40B4-BE49-F238E27FC236}">
              <a16:creationId xmlns:a16="http://schemas.microsoft.com/office/drawing/2014/main" id="{6CBC52DF-5D1F-46E1-844D-EFCE967786E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 name="Text Box 3">
          <a:extLst>
            <a:ext uri="{FF2B5EF4-FFF2-40B4-BE49-F238E27FC236}">
              <a16:creationId xmlns:a16="http://schemas.microsoft.com/office/drawing/2014/main" id="{4F8F9F7C-28A7-47BE-B282-BEDEC71F572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 name="Text Box 3">
          <a:extLst>
            <a:ext uri="{FF2B5EF4-FFF2-40B4-BE49-F238E27FC236}">
              <a16:creationId xmlns:a16="http://schemas.microsoft.com/office/drawing/2014/main" id="{FD6F0D5F-41DF-45FB-8DAD-AC60C6C70B0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0" name="Text Box 3">
          <a:extLst>
            <a:ext uri="{FF2B5EF4-FFF2-40B4-BE49-F238E27FC236}">
              <a16:creationId xmlns:a16="http://schemas.microsoft.com/office/drawing/2014/main" id="{5F968DCF-6606-41D6-BD0F-ADEC4D7E2F0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1" name="Text Box 3">
          <a:extLst>
            <a:ext uri="{FF2B5EF4-FFF2-40B4-BE49-F238E27FC236}">
              <a16:creationId xmlns:a16="http://schemas.microsoft.com/office/drawing/2014/main" id="{C457D61A-17B2-4F5B-85B6-FD01616C6E1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2" name="Text Box 3">
          <a:extLst>
            <a:ext uri="{FF2B5EF4-FFF2-40B4-BE49-F238E27FC236}">
              <a16:creationId xmlns:a16="http://schemas.microsoft.com/office/drawing/2014/main" id="{B561F181-0E5B-4D68-BE43-E10545E89D0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3" name="Text Box 3">
          <a:extLst>
            <a:ext uri="{FF2B5EF4-FFF2-40B4-BE49-F238E27FC236}">
              <a16:creationId xmlns:a16="http://schemas.microsoft.com/office/drawing/2014/main" id="{ED7C7E65-D03A-42CB-878A-FA8F9217F20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4" name="Text Box 3">
          <a:extLst>
            <a:ext uri="{FF2B5EF4-FFF2-40B4-BE49-F238E27FC236}">
              <a16:creationId xmlns:a16="http://schemas.microsoft.com/office/drawing/2014/main" id="{768364B0-CEA9-4AF9-9CB5-975D7A02495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5" name="Text Box 3">
          <a:extLst>
            <a:ext uri="{FF2B5EF4-FFF2-40B4-BE49-F238E27FC236}">
              <a16:creationId xmlns:a16="http://schemas.microsoft.com/office/drawing/2014/main" id="{078AA4CA-E71D-4730-B7AC-51F782AE117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6" name="Text Box 3">
          <a:extLst>
            <a:ext uri="{FF2B5EF4-FFF2-40B4-BE49-F238E27FC236}">
              <a16:creationId xmlns:a16="http://schemas.microsoft.com/office/drawing/2014/main" id="{7B43D9EC-574E-463B-9D5F-329B1F92729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7" name="Text Box 3">
          <a:extLst>
            <a:ext uri="{FF2B5EF4-FFF2-40B4-BE49-F238E27FC236}">
              <a16:creationId xmlns:a16="http://schemas.microsoft.com/office/drawing/2014/main" id="{151DD7D6-9CF8-403F-999B-594E7474C75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8" name="Text Box 3">
          <a:extLst>
            <a:ext uri="{FF2B5EF4-FFF2-40B4-BE49-F238E27FC236}">
              <a16:creationId xmlns:a16="http://schemas.microsoft.com/office/drawing/2014/main" id="{892460DF-82D6-4F09-98FE-EC521EADB7A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29" name="Text Box 3">
          <a:extLst>
            <a:ext uri="{FF2B5EF4-FFF2-40B4-BE49-F238E27FC236}">
              <a16:creationId xmlns:a16="http://schemas.microsoft.com/office/drawing/2014/main" id="{057A910A-5342-4676-999E-D2AF584F2CC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0" name="Text Box 3">
          <a:extLst>
            <a:ext uri="{FF2B5EF4-FFF2-40B4-BE49-F238E27FC236}">
              <a16:creationId xmlns:a16="http://schemas.microsoft.com/office/drawing/2014/main" id="{D61A952C-0BCE-4D98-BE14-2855936CB85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1" name="Text Box 3">
          <a:extLst>
            <a:ext uri="{FF2B5EF4-FFF2-40B4-BE49-F238E27FC236}">
              <a16:creationId xmlns:a16="http://schemas.microsoft.com/office/drawing/2014/main" id="{0E8C3EEA-DDEF-4C0B-BABF-D3107FC0497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2" name="Text Box 3">
          <a:extLst>
            <a:ext uri="{FF2B5EF4-FFF2-40B4-BE49-F238E27FC236}">
              <a16:creationId xmlns:a16="http://schemas.microsoft.com/office/drawing/2014/main" id="{BEF6D998-D04D-4C86-8751-7F2A1AD5081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3" name="Text Box 3">
          <a:extLst>
            <a:ext uri="{FF2B5EF4-FFF2-40B4-BE49-F238E27FC236}">
              <a16:creationId xmlns:a16="http://schemas.microsoft.com/office/drawing/2014/main" id="{FEE9A471-ADC7-4EE1-8A4B-4356C9C43F4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4" name="Text Box 3">
          <a:extLst>
            <a:ext uri="{FF2B5EF4-FFF2-40B4-BE49-F238E27FC236}">
              <a16:creationId xmlns:a16="http://schemas.microsoft.com/office/drawing/2014/main" id="{7BB2A82E-A062-42DC-B453-78C73936203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5" name="Text Box 3">
          <a:extLst>
            <a:ext uri="{FF2B5EF4-FFF2-40B4-BE49-F238E27FC236}">
              <a16:creationId xmlns:a16="http://schemas.microsoft.com/office/drawing/2014/main" id="{A896E790-A108-43E8-8B19-BD7E1DF3ADE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6" name="Text Box 3">
          <a:extLst>
            <a:ext uri="{FF2B5EF4-FFF2-40B4-BE49-F238E27FC236}">
              <a16:creationId xmlns:a16="http://schemas.microsoft.com/office/drawing/2014/main" id="{61F25176-8385-4734-95D0-B87C3EE336E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7" name="Text Box 3">
          <a:extLst>
            <a:ext uri="{FF2B5EF4-FFF2-40B4-BE49-F238E27FC236}">
              <a16:creationId xmlns:a16="http://schemas.microsoft.com/office/drawing/2014/main" id="{0BB4D104-DE45-400A-BD0C-DD615EA9CF0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8" name="Text Box 3">
          <a:extLst>
            <a:ext uri="{FF2B5EF4-FFF2-40B4-BE49-F238E27FC236}">
              <a16:creationId xmlns:a16="http://schemas.microsoft.com/office/drawing/2014/main" id="{FD3954BF-F770-48C5-9914-3D722DAB57F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39" name="Text Box 3">
          <a:extLst>
            <a:ext uri="{FF2B5EF4-FFF2-40B4-BE49-F238E27FC236}">
              <a16:creationId xmlns:a16="http://schemas.microsoft.com/office/drawing/2014/main" id="{D5A87EE6-F2C9-4BEF-8579-5FBBEAFD454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0" name="Text Box 3">
          <a:extLst>
            <a:ext uri="{FF2B5EF4-FFF2-40B4-BE49-F238E27FC236}">
              <a16:creationId xmlns:a16="http://schemas.microsoft.com/office/drawing/2014/main" id="{CBEC8872-5195-4304-8922-1341C611374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1" name="Text Box 3">
          <a:extLst>
            <a:ext uri="{FF2B5EF4-FFF2-40B4-BE49-F238E27FC236}">
              <a16:creationId xmlns:a16="http://schemas.microsoft.com/office/drawing/2014/main" id="{993C5057-EEE6-4473-AD25-1631E13DF4F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2" name="Text Box 3">
          <a:extLst>
            <a:ext uri="{FF2B5EF4-FFF2-40B4-BE49-F238E27FC236}">
              <a16:creationId xmlns:a16="http://schemas.microsoft.com/office/drawing/2014/main" id="{AF4B0847-C057-4350-9467-0581E104E7C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3" name="Text Box 3">
          <a:extLst>
            <a:ext uri="{FF2B5EF4-FFF2-40B4-BE49-F238E27FC236}">
              <a16:creationId xmlns:a16="http://schemas.microsoft.com/office/drawing/2014/main" id="{D94F7BBA-A575-4227-8F36-E3DA3293C63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4" name="Text Box 3">
          <a:extLst>
            <a:ext uri="{FF2B5EF4-FFF2-40B4-BE49-F238E27FC236}">
              <a16:creationId xmlns:a16="http://schemas.microsoft.com/office/drawing/2014/main" id="{F41BFD93-720A-401D-91D3-6D2B56CC890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5" name="Text Box 3">
          <a:extLst>
            <a:ext uri="{FF2B5EF4-FFF2-40B4-BE49-F238E27FC236}">
              <a16:creationId xmlns:a16="http://schemas.microsoft.com/office/drawing/2014/main" id="{8BE40548-BFC4-4058-A8B1-5C58F656B69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6" name="Text Box 3">
          <a:extLst>
            <a:ext uri="{FF2B5EF4-FFF2-40B4-BE49-F238E27FC236}">
              <a16:creationId xmlns:a16="http://schemas.microsoft.com/office/drawing/2014/main" id="{CA4D84C2-BCAA-4113-AFDD-A14C91B4EE1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7" name="Text Box 3">
          <a:extLst>
            <a:ext uri="{FF2B5EF4-FFF2-40B4-BE49-F238E27FC236}">
              <a16:creationId xmlns:a16="http://schemas.microsoft.com/office/drawing/2014/main" id="{8A29156B-F43F-4692-A462-C8F2CF8CAB2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8" name="Text Box 3">
          <a:extLst>
            <a:ext uri="{FF2B5EF4-FFF2-40B4-BE49-F238E27FC236}">
              <a16:creationId xmlns:a16="http://schemas.microsoft.com/office/drawing/2014/main" id="{F7B19D3C-8C05-47D8-97EC-B34D93466BF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49" name="Text Box 3">
          <a:extLst>
            <a:ext uri="{FF2B5EF4-FFF2-40B4-BE49-F238E27FC236}">
              <a16:creationId xmlns:a16="http://schemas.microsoft.com/office/drawing/2014/main" id="{8C0D7F3A-194A-46CE-9AA4-ACBAAC9A4C8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0" name="Text Box 3">
          <a:extLst>
            <a:ext uri="{FF2B5EF4-FFF2-40B4-BE49-F238E27FC236}">
              <a16:creationId xmlns:a16="http://schemas.microsoft.com/office/drawing/2014/main" id="{B20D0F2A-8A7C-4C41-9B0F-7D75CFD476A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1" name="Text Box 3">
          <a:extLst>
            <a:ext uri="{FF2B5EF4-FFF2-40B4-BE49-F238E27FC236}">
              <a16:creationId xmlns:a16="http://schemas.microsoft.com/office/drawing/2014/main" id="{87D9C4E6-8494-4C5A-8F63-9462D4D7EF3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2" name="Text Box 3">
          <a:extLst>
            <a:ext uri="{FF2B5EF4-FFF2-40B4-BE49-F238E27FC236}">
              <a16:creationId xmlns:a16="http://schemas.microsoft.com/office/drawing/2014/main" id="{2D356A5B-1609-4890-B44C-920D8E6A42C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3" name="Text Box 3">
          <a:extLst>
            <a:ext uri="{FF2B5EF4-FFF2-40B4-BE49-F238E27FC236}">
              <a16:creationId xmlns:a16="http://schemas.microsoft.com/office/drawing/2014/main" id="{D757F7DE-C7DD-44FE-81E4-06986367EA9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4" name="Text Box 3">
          <a:extLst>
            <a:ext uri="{FF2B5EF4-FFF2-40B4-BE49-F238E27FC236}">
              <a16:creationId xmlns:a16="http://schemas.microsoft.com/office/drawing/2014/main" id="{74B417E2-1ECD-4717-A334-6535D00B5E2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5" name="Text Box 3">
          <a:extLst>
            <a:ext uri="{FF2B5EF4-FFF2-40B4-BE49-F238E27FC236}">
              <a16:creationId xmlns:a16="http://schemas.microsoft.com/office/drawing/2014/main" id="{CF7069F6-3AF1-468B-9D3E-0BBB4980F9C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6" name="Text Box 3">
          <a:extLst>
            <a:ext uri="{FF2B5EF4-FFF2-40B4-BE49-F238E27FC236}">
              <a16:creationId xmlns:a16="http://schemas.microsoft.com/office/drawing/2014/main" id="{E14D3FC4-470A-4360-9D80-74278ED9FF8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7" name="Text Box 3">
          <a:extLst>
            <a:ext uri="{FF2B5EF4-FFF2-40B4-BE49-F238E27FC236}">
              <a16:creationId xmlns:a16="http://schemas.microsoft.com/office/drawing/2014/main" id="{99DF9C2C-18C1-4E80-BBA3-AEE5F2DC898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8" name="Text Box 3">
          <a:extLst>
            <a:ext uri="{FF2B5EF4-FFF2-40B4-BE49-F238E27FC236}">
              <a16:creationId xmlns:a16="http://schemas.microsoft.com/office/drawing/2014/main" id="{1622A6C5-B234-4509-BE6A-2DF63D2CFF1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59" name="Text Box 3">
          <a:extLst>
            <a:ext uri="{FF2B5EF4-FFF2-40B4-BE49-F238E27FC236}">
              <a16:creationId xmlns:a16="http://schemas.microsoft.com/office/drawing/2014/main" id="{3C86D87B-4AA3-4EB0-B4D6-EC354A015C9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0" name="Text Box 3">
          <a:extLst>
            <a:ext uri="{FF2B5EF4-FFF2-40B4-BE49-F238E27FC236}">
              <a16:creationId xmlns:a16="http://schemas.microsoft.com/office/drawing/2014/main" id="{14009CC4-519F-46D8-BFAF-B9EA3FD8503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1" name="Text Box 3">
          <a:extLst>
            <a:ext uri="{FF2B5EF4-FFF2-40B4-BE49-F238E27FC236}">
              <a16:creationId xmlns:a16="http://schemas.microsoft.com/office/drawing/2014/main" id="{C504092E-AB81-4679-AC61-E29D542869B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2" name="Text Box 3">
          <a:extLst>
            <a:ext uri="{FF2B5EF4-FFF2-40B4-BE49-F238E27FC236}">
              <a16:creationId xmlns:a16="http://schemas.microsoft.com/office/drawing/2014/main" id="{1B63BE50-0945-4BE6-9D8A-15D662807E9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3" name="Text Box 3">
          <a:extLst>
            <a:ext uri="{FF2B5EF4-FFF2-40B4-BE49-F238E27FC236}">
              <a16:creationId xmlns:a16="http://schemas.microsoft.com/office/drawing/2014/main" id="{97AFA6D0-215D-48CE-A7E2-5787C3879F7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4" name="Text Box 3">
          <a:extLst>
            <a:ext uri="{FF2B5EF4-FFF2-40B4-BE49-F238E27FC236}">
              <a16:creationId xmlns:a16="http://schemas.microsoft.com/office/drawing/2014/main" id="{FB1CB049-9086-4490-8B4F-E36B384AF53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5" name="Text Box 3">
          <a:extLst>
            <a:ext uri="{FF2B5EF4-FFF2-40B4-BE49-F238E27FC236}">
              <a16:creationId xmlns:a16="http://schemas.microsoft.com/office/drawing/2014/main" id="{4C753456-5344-4B5C-A8A1-4078B085F49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6" name="Text Box 3">
          <a:extLst>
            <a:ext uri="{FF2B5EF4-FFF2-40B4-BE49-F238E27FC236}">
              <a16:creationId xmlns:a16="http://schemas.microsoft.com/office/drawing/2014/main" id="{9064502C-42A6-406E-B3DD-88537762149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7" name="Text Box 3">
          <a:extLst>
            <a:ext uri="{FF2B5EF4-FFF2-40B4-BE49-F238E27FC236}">
              <a16:creationId xmlns:a16="http://schemas.microsoft.com/office/drawing/2014/main" id="{4225E9D8-1F31-43EF-990E-58E60FB43F3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8" name="Text Box 3">
          <a:extLst>
            <a:ext uri="{FF2B5EF4-FFF2-40B4-BE49-F238E27FC236}">
              <a16:creationId xmlns:a16="http://schemas.microsoft.com/office/drawing/2014/main" id="{E37D0575-5BC3-42E0-B3D7-465499CE0AA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69" name="Text Box 3">
          <a:extLst>
            <a:ext uri="{FF2B5EF4-FFF2-40B4-BE49-F238E27FC236}">
              <a16:creationId xmlns:a16="http://schemas.microsoft.com/office/drawing/2014/main" id="{05CF5AF0-5FDC-40BB-A266-AF23BE8BA98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0" name="Text Box 3">
          <a:extLst>
            <a:ext uri="{FF2B5EF4-FFF2-40B4-BE49-F238E27FC236}">
              <a16:creationId xmlns:a16="http://schemas.microsoft.com/office/drawing/2014/main" id="{E9301D31-6A38-4D8B-863B-A1A70625501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1" name="Text Box 3">
          <a:extLst>
            <a:ext uri="{FF2B5EF4-FFF2-40B4-BE49-F238E27FC236}">
              <a16:creationId xmlns:a16="http://schemas.microsoft.com/office/drawing/2014/main" id="{5E852A10-4BE7-4A3F-9B4A-5915AA1AD2A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2" name="Text Box 3">
          <a:extLst>
            <a:ext uri="{FF2B5EF4-FFF2-40B4-BE49-F238E27FC236}">
              <a16:creationId xmlns:a16="http://schemas.microsoft.com/office/drawing/2014/main" id="{4990444A-DDD1-4991-8785-2C01C898B78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3" name="Text Box 3">
          <a:extLst>
            <a:ext uri="{FF2B5EF4-FFF2-40B4-BE49-F238E27FC236}">
              <a16:creationId xmlns:a16="http://schemas.microsoft.com/office/drawing/2014/main" id="{EB128A37-DD6D-4842-BC6B-1D4C68C3C54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4" name="Text Box 3">
          <a:extLst>
            <a:ext uri="{FF2B5EF4-FFF2-40B4-BE49-F238E27FC236}">
              <a16:creationId xmlns:a16="http://schemas.microsoft.com/office/drawing/2014/main" id="{593357F6-6C29-42B4-9342-3E796ADB63C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5" name="Text Box 3">
          <a:extLst>
            <a:ext uri="{FF2B5EF4-FFF2-40B4-BE49-F238E27FC236}">
              <a16:creationId xmlns:a16="http://schemas.microsoft.com/office/drawing/2014/main" id="{EE2E2A2D-6920-4E74-A18C-5191894F7D2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6" name="Text Box 3">
          <a:extLst>
            <a:ext uri="{FF2B5EF4-FFF2-40B4-BE49-F238E27FC236}">
              <a16:creationId xmlns:a16="http://schemas.microsoft.com/office/drawing/2014/main" id="{8A11CF06-8CC9-461B-9792-80C7BA9DFAC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7" name="Text Box 3">
          <a:extLst>
            <a:ext uri="{FF2B5EF4-FFF2-40B4-BE49-F238E27FC236}">
              <a16:creationId xmlns:a16="http://schemas.microsoft.com/office/drawing/2014/main" id="{79409DBE-387F-42BB-B4B5-C8D55E19956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8" name="Text Box 3">
          <a:extLst>
            <a:ext uri="{FF2B5EF4-FFF2-40B4-BE49-F238E27FC236}">
              <a16:creationId xmlns:a16="http://schemas.microsoft.com/office/drawing/2014/main" id="{FC668922-E1C2-43F5-BA21-B0FBBD7A5B7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79" name="Text Box 3">
          <a:extLst>
            <a:ext uri="{FF2B5EF4-FFF2-40B4-BE49-F238E27FC236}">
              <a16:creationId xmlns:a16="http://schemas.microsoft.com/office/drawing/2014/main" id="{959F118D-273B-4FC8-A22E-74F2DC774DD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0" name="Text Box 3">
          <a:extLst>
            <a:ext uri="{FF2B5EF4-FFF2-40B4-BE49-F238E27FC236}">
              <a16:creationId xmlns:a16="http://schemas.microsoft.com/office/drawing/2014/main" id="{1976173C-31E1-4DDC-92BC-6811B11CF95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1" name="Text Box 3">
          <a:extLst>
            <a:ext uri="{FF2B5EF4-FFF2-40B4-BE49-F238E27FC236}">
              <a16:creationId xmlns:a16="http://schemas.microsoft.com/office/drawing/2014/main" id="{5D318F66-D642-4832-B22A-6AAEF846DC0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2" name="Text Box 3">
          <a:extLst>
            <a:ext uri="{FF2B5EF4-FFF2-40B4-BE49-F238E27FC236}">
              <a16:creationId xmlns:a16="http://schemas.microsoft.com/office/drawing/2014/main" id="{EF69FE23-82D1-4059-BFDA-73752C37372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3" name="Text Box 3">
          <a:extLst>
            <a:ext uri="{FF2B5EF4-FFF2-40B4-BE49-F238E27FC236}">
              <a16:creationId xmlns:a16="http://schemas.microsoft.com/office/drawing/2014/main" id="{571B2119-62E6-459D-B1FE-478FADE4457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4" name="Text Box 3">
          <a:extLst>
            <a:ext uri="{FF2B5EF4-FFF2-40B4-BE49-F238E27FC236}">
              <a16:creationId xmlns:a16="http://schemas.microsoft.com/office/drawing/2014/main" id="{12C943F7-79A5-4235-AC5F-E308B8B36AB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5" name="Text Box 3">
          <a:extLst>
            <a:ext uri="{FF2B5EF4-FFF2-40B4-BE49-F238E27FC236}">
              <a16:creationId xmlns:a16="http://schemas.microsoft.com/office/drawing/2014/main" id="{FC5A7F75-A656-4004-9562-9E9747DB3C8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6" name="Text Box 3">
          <a:extLst>
            <a:ext uri="{FF2B5EF4-FFF2-40B4-BE49-F238E27FC236}">
              <a16:creationId xmlns:a16="http://schemas.microsoft.com/office/drawing/2014/main" id="{67689CE5-FBEF-4593-9A76-EB3AC80CA70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7" name="Text Box 3">
          <a:extLst>
            <a:ext uri="{FF2B5EF4-FFF2-40B4-BE49-F238E27FC236}">
              <a16:creationId xmlns:a16="http://schemas.microsoft.com/office/drawing/2014/main" id="{130F04A2-A60E-482A-9E75-FE4B2918610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8" name="Text Box 3">
          <a:extLst>
            <a:ext uri="{FF2B5EF4-FFF2-40B4-BE49-F238E27FC236}">
              <a16:creationId xmlns:a16="http://schemas.microsoft.com/office/drawing/2014/main" id="{1DA6D229-8B7C-485D-BDEF-C1BEA43A5B2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89" name="Text Box 3">
          <a:extLst>
            <a:ext uri="{FF2B5EF4-FFF2-40B4-BE49-F238E27FC236}">
              <a16:creationId xmlns:a16="http://schemas.microsoft.com/office/drawing/2014/main" id="{EDFE073A-AB2A-4EC8-BF44-EDD4022242B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0" name="Text Box 3">
          <a:extLst>
            <a:ext uri="{FF2B5EF4-FFF2-40B4-BE49-F238E27FC236}">
              <a16:creationId xmlns:a16="http://schemas.microsoft.com/office/drawing/2014/main" id="{EDA219C2-FABD-4412-96AC-9E788F1C59C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1" name="Text Box 3">
          <a:extLst>
            <a:ext uri="{FF2B5EF4-FFF2-40B4-BE49-F238E27FC236}">
              <a16:creationId xmlns:a16="http://schemas.microsoft.com/office/drawing/2014/main" id="{2F5BCCBA-C489-4AD9-AB4D-9717AD0B7BD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2" name="Text Box 3">
          <a:extLst>
            <a:ext uri="{FF2B5EF4-FFF2-40B4-BE49-F238E27FC236}">
              <a16:creationId xmlns:a16="http://schemas.microsoft.com/office/drawing/2014/main" id="{FFB525AF-20C3-4622-A71E-337E2C3CEE1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3" name="Text Box 3">
          <a:extLst>
            <a:ext uri="{FF2B5EF4-FFF2-40B4-BE49-F238E27FC236}">
              <a16:creationId xmlns:a16="http://schemas.microsoft.com/office/drawing/2014/main" id="{07650A59-E980-4201-AA5C-5D3EBF322A6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4" name="Text Box 3">
          <a:extLst>
            <a:ext uri="{FF2B5EF4-FFF2-40B4-BE49-F238E27FC236}">
              <a16:creationId xmlns:a16="http://schemas.microsoft.com/office/drawing/2014/main" id="{F1BEDDAF-9F53-4961-B4A3-02827454D30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5" name="Text Box 3">
          <a:extLst>
            <a:ext uri="{FF2B5EF4-FFF2-40B4-BE49-F238E27FC236}">
              <a16:creationId xmlns:a16="http://schemas.microsoft.com/office/drawing/2014/main" id="{A5DC745A-45E3-4327-80E8-01682B9F6FF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6" name="Text Box 3">
          <a:extLst>
            <a:ext uri="{FF2B5EF4-FFF2-40B4-BE49-F238E27FC236}">
              <a16:creationId xmlns:a16="http://schemas.microsoft.com/office/drawing/2014/main" id="{52C1FD8B-44E2-480B-9405-5F035EFE6FF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7" name="Text Box 3">
          <a:extLst>
            <a:ext uri="{FF2B5EF4-FFF2-40B4-BE49-F238E27FC236}">
              <a16:creationId xmlns:a16="http://schemas.microsoft.com/office/drawing/2014/main" id="{5C836966-A8C8-4625-AB8F-B87C85A7C41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8" name="Text Box 3">
          <a:extLst>
            <a:ext uri="{FF2B5EF4-FFF2-40B4-BE49-F238E27FC236}">
              <a16:creationId xmlns:a16="http://schemas.microsoft.com/office/drawing/2014/main" id="{781FBB14-1F65-4884-A702-BC5479E9857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99" name="Text Box 3">
          <a:extLst>
            <a:ext uri="{FF2B5EF4-FFF2-40B4-BE49-F238E27FC236}">
              <a16:creationId xmlns:a16="http://schemas.microsoft.com/office/drawing/2014/main" id="{4292B3C2-4EE9-41A5-BBD9-30705D2F976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0" name="Text Box 3">
          <a:extLst>
            <a:ext uri="{FF2B5EF4-FFF2-40B4-BE49-F238E27FC236}">
              <a16:creationId xmlns:a16="http://schemas.microsoft.com/office/drawing/2014/main" id="{CA79DC1D-CF25-4865-9F6B-7BD2FDAABB4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1" name="Text Box 3">
          <a:extLst>
            <a:ext uri="{FF2B5EF4-FFF2-40B4-BE49-F238E27FC236}">
              <a16:creationId xmlns:a16="http://schemas.microsoft.com/office/drawing/2014/main" id="{B3A5F5BB-8598-459C-8562-26125D9A750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2" name="Text Box 3">
          <a:extLst>
            <a:ext uri="{FF2B5EF4-FFF2-40B4-BE49-F238E27FC236}">
              <a16:creationId xmlns:a16="http://schemas.microsoft.com/office/drawing/2014/main" id="{FFBA2DA8-8645-400F-841C-A459E4AECAB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3" name="Text Box 3">
          <a:extLst>
            <a:ext uri="{FF2B5EF4-FFF2-40B4-BE49-F238E27FC236}">
              <a16:creationId xmlns:a16="http://schemas.microsoft.com/office/drawing/2014/main" id="{1FBE202C-983F-42EE-A89C-6843D40E298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4" name="Text Box 3">
          <a:extLst>
            <a:ext uri="{FF2B5EF4-FFF2-40B4-BE49-F238E27FC236}">
              <a16:creationId xmlns:a16="http://schemas.microsoft.com/office/drawing/2014/main" id="{86370E13-BA63-400E-81D9-6AA43F70246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5" name="Text Box 3">
          <a:extLst>
            <a:ext uri="{FF2B5EF4-FFF2-40B4-BE49-F238E27FC236}">
              <a16:creationId xmlns:a16="http://schemas.microsoft.com/office/drawing/2014/main" id="{8BC268F2-BD39-414C-A8E0-4C465377DEB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6" name="Text Box 3">
          <a:extLst>
            <a:ext uri="{FF2B5EF4-FFF2-40B4-BE49-F238E27FC236}">
              <a16:creationId xmlns:a16="http://schemas.microsoft.com/office/drawing/2014/main" id="{3F42BCD9-1CF2-47AB-931F-4C9583031DF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7" name="Text Box 3">
          <a:extLst>
            <a:ext uri="{FF2B5EF4-FFF2-40B4-BE49-F238E27FC236}">
              <a16:creationId xmlns:a16="http://schemas.microsoft.com/office/drawing/2014/main" id="{44D226B4-AFC1-459F-9C10-0C3648D29A5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8" name="Text Box 3">
          <a:extLst>
            <a:ext uri="{FF2B5EF4-FFF2-40B4-BE49-F238E27FC236}">
              <a16:creationId xmlns:a16="http://schemas.microsoft.com/office/drawing/2014/main" id="{4EEBABFD-0539-4696-9DA7-EFC39CACEBE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09" name="Text Box 3">
          <a:extLst>
            <a:ext uri="{FF2B5EF4-FFF2-40B4-BE49-F238E27FC236}">
              <a16:creationId xmlns:a16="http://schemas.microsoft.com/office/drawing/2014/main" id="{FF66ED8B-C401-436D-BA9A-F6BDEB9833F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0" name="Text Box 3">
          <a:extLst>
            <a:ext uri="{FF2B5EF4-FFF2-40B4-BE49-F238E27FC236}">
              <a16:creationId xmlns:a16="http://schemas.microsoft.com/office/drawing/2014/main" id="{E0ADB1B9-AE3E-4BF0-A118-FC3107C5DB2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1" name="Text Box 3">
          <a:extLst>
            <a:ext uri="{FF2B5EF4-FFF2-40B4-BE49-F238E27FC236}">
              <a16:creationId xmlns:a16="http://schemas.microsoft.com/office/drawing/2014/main" id="{07CD746E-3559-4938-9653-7679EC91AAB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2" name="Text Box 3">
          <a:extLst>
            <a:ext uri="{FF2B5EF4-FFF2-40B4-BE49-F238E27FC236}">
              <a16:creationId xmlns:a16="http://schemas.microsoft.com/office/drawing/2014/main" id="{E84F311A-3393-4465-A0D0-F748DBF334F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3" name="Text Box 3">
          <a:extLst>
            <a:ext uri="{FF2B5EF4-FFF2-40B4-BE49-F238E27FC236}">
              <a16:creationId xmlns:a16="http://schemas.microsoft.com/office/drawing/2014/main" id="{3784355E-7FC8-402F-ADF1-F9640E96C55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4" name="Text Box 3">
          <a:extLst>
            <a:ext uri="{FF2B5EF4-FFF2-40B4-BE49-F238E27FC236}">
              <a16:creationId xmlns:a16="http://schemas.microsoft.com/office/drawing/2014/main" id="{5C993543-0B4E-485B-9042-5D55B9D9BF8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5" name="Text Box 3">
          <a:extLst>
            <a:ext uri="{FF2B5EF4-FFF2-40B4-BE49-F238E27FC236}">
              <a16:creationId xmlns:a16="http://schemas.microsoft.com/office/drawing/2014/main" id="{BA1B36D8-CE0A-4804-ABEE-65BBBCF934F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6" name="Text Box 3">
          <a:extLst>
            <a:ext uri="{FF2B5EF4-FFF2-40B4-BE49-F238E27FC236}">
              <a16:creationId xmlns:a16="http://schemas.microsoft.com/office/drawing/2014/main" id="{126F27D1-232F-4098-9F93-B7EB2876765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7" name="Text Box 3">
          <a:extLst>
            <a:ext uri="{FF2B5EF4-FFF2-40B4-BE49-F238E27FC236}">
              <a16:creationId xmlns:a16="http://schemas.microsoft.com/office/drawing/2014/main" id="{1E9C11EF-8C3B-4F29-B5E4-4564036E140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8" name="Text Box 3">
          <a:extLst>
            <a:ext uri="{FF2B5EF4-FFF2-40B4-BE49-F238E27FC236}">
              <a16:creationId xmlns:a16="http://schemas.microsoft.com/office/drawing/2014/main" id="{A7720112-8AD8-4147-95A3-D1266ACE906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19" name="Text Box 3">
          <a:extLst>
            <a:ext uri="{FF2B5EF4-FFF2-40B4-BE49-F238E27FC236}">
              <a16:creationId xmlns:a16="http://schemas.microsoft.com/office/drawing/2014/main" id="{D90F437D-AC60-46BE-B69D-28361DBA11C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0" name="Text Box 3">
          <a:extLst>
            <a:ext uri="{FF2B5EF4-FFF2-40B4-BE49-F238E27FC236}">
              <a16:creationId xmlns:a16="http://schemas.microsoft.com/office/drawing/2014/main" id="{EE0D0CDB-0F6E-4095-982F-45FACE37D50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1" name="Text Box 3">
          <a:extLst>
            <a:ext uri="{FF2B5EF4-FFF2-40B4-BE49-F238E27FC236}">
              <a16:creationId xmlns:a16="http://schemas.microsoft.com/office/drawing/2014/main" id="{036ACF54-495B-49A5-B7F7-50966A9D9E0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2" name="Text Box 3">
          <a:extLst>
            <a:ext uri="{FF2B5EF4-FFF2-40B4-BE49-F238E27FC236}">
              <a16:creationId xmlns:a16="http://schemas.microsoft.com/office/drawing/2014/main" id="{E12E543F-BB3F-4416-9ED1-E1085F281DD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3" name="Text Box 3">
          <a:extLst>
            <a:ext uri="{FF2B5EF4-FFF2-40B4-BE49-F238E27FC236}">
              <a16:creationId xmlns:a16="http://schemas.microsoft.com/office/drawing/2014/main" id="{CC7AE75C-87A2-425D-AAAF-57F2680DE1B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4" name="Text Box 3">
          <a:extLst>
            <a:ext uri="{FF2B5EF4-FFF2-40B4-BE49-F238E27FC236}">
              <a16:creationId xmlns:a16="http://schemas.microsoft.com/office/drawing/2014/main" id="{0FE53976-CA5E-4980-8C6A-2206776171A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5" name="Text Box 3">
          <a:extLst>
            <a:ext uri="{FF2B5EF4-FFF2-40B4-BE49-F238E27FC236}">
              <a16:creationId xmlns:a16="http://schemas.microsoft.com/office/drawing/2014/main" id="{B8677FEE-CD7B-4C05-8345-74F6DA9EC74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6" name="Text Box 3">
          <a:extLst>
            <a:ext uri="{FF2B5EF4-FFF2-40B4-BE49-F238E27FC236}">
              <a16:creationId xmlns:a16="http://schemas.microsoft.com/office/drawing/2014/main" id="{24E2BEA9-72E2-4442-BADD-489B9C29A54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7" name="Text Box 3">
          <a:extLst>
            <a:ext uri="{FF2B5EF4-FFF2-40B4-BE49-F238E27FC236}">
              <a16:creationId xmlns:a16="http://schemas.microsoft.com/office/drawing/2014/main" id="{BEAEF0C5-17CD-4689-8764-E0D2B35F996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8" name="Text Box 3">
          <a:extLst>
            <a:ext uri="{FF2B5EF4-FFF2-40B4-BE49-F238E27FC236}">
              <a16:creationId xmlns:a16="http://schemas.microsoft.com/office/drawing/2014/main" id="{5C9874F1-52AB-49FB-B9D1-5209D9151DF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29" name="Text Box 3">
          <a:extLst>
            <a:ext uri="{FF2B5EF4-FFF2-40B4-BE49-F238E27FC236}">
              <a16:creationId xmlns:a16="http://schemas.microsoft.com/office/drawing/2014/main" id="{E47963EA-68D2-438B-836C-2D6FA609131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0" name="Text Box 3">
          <a:extLst>
            <a:ext uri="{FF2B5EF4-FFF2-40B4-BE49-F238E27FC236}">
              <a16:creationId xmlns:a16="http://schemas.microsoft.com/office/drawing/2014/main" id="{61DA6B76-0BD4-41E8-B1A7-C3AA69C3499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1" name="Text Box 3">
          <a:extLst>
            <a:ext uri="{FF2B5EF4-FFF2-40B4-BE49-F238E27FC236}">
              <a16:creationId xmlns:a16="http://schemas.microsoft.com/office/drawing/2014/main" id="{77896CD6-D605-404F-B9A3-57F7AF15109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2" name="Text Box 3">
          <a:extLst>
            <a:ext uri="{FF2B5EF4-FFF2-40B4-BE49-F238E27FC236}">
              <a16:creationId xmlns:a16="http://schemas.microsoft.com/office/drawing/2014/main" id="{44E809EB-2583-4D16-A719-902E8D90597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3" name="Text Box 3">
          <a:extLst>
            <a:ext uri="{FF2B5EF4-FFF2-40B4-BE49-F238E27FC236}">
              <a16:creationId xmlns:a16="http://schemas.microsoft.com/office/drawing/2014/main" id="{7B61B61B-E610-4ABE-AFDD-BD1AF0DEB14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4" name="Text Box 3">
          <a:extLst>
            <a:ext uri="{FF2B5EF4-FFF2-40B4-BE49-F238E27FC236}">
              <a16:creationId xmlns:a16="http://schemas.microsoft.com/office/drawing/2014/main" id="{C7980F1D-3445-486F-BC25-48C5D571946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5" name="Text Box 3">
          <a:extLst>
            <a:ext uri="{FF2B5EF4-FFF2-40B4-BE49-F238E27FC236}">
              <a16:creationId xmlns:a16="http://schemas.microsoft.com/office/drawing/2014/main" id="{08CAF553-409F-4B82-90B6-5A1A48D99D8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6" name="Text Box 3">
          <a:extLst>
            <a:ext uri="{FF2B5EF4-FFF2-40B4-BE49-F238E27FC236}">
              <a16:creationId xmlns:a16="http://schemas.microsoft.com/office/drawing/2014/main" id="{F0FA9780-1858-4919-823B-5BE3FCCE2CB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7" name="Text Box 3">
          <a:extLst>
            <a:ext uri="{FF2B5EF4-FFF2-40B4-BE49-F238E27FC236}">
              <a16:creationId xmlns:a16="http://schemas.microsoft.com/office/drawing/2014/main" id="{085B3139-6F25-4844-AB8D-0CC09D498A7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8" name="Text Box 3">
          <a:extLst>
            <a:ext uri="{FF2B5EF4-FFF2-40B4-BE49-F238E27FC236}">
              <a16:creationId xmlns:a16="http://schemas.microsoft.com/office/drawing/2014/main" id="{A9C353A4-2627-4944-B8BF-BDAEB86D770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39" name="Text Box 3">
          <a:extLst>
            <a:ext uri="{FF2B5EF4-FFF2-40B4-BE49-F238E27FC236}">
              <a16:creationId xmlns:a16="http://schemas.microsoft.com/office/drawing/2014/main" id="{23C7C43A-CABD-4765-B60A-AFBD2162B744}"/>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0" name="Text Box 3">
          <a:extLst>
            <a:ext uri="{FF2B5EF4-FFF2-40B4-BE49-F238E27FC236}">
              <a16:creationId xmlns:a16="http://schemas.microsoft.com/office/drawing/2014/main" id="{FD01FB15-6C8F-4F5D-B790-EB242F584CA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1" name="Text Box 3">
          <a:extLst>
            <a:ext uri="{FF2B5EF4-FFF2-40B4-BE49-F238E27FC236}">
              <a16:creationId xmlns:a16="http://schemas.microsoft.com/office/drawing/2014/main" id="{3096D4A4-F6C5-46ED-9F1F-3CAD253F470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2" name="Text Box 3">
          <a:extLst>
            <a:ext uri="{FF2B5EF4-FFF2-40B4-BE49-F238E27FC236}">
              <a16:creationId xmlns:a16="http://schemas.microsoft.com/office/drawing/2014/main" id="{C49BD403-3797-4D05-8ADA-4481FBDCF2B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3" name="Text Box 3">
          <a:extLst>
            <a:ext uri="{FF2B5EF4-FFF2-40B4-BE49-F238E27FC236}">
              <a16:creationId xmlns:a16="http://schemas.microsoft.com/office/drawing/2014/main" id="{8931A240-CDB5-4900-9FB3-30B9615C3C1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4" name="Text Box 3">
          <a:extLst>
            <a:ext uri="{FF2B5EF4-FFF2-40B4-BE49-F238E27FC236}">
              <a16:creationId xmlns:a16="http://schemas.microsoft.com/office/drawing/2014/main" id="{DB26DE1A-CFF8-499A-AB5E-9AD4503FC42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5" name="Text Box 3">
          <a:extLst>
            <a:ext uri="{FF2B5EF4-FFF2-40B4-BE49-F238E27FC236}">
              <a16:creationId xmlns:a16="http://schemas.microsoft.com/office/drawing/2014/main" id="{30B13E43-A811-4E33-9A46-E8E05C50DD7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6" name="Text Box 3">
          <a:extLst>
            <a:ext uri="{FF2B5EF4-FFF2-40B4-BE49-F238E27FC236}">
              <a16:creationId xmlns:a16="http://schemas.microsoft.com/office/drawing/2014/main" id="{2D745420-FD55-454C-B575-107A02EC6D3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7" name="Text Box 3">
          <a:extLst>
            <a:ext uri="{FF2B5EF4-FFF2-40B4-BE49-F238E27FC236}">
              <a16:creationId xmlns:a16="http://schemas.microsoft.com/office/drawing/2014/main" id="{3055CDDF-A294-4DCC-946A-5FB1BA0D0D3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8" name="Text Box 3">
          <a:extLst>
            <a:ext uri="{FF2B5EF4-FFF2-40B4-BE49-F238E27FC236}">
              <a16:creationId xmlns:a16="http://schemas.microsoft.com/office/drawing/2014/main" id="{AD57C567-48C9-461E-93E2-1BF8054BA3A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49" name="Text Box 3">
          <a:extLst>
            <a:ext uri="{FF2B5EF4-FFF2-40B4-BE49-F238E27FC236}">
              <a16:creationId xmlns:a16="http://schemas.microsoft.com/office/drawing/2014/main" id="{B69F42FB-5CD5-41C1-ACFF-C38022D8CE78}"/>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0" name="Text Box 3">
          <a:extLst>
            <a:ext uri="{FF2B5EF4-FFF2-40B4-BE49-F238E27FC236}">
              <a16:creationId xmlns:a16="http://schemas.microsoft.com/office/drawing/2014/main" id="{CC4078F8-A1AD-4958-B160-10D7BDEC5AD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1" name="Text Box 3">
          <a:extLst>
            <a:ext uri="{FF2B5EF4-FFF2-40B4-BE49-F238E27FC236}">
              <a16:creationId xmlns:a16="http://schemas.microsoft.com/office/drawing/2014/main" id="{E35D4319-2E78-40C5-8B3F-4BA9F57B46B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2" name="Text Box 3">
          <a:extLst>
            <a:ext uri="{FF2B5EF4-FFF2-40B4-BE49-F238E27FC236}">
              <a16:creationId xmlns:a16="http://schemas.microsoft.com/office/drawing/2014/main" id="{4FD61C07-2C2E-4B27-B509-2AA15573C5A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3" name="Text Box 3">
          <a:extLst>
            <a:ext uri="{FF2B5EF4-FFF2-40B4-BE49-F238E27FC236}">
              <a16:creationId xmlns:a16="http://schemas.microsoft.com/office/drawing/2014/main" id="{A9564999-8D0E-4141-B4AC-5DCAE7B2CEA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4" name="Text Box 3">
          <a:extLst>
            <a:ext uri="{FF2B5EF4-FFF2-40B4-BE49-F238E27FC236}">
              <a16:creationId xmlns:a16="http://schemas.microsoft.com/office/drawing/2014/main" id="{2131E9C6-3343-42B8-AB66-35F613C5C32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5" name="Text Box 3">
          <a:extLst>
            <a:ext uri="{FF2B5EF4-FFF2-40B4-BE49-F238E27FC236}">
              <a16:creationId xmlns:a16="http://schemas.microsoft.com/office/drawing/2014/main" id="{E11BA048-4523-428B-8ADC-C31CF0E0130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6" name="Text Box 3">
          <a:extLst>
            <a:ext uri="{FF2B5EF4-FFF2-40B4-BE49-F238E27FC236}">
              <a16:creationId xmlns:a16="http://schemas.microsoft.com/office/drawing/2014/main" id="{4F15D949-7235-45A9-86BB-76168460CD1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7" name="Text Box 3">
          <a:extLst>
            <a:ext uri="{FF2B5EF4-FFF2-40B4-BE49-F238E27FC236}">
              <a16:creationId xmlns:a16="http://schemas.microsoft.com/office/drawing/2014/main" id="{646A3CE0-C226-44EF-AE52-6FF2DF27C49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8" name="Text Box 3">
          <a:extLst>
            <a:ext uri="{FF2B5EF4-FFF2-40B4-BE49-F238E27FC236}">
              <a16:creationId xmlns:a16="http://schemas.microsoft.com/office/drawing/2014/main" id="{67B72827-BB32-459C-ACE1-67505103CEA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59" name="Text Box 3">
          <a:extLst>
            <a:ext uri="{FF2B5EF4-FFF2-40B4-BE49-F238E27FC236}">
              <a16:creationId xmlns:a16="http://schemas.microsoft.com/office/drawing/2014/main" id="{5A07E2D9-1A17-42B0-A744-39E865EBA95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0" name="Text Box 3">
          <a:extLst>
            <a:ext uri="{FF2B5EF4-FFF2-40B4-BE49-F238E27FC236}">
              <a16:creationId xmlns:a16="http://schemas.microsoft.com/office/drawing/2014/main" id="{4149DCC4-09F8-44DC-95C7-EB195EFC6E7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1" name="Text Box 3">
          <a:extLst>
            <a:ext uri="{FF2B5EF4-FFF2-40B4-BE49-F238E27FC236}">
              <a16:creationId xmlns:a16="http://schemas.microsoft.com/office/drawing/2014/main" id="{F98A4198-D1A8-40C9-98F8-4B1CBA52F58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2" name="Text Box 3">
          <a:extLst>
            <a:ext uri="{FF2B5EF4-FFF2-40B4-BE49-F238E27FC236}">
              <a16:creationId xmlns:a16="http://schemas.microsoft.com/office/drawing/2014/main" id="{863E9ECC-37D8-408B-807F-50D8E3D18FF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3" name="Text Box 3">
          <a:extLst>
            <a:ext uri="{FF2B5EF4-FFF2-40B4-BE49-F238E27FC236}">
              <a16:creationId xmlns:a16="http://schemas.microsoft.com/office/drawing/2014/main" id="{E9B288D7-4531-4AC1-9982-389AB050895A}"/>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4" name="Text Box 3">
          <a:extLst>
            <a:ext uri="{FF2B5EF4-FFF2-40B4-BE49-F238E27FC236}">
              <a16:creationId xmlns:a16="http://schemas.microsoft.com/office/drawing/2014/main" id="{EA1BC7EE-9072-4170-AA19-D33DD9ADE9D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5" name="Text Box 3">
          <a:extLst>
            <a:ext uri="{FF2B5EF4-FFF2-40B4-BE49-F238E27FC236}">
              <a16:creationId xmlns:a16="http://schemas.microsoft.com/office/drawing/2014/main" id="{4695E2A6-834E-490D-881A-3B29780575B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6" name="Text Box 3">
          <a:extLst>
            <a:ext uri="{FF2B5EF4-FFF2-40B4-BE49-F238E27FC236}">
              <a16:creationId xmlns:a16="http://schemas.microsoft.com/office/drawing/2014/main" id="{C968C8CA-70A0-4422-AAE3-54A5F1B0C08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7" name="Text Box 3">
          <a:extLst>
            <a:ext uri="{FF2B5EF4-FFF2-40B4-BE49-F238E27FC236}">
              <a16:creationId xmlns:a16="http://schemas.microsoft.com/office/drawing/2014/main" id="{A702FE01-A25F-470C-81FD-68B2A8A9EFD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8" name="Text Box 3">
          <a:extLst>
            <a:ext uri="{FF2B5EF4-FFF2-40B4-BE49-F238E27FC236}">
              <a16:creationId xmlns:a16="http://schemas.microsoft.com/office/drawing/2014/main" id="{699CC864-0938-4E93-AB57-4192AAD3762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69" name="Text Box 3">
          <a:extLst>
            <a:ext uri="{FF2B5EF4-FFF2-40B4-BE49-F238E27FC236}">
              <a16:creationId xmlns:a16="http://schemas.microsoft.com/office/drawing/2014/main" id="{E4861A25-9477-46C6-B88B-D3762DB7919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0" name="Text Box 3">
          <a:extLst>
            <a:ext uri="{FF2B5EF4-FFF2-40B4-BE49-F238E27FC236}">
              <a16:creationId xmlns:a16="http://schemas.microsoft.com/office/drawing/2014/main" id="{9CDF8C69-78C9-4E2D-BDF0-879CF40238FB}"/>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1" name="Text Box 3">
          <a:extLst>
            <a:ext uri="{FF2B5EF4-FFF2-40B4-BE49-F238E27FC236}">
              <a16:creationId xmlns:a16="http://schemas.microsoft.com/office/drawing/2014/main" id="{ED56F864-EEA0-44E7-B805-708BDAB8E91F}"/>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2" name="Text Box 3">
          <a:extLst>
            <a:ext uri="{FF2B5EF4-FFF2-40B4-BE49-F238E27FC236}">
              <a16:creationId xmlns:a16="http://schemas.microsoft.com/office/drawing/2014/main" id="{3A6726CB-8F56-433F-B2FD-3D8F8EABC11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3" name="Text Box 3">
          <a:extLst>
            <a:ext uri="{FF2B5EF4-FFF2-40B4-BE49-F238E27FC236}">
              <a16:creationId xmlns:a16="http://schemas.microsoft.com/office/drawing/2014/main" id="{5E1FE5AB-5292-4923-894B-1B2880A856C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4" name="Text Box 3">
          <a:extLst>
            <a:ext uri="{FF2B5EF4-FFF2-40B4-BE49-F238E27FC236}">
              <a16:creationId xmlns:a16="http://schemas.microsoft.com/office/drawing/2014/main" id="{1DBD02A2-1799-4A34-B52E-4A95664E5C5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5" name="Text Box 3">
          <a:extLst>
            <a:ext uri="{FF2B5EF4-FFF2-40B4-BE49-F238E27FC236}">
              <a16:creationId xmlns:a16="http://schemas.microsoft.com/office/drawing/2014/main" id="{85FAA03F-DB6A-4D3E-A09C-816E5B986A3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6" name="Text Box 3">
          <a:extLst>
            <a:ext uri="{FF2B5EF4-FFF2-40B4-BE49-F238E27FC236}">
              <a16:creationId xmlns:a16="http://schemas.microsoft.com/office/drawing/2014/main" id="{AD76001B-98F2-4DC7-B0B7-675DFFC0DD8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7" name="Text Box 3">
          <a:extLst>
            <a:ext uri="{FF2B5EF4-FFF2-40B4-BE49-F238E27FC236}">
              <a16:creationId xmlns:a16="http://schemas.microsoft.com/office/drawing/2014/main" id="{E8E04E2B-02AB-4012-B829-8F96427C40F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8" name="Text Box 3">
          <a:extLst>
            <a:ext uri="{FF2B5EF4-FFF2-40B4-BE49-F238E27FC236}">
              <a16:creationId xmlns:a16="http://schemas.microsoft.com/office/drawing/2014/main" id="{92EF4EAA-55D6-4579-802A-B9F88C61127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79" name="Text Box 3">
          <a:extLst>
            <a:ext uri="{FF2B5EF4-FFF2-40B4-BE49-F238E27FC236}">
              <a16:creationId xmlns:a16="http://schemas.microsoft.com/office/drawing/2014/main" id="{322276D7-CDB8-4436-B6C9-CBB245086666}"/>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0" name="Text Box 3">
          <a:extLst>
            <a:ext uri="{FF2B5EF4-FFF2-40B4-BE49-F238E27FC236}">
              <a16:creationId xmlns:a16="http://schemas.microsoft.com/office/drawing/2014/main" id="{4EEE061B-1969-44B5-B75E-DB841B7454A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1" name="Text Box 3">
          <a:extLst>
            <a:ext uri="{FF2B5EF4-FFF2-40B4-BE49-F238E27FC236}">
              <a16:creationId xmlns:a16="http://schemas.microsoft.com/office/drawing/2014/main" id="{1143075B-785F-434B-B88B-EC1B39F6AE3E}"/>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2" name="Text Box 3">
          <a:extLst>
            <a:ext uri="{FF2B5EF4-FFF2-40B4-BE49-F238E27FC236}">
              <a16:creationId xmlns:a16="http://schemas.microsoft.com/office/drawing/2014/main" id="{10AD5756-ADA3-463E-B3F9-178117B8A9D2}"/>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3" name="Text Box 3">
          <a:extLst>
            <a:ext uri="{FF2B5EF4-FFF2-40B4-BE49-F238E27FC236}">
              <a16:creationId xmlns:a16="http://schemas.microsoft.com/office/drawing/2014/main" id="{E4BD0EED-F4F0-4373-93ED-C308374478D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4" name="Text Box 3">
          <a:extLst>
            <a:ext uri="{FF2B5EF4-FFF2-40B4-BE49-F238E27FC236}">
              <a16:creationId xmlns:a16="http://schemas.microsoft.com/office/drawing/2014/main" id="{5911C477-079B-455D-A477-B6D6321A0925}"/>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5" name="Text Box 3">
          <a:extLst>
            <a:ext uri="{FF2B5EF4-FFF2-40B4-BE49-F238E27FC236}">
              <a16:creationId xmlns:a16="http://schemas.microsoft.com/office/drawing/2014/main" id="{278EFFB6-DE8C-4FE3-8732-46D7D42EA1B3}"/>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6" name="Text Box 3">
          <a:extLst>
            <a:ext uri="{FF2B5EF4-FFF2-40B4-BE49-F238E27FC236}">
              <a16:creationId xmlns:a16="http://schemas.microsoft.com/office/drawing/2014/main" id="{A5D65E0E-3BC3-42CB-B6C6-25D96FF5B6DD}"/>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7" name="Text Box 3">
          <a:extLst>
            <a:ext uri="{FF2B5EF4-FFF2-40B4-BE49-F238E27FC236}">
              <a16:creationId xmlns:a16="http://schemas.microsoft.com/office/drawing/2014/main" id="{6F73E099-F3B4-4FD6-BDD9-0C28AB74E107}"/>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8" name="Text Box 3">
          <a:extLst>
            <a:ext uri="{FF2B5EF4-FFF2-40B4-BE49-F238E27FC236}">
              <a16:creationId xmlns:a16="http://schemas.microsoft.com/office/drawing/2014/main" id="{751A29FB-A9A1-4596-9E87-4808BFEC515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89" name="Text Box 3">
          <a:extLst>
            <a:ext uri="{FF2B5EF4-FFF2-40B4-BE49-F238E27FC236}">
              <a16:creationId xmlns:a16="http://schemas.microsoft.com/office/drawing/2014/main" id="{F5D80F00-FB59-482C-AED9-DF253E4491C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0" name="Text Box 3">
          <a:extLst>
            <a:ext uri="{FF2B5EF4-FFF2-40B4-BE49-F238E27FC236}">
              <a16:creationId xmlns:a16="http://schemas.microsoft.com/office/drawing/2014/main" id="{B2C9EFF7-E4F4-4C15-AB95-F7F2E42B45CC}"/>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1" name="Text Box 3">
          <a:extLst>
            <a:ext uri="{FF2B5EF4-FFF2-40B4-BE49-F238E27FC236}">
              <a16:creationId xmlns:a16="http://schemas.microsoft.com/office/drawing/2014/main" id="{1EAF3916-8E04-4694-87D6-0FD2A7A7FC11}"/>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2" name="Text Box 3">
          <a:extLst>
            <a:ext uri="{FF2B5EF4-FFF2-40B4-BE49-F238E27FC236}">
              <a16:creationId xmlns:a16="http://schemas.microsoft.com/office/drawing/2014/main" id="{6CB53366-80E3-4BF2-8BAA-6013CAEA9579}"/>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32</xdr:row>
      <xdr:rowOff>0</xdr:rowOff>
    </xdr:from>
    <xdr:to>
      <xdr:col>1</xdr:col>
      <xdr:colOff>1447800</xdr:colOff>
      <xdr:row>32</xdr:row>
      <xdr:rowOff>209306</xdr:rowOff>
    </xdr:to>
    <xdr:sp macro="" textlink="">
      <xdr:nvSpPr>
        <xdr:cNvPr id="193" name="Text Box 3">
          <a:extLst>
            <a:ext uri="{FF2B5EF4-FFF2-40B4-BE49-F238E27FC236}">
              <a16:creationId xmlns:a16="http://schemas.microsoft.com/office/drawing/2014/main" id="{92987B99-B860-4C1E-BF45-6D3E4747C220}"/>
            </a:ext>
          </a:extLst>
        </xdr:cNvPr>
        <xdr:cNvSpPr txBox="1">
          <a:spLocks noChangeArrowheads="1"/>
        </xdr:cNvSpPr>
      </xdr:nvSpPr>
      <xdr:spPr bwMode="auto">
        <a:xfrm>
          <a:off x="2524125" y="3746754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4" name="Text Box 387">
          <a:extLst>
            <a:ext uri="{FF2B5EF4-FFF2-40B4-BE49-F238E27FC236}">
              <a16:creationId xmlns:a16="http://schemas.microsoft.com/office/drawing/2014/main" id="{7B82D0AE-D519-4F0A-9222-B794755A9CC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5" name="Text Box 388">
          <a:extLst>
            <a:ext uri="{FF2B5EF4-FFF2-40B4-BE49-F238E27FC236}">
              <a16:creationId xmlns:a16="http://schemas.microsoft.com/office/drawing/2014/main" id="{CC85D9A6-E263-4D78-864C-9DFBDF978CE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6" name="Text Box 389">
          <a:extLst>
            <a:ext uri="{FF2B5EF4-FFF2-40B4-BE49-F238E27FC236}">
              <a16:creationId xmlns:a16="http://schemas.microsoft.com/office/drawing/2014/main" id="{427CE694-62A6-4611-95CD-EF23CC199A5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7" name="Text Box 390">
          <a:extLst>
            <a:ext uri="{FF2B5EF4-FFF2-40B4-BE49-F238E27FC236}">
              <a16:creationId xmlns:a16="http://schemas.microsoft.com/office/drawing/2014/main" id="{D5E1798F-8CD0-4424-A07C-ACB7345B733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8" name="Text Box 391">
          <a:extLst>
            <a:ext uri="{FF2B5EF4-FFF2-40B4-BE49-F238E27FC236}">
              <a16:creationId xmlns:a16="http://schemas.microsoft.com/office/drawing/2014/main" id="{E2F119D7-5160-4F62-A7F4-3997696A2D9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199" name="Text Box 392">
          <a:extLst>
            <a:ext uri="{FF2B5EF4-FFF2-40B4-BE49-F238E27FC236}">
              <a16:creationId xmlns:a16="http://schemas.microsoft.com/office/drawing/2014/main" id="{D9D50FE5-E35A-4D51-B0FD-B60DB074C27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0" name="Text Box 393">
          <a:extLst>
            <a:ext uri="{FF2B5EF4-FFF2-40B4-BE49-F238E27FC236}">
              <a16:creationId xmlns:a16="http://schemas.microsoft.com/office/drawing/2014/main" id="{25E62E9F-942B-4585-85B2-E6EA9EBF67B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1" name="Text Box 394">
          <a:extLst>
            <a:ext uri="{FF2B5EF4-FFF2-40B4-BE49-F238E27FC236}">
              <a16:creationId xmlns:a16="http://schemas.microsoft.com/office/drawing/2014/main" id="{00EE940F-528F-4E6E-ADBA-833770CCD9B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2" name="Text Box 395">
          <a:extLst>
            <a:ext uri="{FF2B5EF4-FFF2-40B4-BE49-F238E27FC236}">
              <a16:creationId xmlns:a16="http://schemas.microsoft.com/office/drawing/2014/main" id="{47F631EB-F0DE-46C8-852F-3CE559E37BD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3" name="Text Box 396">
          <a:extLst>
            <a:ext uri="{FF2B5EF4-FFF2-40B4-BE49-F238E27FC236}">
              <a16:creationId xmlns:a16="http://schemas.microsoft.com/office/drawing/2014/main" id="{99EB3122-9EB2-4547-B055-BDB01AD8EB5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4" name="Text Box 397">
          <a:extLst>
            <a:ext uri="{FF2B5EF4-FFF2-40B4-BE49-F238E27FC236}">
              <a16:creationId xmlns:a16="http://schemas.microsoft.com/office/drawing/2014/main" id="{A0322F6D-0F3F-41CF-9FBC-03693FC95E1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5" name="Text Box 398">
          <a:extLst>
            <a:ext uri="{FF2B5EF4-FFF2-40B4-BE49-F238E27FC236}">
              <a16:creationId xmlns:a16="http://schemas.microsoft.com/office/drawing/2014/main" id="{56A26C56-DCE1-425E-81ED-61D68631B78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6" name="Text Box 399">
          <a:extLst>
            <a:ext uri="{FF2B5EF4-FFF2-40B4-BE49-F238E27FC236}">
              <a16:creationId xmlns:a16="http://schemas.microsoft.com/office/drawing/2014/main" id="{0342DF89-47F8-44A3-8F1A-F98215EB9E3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7" name="Text Box 400">
          <a:extLst>
            <a:ext uri="{FF2B5EF4-FFF2-40B4-BE49-F238E27FC236}">
              <a16:creationId xmlns:a16="http://schemas.microsoft.com/office/drawing/2014/main" id="{E6F07511-CBC9-4C69-ABFA-2F5842FE4C4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8" name="Text Box 401">
          <a:extLst>
            <a:ext uri="{FF2B5EF4-FFF2-40B4-BE49-F238E27FC236}">
              <a16:creationId xmlns:a16="http://schemas.microsoft.com/office/drawing/2014/main" id="{C89F517D-809C-4C1B-86EE-61065625B65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09" name="Text Box 402">
          <a:extLst>
            <a:ext uri="{FF2B5EF4-FFF2-40B4-BE49-F238E27FC236}">
              <a16:creationId xmlns:a16="http://schemas.microsoft.com/office/drawing/2014/main" id="{AF6AEE41-F4C3-4FE9-90B9-BDA5B519DD3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0" name="Text Box 403">
          <a:extLst>
            <a:ext uri="{FF2B5EF4-FFF2-40B4-BE49-F238E27FC236}">
              <a16:creationId xmlns:a16="http://schemas.microsoft.com/office/drawing/2014/main" id="{BD7E42A6-D4F2-4204-B5FB-3D4CD9F6854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1" name="Text Box 404">
          <a:extLst>
            <a:ext uri="{FF2B5EF4-FFF2-40B4-BE49-F238E27FC236}">
              <a16:creationId xmlns:a16="http://schemas.microsoft.com/office/drawing/2014/main" id="{5BB7994D-4206-4B7F-B8F8-7337BF1FA04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2" name="Text Box 405">
          <a:extLst>
            <a:ext uri="{FF2B5EF4-FFF2-40B4-BE49-F238E27FC236}">
              <a16:creationId xmlns:a16="http://schemas.microsoft.com/office/drawing/2014/main" id="{EE405EA1-9647-4823-8E50-7A581D154C3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3" name="Text Box 406">
          <a:extLst>
            <a:ext uri="{FF2B5EF4-FFF2-40B4-BE49-F238E27FC236}">
              <a16:creationId xmlns:a16="http://schemas.microsoft.com/office/drawing/2014/main" id="{11DE0E62-377C-4A23-AB37-21754EB5F84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4" name="Text Box 407">
          <a:extLst>
            <a:ext uri="{FF2B5EF4-FFF2-40B4-BE49-F238E27FC236}">
              <a16:creationId xmlns:a16="http://schemas.microsoft.com/office/drawing/2014/main" id="{AB5A32AB-DAFA-4BF9-B3E2-A2AC6FFE7C9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5" name="Text Box 408">
          <a:extLst>
            <a:ext uri="{FF2B5EF4-FFF2-40B4-BE49-F238E27FC236}">
              <a16:creationId xmlns:a16="http://schemas.microsoft.com/office/drawing/2014/main" id="{4B90295A-B6C3-40C6-B2AA-D00F64E21FD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6" name="Text Box 409">
          <a:extLst>
            <a:ext uri="{FF2B5EF4-FFF2-40B4-BE49-F238E27FC236}">
              <a16:creationId xmlns:a16="http://schemas.microsoft.com/office/drawing/2014/main" id="{C7736A5A-088D-4F7A-8CEC-7D4537FC477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7" name="Text Box 410">
          <a:extLst>
            <a:ext uri="{FF2B5EF4-FFF2-40B4-BE49-F238E27FC236}">
              <a16:creationId xmlns:a16="http://schemas.microsoft.com/office/drawing/2014/main" id="{2EF345B6-81D3-4722-8F98-2D6A9E4F80A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8" name="Text Box 411">
          <a:extLst>
            <a:ext uri="{FF2B5EF4-FFF2-40B4-BE49-F238E27FC236}">
              <a16:creationId xmlns:a16="http://schemas.microsoft.com/office/drawing/2014/main" id="{5C44E98C-C3BA-4AFC-9FC5-88B7A24DA38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19" name="Text Box 412">
          <a:extLst>
            <a:ext uri="{FF2B5EF4-FFF2-40B4-BE49-F238E27FC236}">
              <a16:creationId xmlns:a16="http://schemas.microsoft.com/office/drawing/2014/main" id="{37DEF8BC-8A34-44A5-91E4-00EA2F50351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0" name="Text Box 413">
          <a:extLst>
            <a:ext uri="{FF2B5EF4-FFF2-40B4-BE49-F238E27FC236}">
              <a16:creationId xmlns:a16="http://schemas.microsoft.com/office/drawing/2014/main" id="{C20CC40B-CEB7-4B25-BF93-93F67176E9A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1" name="Text Box 414">
          <a:extLst>
            <a:ext uri="{FF2B5EF4-FFF2-40B4-BE49-F238E27FC236}">
              <a16:creationId xmlns:a16="http://schemas.microsoft.com/office/drawing/2014/main" id="{421C18BC-839A-4548-A599-F0A9E4F2306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2" name="Text Box 415">
          <a:extLst>
            <a:ext uri="{FF2B5EF4-FFF2-40B4-BE49-F238E27FC236}">
              <a16:creationId xmlns:a16="http://schemas.microsoft.com/office/drawing/2014/main" id="{8AF313ED-D5DE-408A-9485-6680083F30C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3" name="Text Box 416">
          <a:extLst>
            <a:ext uri="{FF2B5EF4-FFF2-40B4-BE49-F238E27FC236}">
              <a16:creationId xmlns:a16="http://schemas.microsoft.com/office/drawing/2014/main" id="{86A38464-486E-4FAD-BF7B-C80F3771472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4" name="Text Box 417">
          <a:extLst>
            <a:ext uri="{FF2B5EF4-FFF2-40B4-BE49-F238E27FC236}">
              <a16:creationId xmlns:a16="http://schemas.microsoft.com/office/drawing/2014/main" id="{9BBE8620-EBBB-46F9-B1F4-682E1F6B979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5" name="Text Box 418">
          <a:extLst>
            <a:ext uri="{FF2B5EF4-FFF2-40B4-BE49-F238E27FC236}">
              <a16:creationId xmlns:a16="http://schemas.microsoft.com/office/drawing/2014/main" id="{A9C60B69-A314-44B7-9F5D-0B49D7D3C63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6" name="Text Box 419">
          <a:extLst>
            <a:ext uri="{FF2B5EF4-FFF2-40B4-BE49-F238E27FC236}">
              <a16:creationId xmlns:a16="http://schemas.microsoft.com/office/drawing/2014/main" id="{95AC77EB-6313-4409-B37E-A4CA321044D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7" name="Text Box 420">
          <a:extLst>
            <a:ext uri="{FF2B5EF4-FFF2-40B4-BE49-F238E27FC236}">
              <a16:creationId xmlns:a16="http://schemas.microsoft.com/office/drawing/2014/main" id="{E9F7E46E-37FB-4AAA-BF41-B8F721F32CB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8" name="Text Box 421">
          <a:extLst>
            <a:ext uri="{FF2B5EF4-FFF2-40B4-BE49-F238E27FC236}">
              <a16:creationId xmlns:a16="http://schemas.microsoft.com/office/drawing/2014/main" id="{C395FB36-DF76-4BD2-AE69-0DA94D45720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29" name="Text Box 422">
          <a:extLst>
            <a:ext uri="{FF2B5EF4-FFF2-40B4-BE49-F238E27FC236}">
              <a16:creationId xmlns:a16="http://schemas.microsoft.com/office/drawing/2014/main" id="{7781FBB4-1144-4F0D-BC42-D6DCFCE4676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0" name="Text Box 423">
          <a:extLst>
            <a:ext uri="{FF2B5EF4-FFF2-40B4-BE49-F238E27FC236}">
              <a16:creationId xmlns:a16="http://schemas.microsoft.com/office/drawing/2014/main" id="{312D3070-7703-469A-AA99-6ADA70ABB0E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1" name="Text Box 424">
          <a:extLst>
            <a:ext uri="{FF2B5EF4-FFF2-40B4-BE49-F238E27FC236}">
              <a16:creationId xmlns:a16="http://schemas.microsoft.com/office/drawing/2014/main" id="{4FA50A55-4B46-48CE-82BD-F072C637CA4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2" name="Text Box 425">
          <a:extLst>
            <a:ext uri="{FF2B5EF4-FFF2-40B4-BE49-F238E27FC236}">
              <a16:creationId xmlns:a16="http://schemas.microsoft.com/office/drawing/2014/main" id="{E68F539A-8A6B-41C8-B17D-AA657456366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3" name="Text Box 426">
          <a:extLst>
            <a:ext uri="{FF2B5EF4-FFF2-40B4-BE49-F238E27FC236}">
              <a16:creationId xmlns:a16="http://schemas.microsoft.com/office/drawing/2014/main" id="{18447660-0DBB-479C-96E9-15C11BE88DB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4" name="Text Box 427">
          <a:extLst>
            <a:ext uri="{FF2B5EF4-FFF2-40B4-BE49-F238E27FC236}">
              <a16:creationId xmlns:a16="http://schemas.microsoft.com/office/drawing/2014/main" id="{EB3E8495-7810-4D72-B0EA-538197B8BB6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5" name="Text Box 428">
          <a:extLst>
            <a:ext uri="{FF2B5EF4-FFF2-40B4-BE49-F238E27FC236}">
              <a16:creationId xmlns:a16="http://schemas.microsoft.com/office/drawing/2014/main" id="{4A039008-9050-438E-AF28-D322E9C17F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6" name="Text Box 429">
          <a:extLst>
            <a:ext uri="{FF2B5EF4-FFF2-40B4-BE49-F238E27FC236}">
              <a16:creationId xmlns:a16="http://schemas.microsoft.com/office/drawing/2014/main" id="{F9FA886C-1A37-415F-A7DA-9026232429D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7" name="Text Box 430">
          <a:extLst>
            <a:ext uri="{FF2B5EF4-FFF2-40B4-BE49-F238E27FC236}">
              <a16:creationId xmlns:a16="http://schemas.microsoft.com/office/drawing/2014/main" id="{5BD55E10-C90F-4F41-85B7-5E7F92205F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8" name="Text Box 431">
          <a:extLst>
            <a:ext uri="{FF2B5EF4-FFF2-40B4-BE49-F238E27FC236}">
              <a16:creationId xmlns:a16="http://schemas.microsoft.com/office/drawing/2014/main" id="{108B7FCE-D2AC-4A89-910C-33AD87DF947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39" name="Text Box 432">
          <a:extLst>
            <a:ext uri="{FF2B5EF4-FFF2-40B4-BE49-F238E27FC236}">
              <a16:creationId xmlns:a16="http://schemas.microsoft.com/office/drawing/2014/main" id="{2F6AADD7-9B84-4A76-B488-CC30CD88F8F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0" name="Text Box 433">
          <a:extLst>
            <a:ext uri="{FF2B5EF4-FFF2-40B4-BE49-F238E27FC236}">
              <a16:creationId xmlns:a16="http://schemas.microsoft.com/office/drawing/2014/main" id="{EC2830C1-F823-4E84-863B-C0230C1409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1" name="Text Box 434">
          <a:extLst>
            <a:ext uri="{FF2B5EF4-FFF2-40B4-BE49-F238E27FC236}">
              <a16:creationId xmlns:a16="http://schemas.microsoft.com/office/drawing/2014/main" id="{11E0123F-C9A1-428A-9566-B7C0C6800E6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2" name="Text Box 435">
          <a:extLst>
            <a:ext uri="{FF2B5EF4-FFF2-40B4-BE49-F238E27FC236}">
              <a16:creationId xmlns:a16="http://schemas.microsoft.com/office/drawing/2014/main" id="{B3B003E7-2AB3-40A6-8562-FA1BF86A35A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3" name="Text Box 436">
          <a:extLst>
            <a:ext uri="{FF2B5EF4-FFF2-40B4-BE49-F238E27FC236}">
              <a16:creationId xmlns:a16="http://schemas.microsoft.com/office/drawing/2014/main" id="{0E046C67-6379-42F1-B645-E623734502B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4" name="Text Box 437">
          <a:extLst>
            <a:ext uri="{FF2B5EF4-FFF2-40B4-BE49-F238E27FC236}">
              <a16:creationId xmlns:a16="http://schemas.microsoft.com/office/drawing/2014/main" id="{46FE04AA-43A3-40DD-8872-E14C070BA67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5" name="Text Box 438">
          <a:extLst>
            <a:ext uri="{FF2B5EF4-FFF2-40B4-BE49-F238E27FC236}">
              <a16:creationId xmlns:a16="http://schemas.microsoft.com/office/drawing/2014/main" id="{A2FAD631-8F0A-4687-A695-55FF065EC11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6" name="Text Box 439">
          <a:extLst>
            <a:ext uri="{FF2B5EF4-FFF2-40B4-BE49-F238E27FC236}">
              <a16:creationId xmlns:a16="http://schemas.microsoft.com/office/drawing/2014/main" id="{D538E3B5-1220-4237-907C-2C2B365862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7" name="Text Box 440">
          <a:extLst>
            <a:ext uri="{FF2B5EF4-FFF2-40B4-BE49-F238E27FC236}">
              <a16:creationId xmlns:a16="http://schemas.microsoft.com/office/drawing/2014/main" id="{E0574F05-E00C-4B7D-AAB6-F60DFEFBB52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8" name="Text Box 441">
          <a:extLst>
            <a:ext uri="{FF2B5EF4-FFF2-40B4-BE49-F238E27FC236}">
              <a16:creationId xmlns:a16="http://schemas.microsoft.com/office/drawing/2014/main" id="{7F88D4BB-10DD-41D7-A580-4887FD46459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49" name="Text Box 442">
          <a:extLst>
            <a:ext uri="{FF2B5EF4-FFF2-40B4-BE49-F238E27FC236}">
              <a16:creationId xmlns:a16="http://schemas.microsoft.com/office/drawing/2014/main" id="{E45870FF-6A3F-4405-B77A-C340F57ED19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0" name="Text Box 443">
          <a:extLst>
            <a:ext uri="{FF2B5EF4-FFF2-40B4-BE49-F238E27FC236}">
              <a16:creationId xmlns:a16="http://schemas.microsoft.com/office/drawing/2014/main" id="{88EB28E1-216A-474F-A414-66ED9F9AB55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1" name="Text Box 444">
          <a:extLst>
            <a:ext uri="{FF2B5EF4-FFF2-40B4-BE49-F238E27FC236}">
              <a16:creationId xmlns:a16="http://schemas.microsoft.com/office/drawing/2014/main" id="{100F72D1-C81C-4B8B-9D2A-91AA89EEF39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2" name="Text Box 445">
          <a:extLst>
            <a:ext uri="{FF2B5EF4-FFF2-40B4-BE49-F238E27FC236}">
              <a16:creationId xmlns:a16="http://schemas.microsoft.com/office/drawing/2014/main" id="{FA16F712-BE8E-49A4-A19D-F8189A1968D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3" name="Text Box 446">
          <a:extLst>
            <a:ext uri="{FF2B5EF4-FFF2-40B4-BE49-F238E27FC236}">
              <a16:creationId xmlns:a16="http://schemas.microsoft.com/office/drawing/2014/main" id="{7A94B983-A455-4DAF-9EA5-5312D395B3F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4" name="Text Box 447">
          <a:extLst>
            <a:ext uri="{FF2B5EF4-FFF2-40B4-BE49-F238E27FC236}">
              <a16:creationId xmlns:a16="http://schemas.microsoft.com/office/drawing/2014/main" id="{BE03B67C-C72F-45CE-BDF7-E79DBA5814E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5" name="Text Box 448">
          <a:extLst>
            <a:ext uri="{FF2B5EF4-FFF2-40B4-BE49-F238E27FC236}">
              <a16:creationId xmlns:a16="http://schemas.microsoft.com/office/drawing/2014/main" id="{EC78DF69-4F42-45BF-A761-D6C74FFF8DD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6" name="Text Box 449">
          <a:extLst>
            <a:ext uri="{FF2B5EF4-FFF2-40B4-BE49-F238E27FC236}">
              <a16:creationId xmlns:a16="http://schemas.microsoft.com/office/drawing/2014/main" id="{DAA53ED3-311B-420A-AC01-CA128537BE8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7" name="Text Box 450">
          <a:extLst>
            <a:ext uri="{FF2B5EF4-FFF2-40B4-BE49-F238E27FC236}">
              <a16:creationId xmlns:a16="http://schemas.microsoft.com/office/drawing/2014/main" id="{3E844F0D-A637-446C-9952-B324A437EE8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8" name="Text Box 451">
          <a:extLst>
            <a:ext uri="{FF2B5EF4-FFF2-40B4-BE49-F238E27FC236}">
              <a16:creationId xmlns:a16="http://schemas.microsoft.com/office/drawing/2014/main" id="{88B7E3E4-E2CA-40FF-A863-2C8328D4E59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59" name="Text Box 452">
          <a:extLst>
            <a:ext uri="{FF2B5EF4-FFF2-40B4-BE49-F238E27FC236}">
              <a16:creationId xmlns:a16="http://schemas.microsoft.com/office/drawing/2014/main" id="{C5E6159E-E710-4A65-8217-452EF0A579C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0" name="Text Box 453">
          <a:extLst>
            <a:ext uri="{FF2B5EF4-FFF2-40B4-BE49-F238E27FC236}">
              <a16:creationId xmlns:a16="http://schemas.microsoft.com/office/drawing/2014/main" id="{A13784F3-19A4-48A1-97C2-B88187505DD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1" name="Text Box 454">
          <a:extLst>
            <a:ext uri="{FF2B5EF4-FFF2-40B4-BE49-F238E27FC236}">
              <a16:creationId xmlns:a16="http://schemas.microsoft.com/office/drawing/2014/main" id="{56406ACD-8502-4635-9088-4DB021AF205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2" name="Text Box 455">
          <a:extLst>
            <a:ext uri="{FF2B5EF4-FFF2-40B4-BE49-F238E27FC236}">
              <a16:creationId xmlns:a16="http://schemas.microsoft.com/office/drawing/2014/main" id="{7A11456D-FB42-498A-82E4-45C0F7AE442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3" name="Text Box 456">
          <a:extLst>
            <a:ext uri="{FF2B5EF4-FFF2-40B4-BE49-F238E27FC236}">
              <a16:creationId xmlns:a16="http://schemas.microsoft.com/office/drawing/2014/main" id="{0E094888-F2EF-46C4-9C61-E7FE78C131F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4" name="Text Box 457">
          <a:extLst>
            <a:ext uri="{FF2B5EF4-FFF2-40B4-BE49-F238E27FC236}">
              <a16:creationId xmlns:a16="http://schemas.microsoft.com/office/drawing/2014/main" id="{F5CAA4C2-CFF9-4BAC-960F-31F1D010A6C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5" name="Text Box 458">
          <a:extLst>
            <a:ext uri="{FF2B5EF4-FFF2-40B4-BE49-F238E27FC236}">
              <a16:creationId xmlns:a16="http://schemas.microsoft.com/office/drawing/2014/main" id="{BC9BBBAE-EFA3-4E15-BFE9-4A280F14B01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6" name="Text Box 459">
          <a:extLst>
            <a:ext uri="{FF2B5EF4-FFF2-40B4-BE49-F238E27FC236}">
              <a16:creationId xmlns:a16="http://schemas.microsoft.com/office/drawing/2014/main" id="{9E09748C-549F-410E-814E-DFACF47A4F2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7" name="Text Box 460">
          <a:extLst>
            <a:ext uri="{FF2B5EF4-FFF2-40B4-BE49-F238E27FC236}">
              <a16:creationId xmlns:a16="http://schemas.microsoft.com/office/drawing/2014/main" id="{903D9B2E-5269-40BA-9E0A-A657DDC2444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8" name="Text Box 461">
          <a:extLst>
            <a:ext uri="{FF2B5EF4-FFF2-40B4-BE49-F238E27FC236}">
              <a16:creationId xmlns:a16="http://schemas.microsoft.com/office/drawing/2014/main" id="{947FF9E8-88E2-4618-A784-114AF6A7F73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69" name="Text Box 462">
          <a:extLst>
            <a:ext uri="{FF2B5EF4-FFF2-40B4-BE49-F238E27FC236}">
              <a16:creationId xmlns:a16="http://schemas.microsoft.com/office/drawing/2014/main" id="{F2C23093-543E-497E-984A-B60F2BA3179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0" name="Text Box 463">
          <a:extLst>
            <a:ext uri="{FF2B5EF4-FFF2-40B4-BE49-F238E27FC236}">
              <a16:creationId xmlns:a16="http://schemas.microsoft.com/office/drawing/2014/main" id="{583F036D-8A58-403F-828A-22582AD27E4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1" name="Text Box 464">
          <a:extLst>
            <a:ext uri="{FF2B5EF4-FFF2-40B4-BE49-F238E27FC236}">
              <a16:creationId xmlns:a16="http://schemas.microsoft.com/office/drawing/2014/main" id="{BD542823-7161-41AD-93C6-E4F5EB5518C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2" name="Text Box 465">
          <a:extLst>
            <a:ext uri="{FF2B5EF4-FFF2-40B4-BE49-F238E27FC236}">
              <a16:creationId xmlns:a16="http://schemas.microsoft.com/office/drawing/2014/main" id="{E3E9389A-07EA-4EA7-89D5-A8FE606FEFA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3" name="Text Box 466">
          <a:extLst>
            <a:ext uri="{FF2B5EF4-FFF2-40B4-BE49-F238E27FC236}">
              <a16:creationId xmlns:a16="http://schemas.microsoft.com/office/drawing/2014/main" id="{2DB2714D-837E-4744-B780-B70D30D6474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4" name="Text Box 467">
          <a:extLst>
            <a:ext uri="{FF2B5EF4-FFF2-40B4-BE49-F238E27FC236}">
              <a16:creationId xmlns:a16="http://schemas.microsoft.com/office/drawing/2014/main" id="{5FDFE92E-0A95-4BB7-9F81-A360A53A8A7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5" name="Text Box 468">
          <a:extLst>
            <a:ext uri="{FF2B5EF4-FFF2-40B4-BE49-F238E27FC236}">
              <a16:creationId xmlns:a16="http://schemas.microsoft.com/office/drawing/2014/main" id="{C9ECF1B7-6A75-45AE-9956-694B9324EDC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6" name="Text Box 469">
          <a:extLst>
            <a:ext uri="{FF2B5EF4-FFF2-40B4-BE49-F238E27FC236}">
              <a16:creationId xmlns:a16="http://schemas.microsoft.com/office/drawing/2014/main" id="{FB1BF7AA-55C7-4FDC-B65E-604533CEE67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7" name="Text Box 470">
          <a:extLst>
            <a:ext uri="{FF2B5EF4-FFF2-40B4-BE49-F238E27FC236}">
              <a16:creationId xmlns:a16="http://schemas.microsoft.com/office/drawing/2014/main" id="{8C216366-F8FF-4BA9-8C67-22EA7CBB1DD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8" name="Text Box 471">
          <a:extLst>
            <a:ext uri="{FF2B5EF4-FFF2-40B4-BE49-F238E27FC236}">
              <a16:creationId xmlns:a16="http://schemas.microsoft.com/office/drawing/2014/main" id="{455A06F4-B946-4488-94B0-AB61913C6DD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79" name="Text Box 472">
          <a:extLst>
            <a:ext uri="{FF2B5EF4-FFF2-40B4-BE49-F238E27FC236}">
              <a16:creationId xmlns:a16="http://schemas.microsoft.com/office/drawing/2014/main" id="{E334302B-C840-4AE1-876B-334977D83A5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0" name="Text Box 473">
          <a:extLst>
            <a:ext uri="{FF2B5EF4-FFF2-40B4-BE49-F238E27FC236}">
              <a16:creationId xmlns:a16="http://schemas.microsoft.com/office/drawing/2014/main" id="{E9318EFB-210E-47A9-9377-AFD5791C557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1" name="Text Box 474">
          <a:extLst>
            <a:ext uri="{FF2B5EF4-FFF2-40B4-BE49-F238E27FC236}">
              <a16:creationId xmlns:a16="http://schemas.microsoft.com/office/drawing/2014/main" id="{9D09A516-7BC5-4EED-9CB7-6BFD884620E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2" name="Text Box 475">
          <a:extLst>
            <a:ext uri="{FF2B5EF4-FFF2-40B4-BE49-F238E27FC236}">
              <a16:creationId xmlns:a16="http://schemas.microsoft.com/office/drawing/2014/main" id="{59EFF72D-A938-447F-B3C3-E9B140CE6BC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3" name="Text Box 476">
          <a:extLst>
            <a:ext uri="{FF2B5EF4-FFF2-40B4-BE49-F238E27FC236}">
              <a16:creationId xmlns:a16="http://schemas.microsoft.com/office/drawing/2014/main" id="{CA32C523-35E5-4C41-BE67-2626E2EA07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4" name="Text Box 477">
          <a:extLst>
            <a:ext uri="{FF2B5EF4-FFF2-40B4-BE49-F238E27FC236}">
              <a16:creationId xmlns:a16="http://schemas.microsoft.com/office/drawing/2014/main" id="{16FCE3A3-F9D3-43C6-BEDF-61ADA3A3889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5" name="Text Box 478">
          <a:extLst>
            <a:ext uri="{FF2B5EF4-FFF2-40B4-BE49-F238E27FC236}">
              <a16:creationId xmlns:a16="http://schemas.microsoft.com/office/drawing/2014/main" id="{177D13A7-A01A-4BCC-81C3-461CA931B27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6" name="Text Box 479">
          <a:extLst>
            <a:ext uri="{FF2B5EF4-FFF2-40B4-BE49-F238E27FC236}">
              <a16:creationId xmlns:a16="http://schemas.microsoft.com/office/drawing/2014/main" id="{E21E4E2C-77CC-4DB1-98D2-38CFA9AFF15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7" name="Text Box 480">
          <a:extLst>
            <a:ext uri="{FF2B5EF4-FFF2-40B4-BE49-F238E27FC236}">
              <a16:creationId xmlns:a16="http://schemas.microsoft.com/office/drawing/2014/main" id="{E2C32535-37AC-4D9C-AD15-532424B2581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8" name="Text Box 481">
          <a:extLst>
            <a:ext uri="{FF2B5EF4-FFF2-40B4-BE49-F238E27FC236}">
              <a16:creationId xmlns:a16="http://schemas.microsoft.com/office/drawing/2014/main" id="{97574EC9-5861-41B6-AAD0-49C75564616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89" name="Text Box 482">
          <a:extLst>
            <a:ext uri="{FF2B5EF4-FFF2-40B4-BE49-F238E27FC236}">
              <a16:creationId xmlns:a16="http://schemas.microsoft.com/office/drawing/2014/main" id="{49C1CF9D-5EFB-437D-A5AF-61E81F4728C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0" name="Text Box 483">
          <a:extLst>
            <a:ext uri="{FF2B5EF4-FFF2-40B4-BE49-F238E27FC236}">
              <a16:creationId xmlns:a16="http://schemas.microsoft.com/office/drawing/2014/main" id="{970D8F52-92EA-4F74-9101-2EFC58D4328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1" name="Text Box 484">
          <a:extLst>
            <a:ext uri="{FF2B5EF4-FFF2-40B4-BE49-F238E27FC236}">
              <a16:creationId xmlns:a16="http://schemas.microsoft.com/office/drawing/2014/main" id="{DEA150F3-0897-4F0B-A0A2-8E58DF5D08C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2" name="Text Box 485">
          <a:extLst>
            <a:ext uri="{FF2B5EF4-FFF2-40B4-BE49-F238E27FC236}">
              <a16:creationId xmlns:a16="http://schemas.microsoft.com/office/drawing/2014/main" id="{0D2AA34A-E87B-4F64-81CA-73648EFEE98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3" name="Text Box 486">
          <a:extLst>
            <a:ext uri="{FF2B5EF4-FFF2-40B4-BE49-F238E27FC236}">
              <a16:creationId xmlns:a16="http://schemas.microsoft.com/office/drawing/2014/main" id="{71C623AA-D251-44DD-9A0D-787804A3E55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4" name="Text Box 487">
          <a:extLst>
            <a:ext uri="{FF2B5EF4-FFF2-40B4-BE49-F238E27FC236}">
              <a16:creationId xmlns:a16="http://schemas.microsoft.com/office/drawing/2014/main" id="{D815DD3A-DCCE-4569-BABB-DD7E7737446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5" name="Text Box 488">
          <a:extLst>
            <a:ext uri="{FF2B5EF4-FFF2-40B4-BE49-F238E27FC236}">
              <a16:creationId xmlns:a16="http://schemas.microsoft.com/office/drawing/2014/main" id="{2D508AC5-746B-429D-99C7-A549000ACB8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6" name="Text Box 489">
          <a:extLst>
            <a:ext uri="{FF2B5EF4-FFF2-40B4-BE49-F238E27FC236}">
              <a16:creationId xmlns:a16="http://schemas.microsoft.com/office/drawing/2014/main" id="{13A41FAE-5D9C-47AE-BC55-99D13CBD230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7" name="Text Box 490">
          <a:extLst>
            <a:ext uri="{FF2B5EF4-FFF2-40B4-BE49-F238E27FC236}">
              <a16:creationId xmlns:a16="http://schemas.microsoft.com/office/drawing/2014/main" id="{2C4F1A24-3300-43B6-9CE1-AF78AC093B2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8" name="Text Box 491">
          <a:extLst>
            <a:ext uri="{FF2B5EF4-FFF2-40B4-BE49-F238E27FC236}">
              <a16:creationId xmlns:a16="http://schemas.microsoft.com/office/drawing/2014/main" id="{A8DE0975-08BB-410E-8527-F33D6495EC1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299" name="Text Box 492">
          <a:extLst>
            <a:ext uri="{FF2B5EF4-FFF2-40B4-BE49-F238E27FC236}">
              <a16:creationId xmlns:a16="http://schemas.microsoft.com/office/drawing/2014/main" id="{3B9B6D24-7298-4780-8D38-63E4884BAFE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0" name="Text Box 493">
          <a:extLst>
            <a:ext uri="{FF2B5EF4-FFF2-40B4-BE49-F238E27FC236}">
              <a16:creationId xmlns:a16="http://schemas.microsoft.com/office/drawing/2014/main" id="{A8F2558F-A32A-404E-916E-20BD7E1747F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1" name="Text Box 494">
          <a:extLst>
            <a:ext uri="{FF2B5EF4-FFF2-40B4-BE49-F238E27FC236}">
              <a16:creationId xmlns:a16="http://schemas.microsoft.com/office/drawing/2014/main" id="{B31B55A6-DC29-40C7-AFC4-414DCEB6A37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2" name="Text Box 495">
          <a:extLst>
            <a:ext uri="{FF2B5EF4-FFF2-40B4-BE49-F238E27FC236}">
              <a16:creationId xmlns:a16="http://schemas.microsoft.com/office/drawing/2014/main" id="{098385DB-6DBD-4BBE-A110-D22667649D8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3" name="Text Box 496">
          <a:extLst>
            <a:ext uri="{FF2B5EF4-FFF2-40B4-BE49-F238E27FC236}">
              <a16:creationId xmlns:a16="http://schemas.microsoft.com/office/drawing/2014/main" id="{D1A46987-29C7-40B8-A36F-EF9C2364E0C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4" name="Text Box 497">
          <a:extLst>
            <a:ext uri="{FF2B5EF4-FFF2-40B4-BE49-F238E27FC236}">
              <a16:creationId xmlns:a16="http://schemas.microsoft.com/office/drawing/2014/main" id="{522CAD94-33D0-4215-BC17-63E182D2A9B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5" name="Text Box 498">
          <a:extLst>
            <a:ext uri="{FF2B5EF4-FFF2-40B4-BE49-F238E27FC236}">
              <a16:creationId xmlns:a16="http://schemas.microsoft.com/office/drawing/2014/main" id="{E7391705-9ADB-48F6-9E92-C5F811CA73A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6" name="Text Box 499">
          <a:extLst>
            <a:ext uri="{FF2B5EF4-FFF2-40B4-BE49-F238E27FC236}">
              <a16:creationId xmlns:a16="http://schemas.microsoft.com/office/drawing/2014/main" id="{774006A1-5E3D-481B-B389-F90AEB942A7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7" name="Text Box 500">
          <a:extLst>
            <a:ext uri="{FF2B5EF4-FFF2-40B4-BE49-F238E27FC236}">
              <a16:creationId xmlns:a16="http://schemas.microsoft.com/office/drawing/2014/main" id="{106A6833-634F-4700-9A28-D07C5BC5645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8" name="Text Box 501">
          <a:extLst>
            <a:ext uri="{FF2B5EF4-FFF2-40B4-BE49-F238E27FC236}">
              <a16:creationId xmlns:a16="http://schemas.microsoft.com/office/drawing/2014/main" id="{828A06B3-FB38-46EE-A552-7DB9123254D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09" name="Text Box 502">
          <a:extLst>
            <a:ext uri="{FF2B5EF4-FFF2-40B4-BE49-F238E27FC236}">
              <a16:creationId xmlns:a16="http://schemas.microsoft.com/office/drawing/2014/main" id="{387F51C1-A98A-4BF8-8A36-FFDA7CDA843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0" name="Text Box 503">
          <a:extLst>
            <a:ext uri="{FF2B5EF4-FFF2-40B4-BE49-F238E27FC236}">
              <a16:creationId xmlns:a16="http://schemas.microsoft.com/office/drawing/2014/main" id="{DFC4AD44-A9F9-43E4-8F54-65E66CE6566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1" name="Text Box 504">
          <a:extLst>
            <a:ext uri="{FF2B5EF4-FFF2-40B4-BE49-F238E27FC236}">
              <a16:creationId xmlns:a16="http://schemas.microsoft.com/office/drawing/2014/main" id="{668576B3-EFE1-4896-AA6A-8508DDEF31F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2" name="Text Box 505">
          <a:extLst>
            <a:ext uri="{FF2B5EF4-FFF2-40B4-BE49-F238E27FC236}">
              <a16:creationId xmlns:a16="http://schemas.microsoft.com/office/drawing/2014/main" id="{68340E66-09E5-4764-B125-8B93C42FDE2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3" name="Text Box 506">
          <a:extLst>
            <a:ext uri="{FF2B5EF4-FFF2-40B4-BE49-F238E27FC236}">
              <a16:creationId xmlns:a16="http://schemas.microsoft.com/office/drawing/2014/main" id="{FD055011-3E0A-48AD-B996-AFEECD1686F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4" name="Text Box 507">
          <a:extLst>
            <a:ext uri="{FF2B5EF4-FFF2-40B4-BE49-F238E27FC236}">
              <a16:creationId xmlns:a16="http://schemas.microsoft.com/office/drawing/2014/main" id="{7859E1F8-8BCD-492A-9FD6-96E82F034A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5" name="Text Box 508">
          <a:extLst>
            <a:ext uri="{FF2B5EF4-FFF2-40B4-BE49-F238E27FC236}">
              <a16:creationId xmlns:a16="http://schemas.microsoft.com/office/drawing/2014/main" id="{DCBCBD48-4A1C-45EA-9B43-EC336ED0EE9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6" name="Text Box 509">
          <a:extLst>
            <a:ext uri="{FF2B5EF4-FFF2-40B4-BE49-F238E27FC236}">
              <a16:creationId xmlns:a16="http://schemas.microsoft.com/office/drawing/2014/main" id="{4B544B38-44E9-48EA-BF88-3C90EBD060C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7" name="Text Box 510">
          <a:extLst>
            <a:ext uri="{FF2B5EF4-FFF2-40B4-BE49-F238E27FC236}">
              <a16:creationId xmlns:a16="http://schemas.microsoft.com/office/drawing/2014/main" id="{EA64BBE2-16F0-4A53-96AA-040B304B931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8" name="Text Box 511">
          <a:extLst>
            <a:ext uri="{FF2B5EF4-FFF2-40B4-BE49-F238E27FC236}">
              <a16:creationId xmlns:a16="http://schemas.microsoft.com/office/drawing/2014/main" id="{CA21D71A-83CB-4063-9399-0F67FF3000D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19" name="Text Box 512">
          <a:extLst>
            <a:ext uri="{FF2B5EF4-FFF2-40B4-BE49-F238E27FC236}">
              <a16:creationId xmlns:a16="http://schemas.microsoft.com/office/drawing/2014/main" id="{43F4E686-42A1-4ED0-BACB-7A293B34DCD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0" name="Text Box 513">
          <a:extLst>
            <a:ext uri="{FF2B5EF4-FFF2-40B4-BE49-F238E27FC236}">
              <a16:creationId xmlns:a16="http://schemas.microsoft.com/office/drawing/2014/main" id="{758CF7C2-8710-4CCA-ABBB-0EB51D78AB6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1" name="Text Box 514">
          <a:extLst>
            <a:ext uri="{FF2B5EF4-FFF2-40B4-BE49-F238E27FC236}">
              <a16:creationId xmlns:a16="http://schemas.microsoft.com/office/drawing/2014/main" id="{551F1BD7-5CE6-4E6C-B19E-6F457DBF945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2" name="Text Box 515">
          <a:extLst>
            <a:ext uri="{FF2B5EF4-FFF2-40B4-BE49-F238E27FC236}">
              <a16:creationId xmlns:a16="http://schemas.microsoft.com/office/drawing/2014/main" id="{E32C463D-28ED-49B7-A06B-737E8670B8F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3" name="Text Box 516">
          <a:extLst>
            <a:ext uri="{FF2B5EF4-FFF2-40B4-BE49-F238E27FC236}">
              <a16:creationId xmlns:a16="http://schemas.microsoft.com/office/drawing/2014/main" id="{92E221E5-0A25-450B-A0BB-7DC351CDB18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4" name="Text Box 517">
          <a:extLst>
            <a:ext uri="{FF2B5EF4-FFF2-40B4-BE49-F238E27FC236}">
              <a16:creationId xmlns:a16="http://schemas.microsoft.com/office/drawing/2014/main" id="{AC8C0AFF-70C5-4B4D-8C13-BD40DDBB386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5" name="Text Box 518">
          <a:extLst>
            <a:ext uri="{FF2B5EF4-FFF2-40B4-BE49-F238E27FC236}">
              <a16:creationId xmlns:a16="http://schemas.microsoft.com/office/drawing/2014/main" id="{C11CA670-72D2-4EE6-8756-12261DEC589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6" name="Text Box 519">
          <a:extLst>
            <a:ext uri="{FF2B5EF4-FFF2-40B4-BE49-F238E27FC236}">
              <a16:creationId xmlns:a16="http://schemas.microsoft.com/office/drawing/2014/main" id="{36118EA2-71DE-4464-BC0D-41C5D77D0AA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7" name="Text Box 520">
          <a:extLst>
            <a:ext uri="{FF2B5EF4-FFF2-40B4-BE49-F238E27FC236}">
              <a16:creationId xmlns:a16="http://schemas.microsoft.com/office/drawing/2014/main" id="{BC5CDB57-271B-42BB-A880-C863AC9EBBD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8" name="Text Box 521">
          <a:extLst>
            <a:ext uri="{FF2B5EF4-FFF2-40B4-BE49-F238E27FC236}">
              <a16:creationId xmlns:a16="http://schemas.microsoft.com/office/drawing/2014/main" id="{F53B5596-8945-40A3-9836-0D782208DEC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29" name="Text Box 522">
          <a:extLst>
            <a:ext uri="{FF2B5EF4-FFF2-40B4-BE49-F238E27FC236}">
              <a16:creationId xmlns:a16="http://schemas.microsoft.com/office/drawing/2014/main" id="{9C149E94-C459-4942-9B5F-90C458B08D6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0" name="Text Box 523">
          <a:extLst>
            <a:ext uri="{FF2B5EF4-FFF2-40B4-BE49-F238E27FC236}">
              <a16:creationId xmlns:a16="http://schemas.microsoft.com/office/drawing/2014/main" id="{79CCB921-B958-4D42-AA1A-9CC4A494251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1" name="Text Box 524">
          <a:extLst>
            <a:ext uri="{FF2B5EF4-FFF2-40B4-BE49-F238E27FC236}">
              <a16:creationId xmlns:a16="http://schemas.microsoft.com/office/drawing/2014/main" id="{D6208F44-6100-4AB4-A0B0-1AA6AE0D2CD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2" name="Text Box 525">
          <a:extLst>
            <a:ext uri="{FF2B5EF4-FFF2-40B4-BE49-F238E27FC236}">
              <a16:creationId xmlns:a16="http://schemas.microsoft.com/office/drawing/2014/main" id="{7739D742-3C01-49C9-B791-E2F124BA8E0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3" name="Text Box 526">
          <a:extLst>
            <a:ext uri="{FF2B5EF4-FFF2-40B4-BE49-F238E27FC236}">
              <a16:creationId xmlns:a16="http://schemas.microsoft.com/office/drawing/2014/main" id="{2F9FBA2A-E420-41DF-8F55-C5DA59342B9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4" name="Text Box 527">
          <a:extLst>
            <a:ext uri="{FF2B5EF4-FFF2-40B4-BE49-F238E27FC236}">
              <a16:creationId xmlns:a16="http://schemas.microsoft.com/office/drawing/2014/main" id="{A088AA0F-068E-4EEE-8455-BD70ABC286D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5" name="Text Box 528">
          <a:extLst>
            <a:ext uri="{FF2B5EF4-FFF2-40B4-BE49-F238E27FC236}">
              <a16:creationId xmlns:a16="http://schemas.microsoft.com/office/drawing/2014/main" id="{2B1DFE73-5221-4BC1-BD00-E585B5CA9AE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6" name="Text Box 529">
          <a:extLst>
            <a:ext uri="{FF2B5EF4-FFF2-40B4-BE49-F238E27FC236}">
              <a16:creationId xmlns:a16="http://schemas.microsoft.com/office/drawing/2014/main" id="{1008B4D3-9757-40F1-9F4A-7A87EBF8499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7" name="Text Box 530">
          <a:extLst>
            <a:ext uri="{FF2B5EF4-FFF2-40B4-BE49-F238E27FC236}">
              <a16:creationId xmlns:a16="http://schemas.microsoft.com/office/drawing/2014/main" id="{83E91C9D-090B-4DA0-8657-794460D844F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8" name="Text Box 531">
          <a:extLst>
            <a:ext uri="{FF2B5EF4-FFF2-40B4-BE49-F238E27FC236}">
              <a16:creationId xmlns:a16="http://schemas.microsoft.com/office/drawing/2014/main" id="{4EBD1A9F-AA2A-4AF6-A891-7000B26FF23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39" name="Text Box 532">
          <a:extLst>
            <a:ext uri="{FF2B5EF4-FFF2-40B4-BE49-F238E27FC236}">
              <a16:creationId xmlns:a16="http://schemas.microsoft.com/office/drawing/2014/main" id="{DBE17BE9-567D-4E25-B120-3C6012F49FF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0" name="Text Box 533">
          <a:extLst>
            <a:ext uri="{FF2B5EF4-FFF2-40B4-BE49-F238E27FC236}">
              <a16:creationId xmlns:a16="http://schemas.microsoft.com/office/drawing/2014/main" id="{29F76176-6E88-4C95-A127-9342F8E2641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1" name="Text Box 534">
          <a:extLst>
            <a:ext uri="{FF2B5EF4-FFF2-40B4-BE49-F238E27FC236}">
              <a16:creationId xmlns:a16="http://schemas.microsoft.com/office/drawing/2014/main" id="{D82DA596-7F52-4C92-8E5C-A2F59D58227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2" name="Text Box 535">
          <a:extLst>
            <a:ext uri="{FF2B5EF4-FFF2-40B4-BE49-F238E27FC236}">
              <a16:creationId xmlns:a16="http://schemas.microsoft.com/office/drawing/2014/main" id="{E286274C-74BD-42E4-90CA-6DA9D0EBDE8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3" name="Text Box 536">
          <a:extLst>
            <a:ext uri="{FF2B5EF4-FFF2-40B4-BE49-F238E27FC236}">
              <a16:creationId xmlns:a16="http://schemas.microsoft.com/office/drawing/2014/main" id="{C9C64FD3-B999-4191-8461-7CEC9E77DDB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4" name="Text Box 537">
          <a:extLst>
            <a:ext uri="{FF2B5EF4-FFF2-40B4-BE49-F238E27FC236}">
              <a16:creationId xmlns:a16="http://schemas.microsoft.com/office/drawing/2014/main" id="{EAF76C18-EF06-4618-97B1-E4C6D94E549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5" name="Text Box 538">
          <a:extLst>
            <a:ext uri="{FF2B5EF4-FFF2-40B4-BE49-F238E27FC236}">
              <a16:creationId xmlns:a16="http://schemas.microsoft.com/office/drawing/2014/main" id="{A17CE3FE-E705-4ADB-B298-8DCA490B03D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6" name="Text Box 539">
          <a:extLst>
            <a:ext uri="{FF2B5EF4-FFF2-40B4-BE49-F238E27FC236}">
              <a16:creationId xmlns:a16="http://schemas.microsoft.com/office/drawing/2014/main" id="{DB325456-0596-44E8-950C-19C282B2121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7" name="Text Box 540">
          <a:extLst>
            <a:ext uri="{FF2B5EF4-FFF2-40B4-BE49-F238E27FC236}">
              <a16:creationId xmlns:a16="http://schemas.microsoft.com/office/drawing/2014/main" id="{63BF45DF-5F72-4C1A-A3BE-CBE86898109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8" name="Text Box 541">
          <a:extLst>
            <a:ext uri="{FF2B5EF4-FFF2-40B4-BE49-F238E27FC236}">
              <a16:creationId xmlns:a16="http://schemas.microsoft.com/office/drawing/2014/main" id="{CFEB10DF-AD9C-4B50-B35A-6DF57842BFF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49" name="Text Box 542">
          <a:extLst>
            <a:ext uri="{FF2B5EF4-FFF2-40B4-BE49-F238E27FC236}">
              <a16:creationId xmlns:a16="http://schemas.microsoft.com/office/drawing/2014/main" id="{0572C9CE-10F4-4327-97A4-4CC2F906282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0" name="Text Box 543">
          <a:extLst>
            <a:ext uri="{FF2B5EF4-FFF2-40B4-BE49-F238E27FC236}">
              <a16:creationId xmlns:a16="http://schemas.microsoft.com/office/drawing/2014/main" id="{CCBCA59B-C787-443D-B61A-1552B51AED7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1" name="Text Box 544">
          <a:extLst>
            <a:ext uri="{FF2B5EF4-FFF2-40B4-BE49-F238E27FC236}">
              <a16:creationId xmlns:a16="http://schemas.microsoft.com/office/drawing/2014/main" id="{A828AC87-4AA2-4F49-8256-1FDF64FDFE9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2" name="Text Box 545">
          <a:extLst>
            <a:ext uri="{FF2B5EF4-FFF2-40B4-BE49-F238E27FC236}">
              <a16:creationId xmlns:a16="http://schemas.microsoft.com/office/drawing/2014/main" id="{7D6CD774-7769-4D58-9878-AB97AC19197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3" name="Text Box 546">
          <a:extLst>
            <a:ext uri="{FF2B5EF4-FFF2-40B4-BE49-F238E27FC236}">
              <a16:creationId xmlns:a16="http://schemas.microsoft.com/office/drawing/2014/main" id="{D088E8C6-6B59-41DA-9F42-C1A2C42A3D2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4" name="Text Box 547">
          <a:extLst>
            <a:ext uri="{FF2B5EF4-FFF2-40B4-BE49-F238E27FC236}">
              <a16:creationId xmlns:a16="http://schemas.microsoft.com/office/drawing/2014/main" id="{5D05F4FA-E304-4B9F-8111-2EC5DF89965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5" name="Text Box 548">
          <a:extLst>
            <a:ext uri="{FF2B5EF4-FFF2-40B4-BE49-F238E27FC236}">
              <a16:creationId xmlns:a16="http://schemas.microsoft.com/office/drawing/2014/main" id="{C0BE4C87-995E-46FA-80E8-4E187147A66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6" name="Text Box 549">
          <a:extLst>
            <a:ext uri="{FF2B5EF4-FFF2-40B4-BE49-F238E27FC236}">
              <a16:creationId xmlns:a16="http://schemas.microsoft.com/office/drawing/2014/main" id="{A0E6CD10-CC41-453D-B515-BBE6900BA74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7" name="Text Box 550">
          <a:extLst>
            <a:ext uri="{FF2B5EF4-FFF2-40B4-BE49-F238E27FC236}">
              <a16:creationId xmlns:a16="http://schemas.microsoft.com/office/drawing/2014/main" id="{FB45652D-BAEA-4953-B436-D4247F96C8E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8" name="Text Box 551">
          <a:extLst>
            <a:ext uri="{FF2B5EF4-FFF2-40B4-BE49-F238E27FC236}">
              <a16:creationId xmlns:a16="http://schemas.microsoft.com/office/drawing/2014/main" id="{E9DB7172-F413-4A6E-AC9C-76A57053DFE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59" name="Text Box 552">
          <a:extLst>
            <a:ext uri="{FF2B5EF4-FFF2-40B4-BE49-F238E27FC236}">
              <a16:creationId xmlns:a16="http://schemas.microsoft.com/office/drawing/2014/main" id="{D87DABBB-9E57-489E-8589-F56A04F8B89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0" name="Text Box 553">
          <a:extLst>
            <a:ext uri="{FF2B5EF4-FFF2-40B4-BE49-F238E27FC236}">
              <a16:creationId xmlns:a16="http://schemas.microsoft.com/office/drawing/2014/main" id="{7C7C2B6B-A9CE-4762-AD52-335E929EE61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1" name="Text Box 554">
          <a:extLst>
            <a:ext uri="{FF2B5EF4-FFF2-40B4-BE49-F238E27FC236}">
              <a16:creationId xmlns:a16="http://schemas.microsoft.com/office/drawing/2014/main" id="{B47F3425-384B-4054-9593-FD5C5ABF08E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2" name="Text Box 555">
          <a:extLst>
            <a:ext uri="{FF2B5EF4-FFF2-40B4-BE49-F238E27FC236}">
              <a16:creationId xmlns:a16="http://schemas.microsoft.com/office/drawing/2014/main" id="{6C632DCC-436C-4020-BCE6-046D1661B5F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3" name="Text Box 556">
          <a:extLst>
            <a:ext uri="{FF2B5EF4-FFF2-40B4-BE49-F238E27FC236}">
              <a16:creationId xmlns:a16="http://schemas.microsoft.com/office/drawing/2014/main" id="{F71E4A1B-E621-4DF3-B5C4-BAFFB91F898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4" name="Text Box 557">
          <a:extLst>
            <a:ext uri="{FF2B5EF4-FFF2-40B4-BE49-F238E27FC236}">
              <a16:creationId xmlns:a16="http://schemas.microsoft.com/office/drawing/2014/main" id="{70083486-1254-4A94-AF81-51D9A093555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5" name="Text Box 558">
          <a:extLst>
            <a:ext uri="{FF2B5EF4-FFF2-40B4-BE49-F238E27FC236}">
              <a16:creationId xmlns:a16="http://schemas.microsoft.com/office/drawing/2014/main" id="{2EBF48AF-4142-44BB-81F6-98A37946BB0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6" name="Text Box 559">
          <a:extLst>
            <a:ext uri="{FF2B5EF4-FFF2-40B4-BE49-F238E27FC236}">
              <a16:creationId xmlns:a16="http://schemas.microsoft.com/office/drawing/2014/main" id="{3EB76AE4-1D4B-4D6A-BE8A-748CECA4633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7" name="Text Box 560">
          <a:extLst>
            <a:ext uri="{FF2B5EF4-FFF2-40B4-BE49-F238E27FC236}">
              <a16:creationId xmlns:a16="http://schemas.microsoft.com/office/drawing/2014/main" id="{D10A6EA2-EEB0-4A26-847D-3466C5758CB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8" name="Text Box 561">
          <a:extLst>
            <a:ext uri="{FF2B5EF4-FFF2-40B4-BE49-F238E27FC236}">
              <a16:creationId xmlns:a16="http://schemas.microsoft.com/office/drawing/2014/main" id="{6532A77B-A5E9-4E57-8737-2C19548A751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69" name="Text Box 562">
          <a:extLst>
            <a:ext uri="{FF2B5EF4-FFF2-40B4-BE49-F238E27FC236}">
              <a16:creationId xmlns:a16="http://schemas.microsoft.com/office/drawing/2014/main" id="{3E7620A6-2CE8-47A5-BF4B-C9618111435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0" name="Text Box 563">
          <a:extLst>
            <a:ext uri="{FF2B5EF4-FFF2-40B4-BE49-F238E27FC236}">
              <a16:creationId xmlns:a16="http://schemas.microsoft.com/office/drawing/2014/main" id="{6DF6DA6C-8303-4B57-9DD6-64F3BC2137D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1" name="Text Box 564">
          <a:extLst>
            <a:ext uri="{FF2B5EF4-FFF2-40B4-BE49-F238E27FC236}">
              <a16:creationId xmlns:a16="http://schemas.microsoft.com/office/drawing/2014/main" id="{4D776BA8-E1BE-41E3-9E7E-EDB467FC980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2" name="Text Box 565">
          <a:extLst>
            <a:ext uri="{FF2B5EF4-FFF2-40B4-BE49-F238E27FC236}">
              <a16:creationId xmlns:a16="http://schemas.microsoft.com/office/drawing/2014/main" id="{17786DE1-A83A-41E1-81A6-7667CD0AF31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3" name="Text Box 566">
          <a:extLst>
            <a:ext uri="{FF2B5EF4-FFF2-40B4-BE49-F238E27FC236}">
              <a16:creationId xmlns:a16="http://schemas.microsoft.com/office/drawing/2014/main" id="{335681F5-6AD1-4252-B7CE-1BC67134CE0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4" name="Text Box 567">
          <a:extLst>
            <a:ext uri="{FF2B5EF4-FFF2-40B4-BE49-F238E27FC236}">
              <a16:creationId xmlns:a16="http://schemas.microsoft.com/office/drawing/2014/main" id="{6165515C-9240-4DDD-BBE5-5EB62D381AE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5" name="Text Box 568">
          <a:extLst>
            <a:ext uri="{FF2B5EF4-FFF2-40B4-BE49-F238E27FC236}">
              <a16:creationId xmlns:a16="http://schemas.microsoft.com/office/drawing/2014/main" id="{B1BC9865-0394-4443-AB0B-23B0D116921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6" name="Text Box 569">
          <a:extLst>
            <a:ext uri="{FF2B5EF4-FFF2-40B4-BE49-F238E27FC236}">
              <a16:creationId xmlns:a16="http://schemas.microsoft.com/office/drawing/2014/main" id="{4DBCD358-60CE-42DD-84D4-B53D584B284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7" name="Text Box 570">
          <a:extLst>
            <a:ext uri="{FF2B5EF4-FFF2-40B4-BE49-F238E27FC236}">
              <a16:creationId xmlns:a16="http://schemas.microsoft.com/office/drawing/2014/main" id="{86C209C0-CA14-4103-821E-E4F2E3FCF5D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8" name="Text Box 571">
          <a:extLst>
            <a:ext uri="{FF2B5EF4-FFF2-40B4-BE49-F238E27FC236}">
              <a16:creationId xmlns:a16="http://schemas.microsoft.com/office/drawing/2014/main" id="{60261BB5-E5BE-4F4B-9D45-180BAF30437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79" name="Text Box 572">
          <a:extLst>
            <a:ext uri="{FF2B5EF4-FFF2-40B4-BE49-F238E27FC236}">
              <a16:creationId xmlns:a16="http://schemas.microsoft.com/office/drawing/2014/main" id="{179C90CF-E7C9-4AD5-ABF9-51502E81452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0" name="Text Box 573">
          <a:extLst>
            <a:ext uri="{FF2B5EF4-FFF2-40B4-BE49-F238E27FC236}">
              <a16:creationId xmlns:a16="http://schemas.microsoft.com/office/drawing/2014/main" id="{7E253278-DE3C-4D39-9BD0-0E098451BCA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1" name="Text Box 574">
          <a:extLst>
            <a:ext uri="{FF2B5EF4-FFF2-40B4-BE49-F238E27FC236}">
              <a16:creationId xmlns:a16="http://schemas.microsoft.com/office/drawing/2014/main" id="{32CB6010-33EC-4013-9D4F-630A8D31F83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2" name="Text Box 575">
          <a:extLst>
            <a:ext uri="{FF2B5EF4-FFF2-40B4-BE49-F238E27FC236}">
              <a16:creationId xmlns:a16="http://schemas.microsoft.com/office/drawing/2014/main" id="{5B32407F-0E41-4559-BBA8-0D75EE3DB8C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3" name="Text Box 576">
          <a:extLst>
            <a:ext uri="{FF2B5EF4-FFF2-40B4-BE49-F238E27FC236}">
              <a16:creationId xmlns:a16="http://schemas.microsoft.com/office/drawing/2014/main" id="{3BD4B9DE-BEB0-4741-8A65-C1326A019EB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4" name="Text Box 577">
          <a:extLst>
            <a:ext uri="{FF2B5EF4-FFF2-40B4-BE49-F238E27FC236}">
              <a16:creationId xmlns:a16="http://schemas.microsoft.com/office/drawing/2014/main" id="{4DA1E139-5F03-4834-B6D1-BB52EF744B9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5" name="Text Box 578">
          <a:extLst>
            <a:ext uri="{FF2B5EF4-FFF2-40B4-BE49-F238E27FC236}">
              <a16:creationId xmlns:a16="http://schemas.microsoft.com/office/drawing/2014/main" id="{BFDA22BB-8EAB-45DA-B776-5D7558CC0C4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6" name="Text Box 579">
          <a:extLst>
            <a:ext uri="{FF2B5EF4-FFF2-40B4-BE49-F238E27FC236}">
              <a16:creationId xmlns:a16="http://schemas.microsoft.com/office/drawing/2014/main" id="{E83AE710-DB4A-4EAE-AD41-FDFF8EBD998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7" name="Text Box 580">
          <a:extLst>
            <a:ext uri="{FF2B5EF4-FFF2-40B4-BE49-F238E27FC236}">
              <a16:creationId xmlns:a16="http://schemas.microsoft.com/office/drawing/2014/main" id="{F1BD39C4-457A-4905-84F1-0AD22A17E57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8" name="Text Box 581">
          <a:extLst>
            <a:ext uri="{FF2B5EF4-FFF2-40B4-BE49-F238E27FC236}">
              <a16:creationId xmlns:a16="http://schemas.microsoft.com/office/drawing/2014/main" id="{F8B7260E-6D47-4E04-A663-7EF7CEB344C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89" name="Text Box 582">
          <a:extLst>
            <a:ext uri="{FF2B5EF4-FFF2-40B4-BE49-F238E27FC236}">
              <a16:creationId xmlns:a16="http://schemas.microsoft.com/office/drawing/2014/main" id="{6C7F549D-FB4B-4CAB-840F-501C2671169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0" name="Text Box 583">
          <a:extLst>
            <a:ext uri="{FF2B5EF4-FFF2-40B4-BE49-F238E27FC236}">
              <a16:creationId xmlns:a16="http://schemas.microsoft.com/office/drawing/2014/main" id="{207525CB-836F-49A7-967D-C3861B14F62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1" name="Text Box 584">
          <a:extLst>
            <a:ext uri="{FF2B5EF4-FFF2-40B4-BE49-F238E27FC236}">
              <a16:creationId xmlns:a16="http://schemas.microsoft.com/office/drawing/2014/main" id="{C52D164A-C8C0-4878-A042-374406C999D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2" name="Text Box 585">
          <a:extLst>
            <a:ext uri="{FF2B5EF4-FFF2-40B4-BE49-F238E27FC236}">
              <a16:creationId xmlns:a16="http://schemas.microsoft.com/office/drawing/2014/main" id="{67034154-C0D4-490C-8CD5-28A9B51724E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3" name="Text Box 586">
          <a:extLst>
            <a:ext uri="{FF2B5EF4-FFF2-40B4-BE49-F238E27FC236}">
              <a16:creationId xmlns:a16="http://schemas.microsoft.com/office/drawing/2014/main" id="{EACA2FB0-9CCC-4352-9435-949DB74A6CA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4" name="Text Box 587">
          <a:extLst>
            <a:ext uri="{FF2B5EF4-FFF2-40B4-BE49-F238E27FC236}">
              <a16:creationId xmlns:a16="http://schemas.microsoft.com/office/drawing/2014/main" id="{51EF4762-DECA-4ED7-95D6-1202C6D08A8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5" name="Text Box 588">
          <a:extLst>
            <a:ext uri="{FF2B5EF4-FFF2-40B4-BE49-F238E27FC236}">
              <a16:creationId xmlns:a16="http://schemas.microsoft.com/office/drawing/2014/main" id="{6F4400C2-77A4-44B7-9263-F787EE19352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6" name="Text Box 589">
          <a:extLst>
            <a:ext uri="{FF2B5EF4-FFF2-40B4-BE49-F238E27FC236}">
              <a16:creationId xmlns:a16="http://schemas.microsoft.com/office/drawing/2014/main" id="{BAE2269E-6DF2-4CD2-80DB-50071FA0A86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7" name="Text Box 590">
          <a:extLst>
            <a:ext uri="{FF2B5EF4-FFF2-40B4-BE49-F238E27FC236}">
              <a16:creationId xmlns:a16="http://schemas.microsoft.com/office/drawing/2014/main" id="{6AC90B77-E278-4C0F-9C8C-63CFD1AD67C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8" name="Text Box 591">
          <a:extLst>
            <a:ext uri="{FF2B5EF4-FFF2-40B4-BE49-F238E27FC236}">
              <a16:creationId xmlns:a16="http://schemas.microsoft.com/office/drawing/2014/main" id="{402CF42F-B2A0-4B26-994C-34DEA852073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399" name="Text Box 592">
          <a:extLst>
            <a:ext uri="{FF2B5EF4-FFF2-40B4-BE49-F238E27FC236}">
              <a16:creationId xmlns:a16="http://schemas.microsoft.com/office/drawing/2014/main" id="{2A55FE88-6553-4D2B-B770-B6AE8E07A1F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0" name="Text Box 593">
          <a:extLst>
            <a:ext uri="{FF2B5EF4-FFF2-40B4-BE49-F238E27FC236}">
              <a16:creationId xmlns:a16="http://schemas.microsoft.com/office/drawing/2014/main" id="{B2B35D5C-F7BF-4F75-BEE4-7191F369239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1" name="Text Box 594">
          <a:extLst>
            <a:ext uri="{FF2B5EF4-FFF2-40B4-BE49-F238E27FC236}">
              <a16:creationId xmlns:a16="http://schemas.microsoft.com/office/drawing/2014/main" id="{567CA744-2D60-4ECA-9DA2-7FDB55109B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2" name="Text Box 595">
          <a:extLst>
            <a:ext uri="{FF2B5EF4-FFF2-40B4-BE49-F238E27FC236}">
              <a16:creationId xmlns:a16="http://schemas.microsoft.com/office/drawing/2014/main" id="{9C34D1BA-6150-4310-B40D-007CD7FACCB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3" name="Text Box 596">
          <a:extLst>
            <a:ext uri="{FF2B5EF4-FFF2-40B4-BE49-F238E27FC236}">
              <a16:creationId xmlns:a16="http://schemas.microsoft.com/office/drawing/2014/main" id="{C7AC01E0-3228-4462-8063-241D8E1E2BE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4" name="Text Box 597">
          <a:extLst>
            <a:ext uri="{FF2B5EF4-FFF2-40B4-BE49-F238E27FC236}">
              <a16:creationId xmlns:a16="http://schemas.microsoft.com/office/drawing/2014/main" id="{0AB0C24C-1B20-4A78-BCEC-CA0159ED82E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5" name="Text Box 598">
          <a:extLst>
            <a:ext uri="{FF2B5EF4-FFF2-40B4-BE49-F238E27FC236}">
              <a16:creationId xmlns:a16="http://schemas.microsoft.com/office/drawing/2014/main" id="{D1EC719F-6D64-4A6E-B527-D3D0BB9D0B1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6" name="Text Box 599">
          <a:extLst>
            <a:ext uri="{FF2B5EF4-FFF2-40B4-BE49-F238E27FC236}">
              <a16:creationId xmlns:a16="http://schemas.microsoft.com/office/drawing/2014/main" id="{FE506E08-8076-4D5E-987B-36006C754E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7" name="Text Box 600">
          <a:extLst>
            <a:ext uri="{FF2B5EF4-FFF2-40B4-BE49-F238E27FC236}">
              <a16:creationId xmlns:a16="http://schemas.microsoft.com/office/drawing/2014/main" id="{E7818EBD-7973-4021-96D3-C4BFB32EF1C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8" name="Text Box 601">
          <a:extLst>
            <a:ext uri="{FF2B5EF4-FFF2-40B4-BE49-F238E27FC236}">
              <a16:creationId xmlns:a16="http://schemas.microsoft.com/office/drawing/2014/main" id="{ABAE00B5-C942-4827-B4D3-782587202C0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09" name="Text Box 602">
          <a:extLst>
            <a:ext uri="{FF2B5EF4-FFF2-40B4-BE49-F238E27FC236}">
              <a16:creationId xmlns:a16="http://schemas.microsoft.com/office/drawing/2014/main" id="{C2F58EDE-EA7D-43E4-B9A7-EC1B28F696D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0" name="Text Box 603">
          <a:extLst>
            <a:ext uri="{FF2B5EF4-FFF2-40B4-BE49-F238E27FC236}">
              <a16:creationId xmlns:a16="http://schemas.microsoft.com/office/drawing/2014/main" id="{F0808A4F-518B-496D-AFDB-7DD7AAE896B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1" name="Text Box 604">
          <a:extLst>
            <a:ext uri="{FF2B5EF4-FFF2-40B4-BE49-F238E27FC236}">
              <a16:creationId xmlns:a16="http://schemas.microsoft.com/office/drawing/2014/main" id="{EB9BE234-CAA4-46FD-ABF1-BD5FA99650A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2" name="Text Box 605">
          <a:extLst>
            <a:ext uri="{FF2B5EF4-FFF2-40B4-BE49-F238E27FC236}">
              <a16:creationId xmlns:a16="http://schemas.microsoft.com/office/drawing/2014/main" id="{663FB13A-EB32-4ED6-9BD2-9E15C78C77C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3" name="Text Box 606">
          <a:extLst>
            <a:ext uri="{FF2B5EF4-FFF2-40B4-BE49-F238E27FC236}">
              <a16:creationId xmlns:a16="http://schemas.microsoft.com/office/drawing/2014/main" id="{8D141568-F719-40B6-B42F-8537EFBFA44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4" name="Text Box 607">
          <a:extLst>
            <a:ext uri="{FF2B5EF4-FFF2-40B4-BE49-F238E27FC236}">
              <a16:creationId xmlns:a16="http://schemas.microsoft.com/office/drawing/2014/main" id="{B0084083-2CF2-4BCF-9FF5-AEFC737BC36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5" name="Text Box 608">
          <a:extLst>
            <a:ext uri="{FF2B5EF4-FFF2-40B4-BE49-F238E27FC236}">
              <a16:creationId xmlns:a16="http://schemas.microsoft.com/office/drawing/2014/main" id="{791ED16B-3185-41E3-BD55-0338501C532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6" name="Text Box 609">
          <a:extLst>
            <a:ext uri="{FF2B5EF4-FFF2-40B4-BE49-F238E27FC236}">
              <a16:creationId xmlns:a16="http://schemas.microsoft.com/office/drawing/2014/main" id="{CCC45E16-DF13-4312-BE6E-5B63AF40F79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7" name="Text Box 610">
          <a:extLst>
            <a:ext uri="{FF2B5EF4-FFF2-40B4-BE49-F238E27FC236}">
              <a16:creationId xmlns:a16="http://schemas.microsoft.com/office/drawing/2014/main" id="{CD5CE64A-014D-437A-8755-C3725557204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8" name="Text Box 611">
          <a:extLst>
            <a:ext uri="{FF2B5EF4-FFF2-40B4-BE49-F238E27FC236}">
              <a16:creationId xmlns:a16="http://schemas.microsoft.com/office/drawing/2014/main" id="{BF9A1929-568B-4347-BCAB-F9D4283767F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19" name="Text Box 612">
          <a:extLst>
            <a:ext uri="{FF2B5EF4-FFF2-40B4-BE49-F238E27FC236}">
              <a16:creationId xmlns:a16="http://schemas.microsoft.com/office/drawing/2014/main" id="{75AE420F-03CE-4183-AE9C-244088FEAD8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0" name="Text Box 613">
          <a:extLst>
            <a:ext uri="{FF2B5EF4-FFF2-40B4-BE49-F238E27FC236}">
              <a16:creationId xmlns:a16="http://schemas.microsoft.com/office/drawing/2014/main" id="{2CD2C7BD-90AA-4B14-8251-426203ECC0C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1" name="Text Box 614">
          <a:extLst>
            <a:ext uri="{FF2B5EF4-FFF2-40B4-BE49-F238E27FC236}">
              <a16:creationId xmlns:a16="http://schemas.microsoft.com/office/drawing/2014/main" id="{E48EE3A5-BF5E-4E81-B4B5-F34BC88523C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2" name="Text Box 615">
          <a:extLst>
            <a:ext uri="{FF2B5EF4-FFF2-40B4-BE49-F238E27FC236}">
              <a16:creationId xmlns:a16="http://schemas.microsoft.com/office/drawing/2014/main" id="{3D716184-D928-494E-9E48-F125F754B09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3" name="Text Box 616">
          <a:extLst>
            <a:ext uri="{FF2B5EF4-FFF2-40B4-BE49-F238E27FC236}">
              <a16:creationId xmlns:a16="http://schemas.microsoft.com/office/drawing/2014/main" id="{C024806D-F856-4C8E-980D-F0E448BFFBC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4" name="Text Box 617">
          <a:extLst>
            <a:ext uri="{FF2B5EF4-FFF2-40B4-BE49-F238E27FC236}">
              <a16:creationId xmlns:a16="http://schemas.microsoft.com/office/drawing/2014/main" id="{C40A1BC3-BEF5-4684-AA2C-388FE3A53AD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5" name="Text Box 618">
          <a:extLst>
            <a:ext uri="{FF2B5EF4-FFF2-40B4-BE49-F238E27FC236}">
              <a16:creationId xmlns:a16="http://schemas.microsoft.com/office/drawing/2014/main" id="{440613D6-CCAA-4118-AA79-031419C8AED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6" name="Text Box 619">
          <a:extLst>
            <a:ext uri="{FF2B5EF4-FFF2-40B4-BE49-F238E27FC236}">
              <a16:creationId xmlns:a16="http://schemas.microsoft.com/office/drawing/2014/main" id="{9D08D533-D1EF-4649-88AF-2DFB788D3C3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7" name="Text Box 620">
          <a:extLst>
            <a:ext uri="{FF2B5EF4-FFF2-40B4-BE49-F238E27FC236}">
              <a16:creationId xmlns:a16="http://schemas.microsoft.com/office/drawing/2014/main" id="{59BB5B78-6EE6-40E7-81CF-689850CB3A8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8" name="Text Box 621">
          <a:extLst>
            <a:ext uri="{FF2B5EF4-FFF2-40B4-BE49-F238E27FC236}">
              <a16:creationId xmlns:a16="http://schemas.microsoft.com/office/drawing/2014/main" id="{6AFD214A-4AB1-461A-A2F4-3CD2E7B4377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29" name="Text Box 622">
          <a:extLst>
            <a:ext uri="{FF2B5EF4-FFF2-40B4-BE49-F238E27FC236}">
              <a16:creationId xmlns:a16="http://schemas.microsoft.com/office/drawing/2014/main" id="{9F6C349C-2C26-482A-97EE-9B27B6A184A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0" name="Text Box 623">
          <a:extLst>
            <a:ext uri="{FF2B5EF4-FFF2-40B4-BE49-F238E27FC236}">
              <a16:creationId xmlns:a16="http://schemas.microsoft.com/office/drawing/2014/main" id="{86E90A1D-C48B-4082-8E79-88FA6F2ADB2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1" name="Text Box 624">
          <a:extLst>
            <a:ext uri="{FF2B5EF4-FFF2-40B4-BE49-F238E27FC236}">
              <a16:creationId xmlns:a16="http://schemas.microsoft.com/office/drawing/2014/main" id="{66E92BA1-C9CC-4C10-BE8D-08E0702352B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2" name="Text Box 625">
          <a:extLst>
            <a:ext uri="{FF2B5EF4-FFF2-40B4-BE49-F238E27FC236}">
              <a16:creationId xmlns:a16="http://schemas.microsoft.com/office/drawing/2014/main" id="{0DC24BC7-A430-4F77-9D17-5180C02054F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3" name="Text Box 626">
          <a:extLst>
            <a:ext uri="{FF2B5EF4-FFF2-40B4-BE49-F238E27FC236}">
              <a16:creationId xmlns:a16="http://schemas.microsoft.com/office/drawing/2014/main" id="{E33A27F4-491D-4C32-A9CD-E06DEB6EAD9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4" name="Text Box 627">
          <a:extLst>
            <a:ext uri="{FF2B5EF4-FFF2-40B4-BE49-F238E27FC236}">
              <a16:creationId xmlns:a16="http://schemas.microsoft.com/office/drawing/2014/main" id="{6493FB58-CDEC-4F94-8C59-0AAB37536A1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5" name="Text Box 628">
          <a:extLst>
            <a:ext uri="{FF2B5EF4-FFF2-40B4-BE49-F238E27FC236}">
              <a16:creationId xmlns:a16="http://schemas.microsoft.com/office/drawing/2014/main" id="{04B6A928-8C01-4919-80E3-D918B3F6E86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6" name="Text Box 629">
          <a:extLst>
            <a:ext uri="{FF2B5EF4-FFF2-40B4-BE49-F238E27FC236}">
              <a16:creationId xmlns:a16="http://schemas.microsoft.com/office/drawing/2014/main" id="{8B2E94D0-3D3C-4977-829B-4ADCC785D14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7" name="Text Box 630">
          <a:extLst>
            <a:ext uri="{FF2B5EF4-FFF2-40B4-BE49-F238E27FC236}">
              <a16:creationId xmlns:a16="http://schemas.microsoft.com/office/drawing/2014/main" id="{E1AF52C1-6EFB-47F9-A6C8-E53F16B1821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8" name="Text Box 631">
          <a:extLst>
            <a:ext uri="{FF2B5EF4-FFF2-40B4-BE49-F238E27FC236}">
              <a16:creationId xmlns:a16="http://schemas.microsoft.com/office/drawing/2014/main" id="{41850359-ABC8-4C6F-B097-8791D0B3F87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39" name="Text Box 632">
          <a:extLst>
            <a:ext uri="{FF2B5EF4-FFF2-40B4-BE49-F238E27FC236}">
              <a16:creationId xmlns:a16="http://schemas.microsoft.com/office/drawing/2014/main" id="{A5AF0260-ABB4-4CB8-9D59-FB0DFA6FF4A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0" name="Text Box 633">
          <a:extLst>
            <a:ext uri="{FF2B5EF4-FFF2-40B4-BE49-F238E27FC236}">
              <a16:creationId xmlns:a16="http://schemas.microsoft.com/office/drawing/2014/main" id="{B75C6698-6DAD-49EB-AD07-CE27BAB28A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1" name="Text Box 634">
          <a:extLst>
            <a:ext uri="{FF2B5EF4-FFF2-40B4-BE49-F238E27FC236}">
              <a16:creationId xmlns:a16="http://schemas.microsoft.com/office/drawing/2014/main" id="{BEAC9B98-8C5B-4DB1-AE3B-7BB7E9C1560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2" name="Text Box 635">
          <a:extLst>
            <a:ext uri="{FF2B5EF4-FFF2-40B4-BE49-F238E27FC236}">
              <a16:creationId xmlns:a16="http://schemas.microsoft.com/office/drawing/2014/main" id="{15F3D9DA-155E-493F-AE8A-4C10D0DF8CC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3" name="Text Box 636">
          <a:extLst>
            <a:ext uri="{FF2B5EF4-FFF2-40B4-BE49-F238E27FC236}">
              <a16:creationId xmlns:a16="http://schemas.microsoft.com/office/drawing/2014/main" id="{05406353-A36A-4496-A37A-2A05D0931DB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4" name="Text Box 637">
          <a:extLst>
            <a:ext uri="{FF2B5EF4-FFF2-40B4-BE49-F238E27FC236}">
              <a16:creationId xmlns:a16="http://schemas.microsoft.com/office/drawing/2014/main" id="{836B6A88-4A25-4AD2-A2CC-A6CF42C200A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5" name="Text Box 638">
          <a:extLst>
            <a:ext uri="{FF2B5EF4-FFF2-40B4-BE49-F238E27FC236}">
              <a16:creationId xmlns:a16="http://schemas.microsoft.com/office/drawing/2014/main" id="{6740FF07-29D6-4062-9648-9431A46E051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6" name="Text Box 639">
          <a:extLst>
            <a:ext uri="{FF2B5EF4-FFF2-40B4-BE49-F238E27FC236}">
              <a16:creationId xmlns:a16="http://schemas.microsoft.com/office/drawing/2014/main" id="{F8B75E20-1140-47E2-8302-01CB1459DD1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7" name="Text Box 640">
          <a:extLst>
            <a:ext uri="{FF2B5EF4-FFF2-40B4-BE49-F238E27FC236}">
              <a16:creationId xmlns:a16="http://schemas.microsoft.com/office/drawing/2014/main" id="{194D709A-4764-4C95-BB5B-3B2BC98A76B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8" name="Text Box 641">
          <a:extLst>
            <a:ext uri="{FF2B5EF4-FFF2-40B4-BE49-F238E27FC236}">
              <a16:creationId xmlns:a16="http://schemas.microsoft.com/office/drawing/2014/main" id="{DCE6BA31-3600-4172-84C1-A7C8BFBA47F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49" name="Text Box 642">
          <a:extLst>
            <a:ext uri="{FF2B5EF4-FFF2-40B4-BE49-F238E27FC236}">
              <a16:creationId xmlns:a16="http://schemas.microsoft.com/office/drawing/2014/main" id="{1FEF9866-6428-4D57-B204-CA0EEC14570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0" name="Text Box 643">
          <a:extLst>
            <a:ext uri="{FF2B5EF4-FFF2-40B4-BE49-F238E27FC236}">
              <a16:creationId xmlns:a16="http://schemas.microsoft.com/office/drawing/2014/main" id="{556C1829-7F84-4A18-AFE5-2E9DDE6D5E2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1" name="Text Box 644">
          <a:extLst>
            <a:ext uri="{FF2B5EF4-FFF2-40B4-BE49-F238E27FC236}">
              <a16:creationId xmlns:a16="http://schemas.microsoft.com/office/drawing/2014/main" id="{A19B8852-EA6A-45A0-A166-379C2345147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2" name="Text Box 645">
          <a:extLst>
            <a:ext uri="{FF2B5EF4-FFF2-40B4-BE49-F238E27FC236}">
              <a16:creationId xmlns:a16="http://schemas.microsoft.com/office/drawing/2014/main" id="{996C49A7-1147-4CB1-989C-DB070D19F68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3" name="Text Box 646">
          <a:extLst>
            <a:ext uri="{FF2B5EF4-FFF2-40B4-BE49-F238E27FC236}">
              <a16:creationId xmlns:a16="http://schemas.microsoft.com/office/drawing/2014/main" id="{17C3D381-FC27-4A02-A3D0-3DFC0F3A6E5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4" name="Text Box 647">
          <a:extLst>
            <a:ext uri="{FF2B5EF4-FFF2-40B4-BE49-F238E27FC236}">
              <a16:creationId xmlns:a16="http://schemas.microsoft.com/office/drawing/2014/main" id="{73A75B53-775C-4CEA-9000-266127B1666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5" name="Text Box 648">
          <a:extLst>
            <a:ext uri="{FF2B5EF4-FFF2-40B4-BE49-F238E27FC236}">
              <a16:creationId xmlns:a16="http://schemas.microsoft.com/office/drawing/2014/main" id="{83457A81-F0CA-48F8-9B3B-1F46120A774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6" name="Text Box 649">
          <a:extLst>
            <a:ext uri="{FF2B5EF4-FFF2-40B4-BE49-F238E27FC236}">
              <a16:creationId xmlns:a16="http://schemas.microsoft.com/office/drawing/2014/main" id="{539C1E6F-3F4F-4D4D-A74C-D2443325BB8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7" name="Text Box 650">
          <a:extLst>
            <a:ext uri="{FF2B5EF4-FFF2-40B4-BE49-F238E27FC236}">
              <a16:creationId xmlns:a16="http://schemas.microsoft.com/office/drawing/2014/main" id="{53D11D04-7566-4A90-9859-B58CDC67E15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8" name="Text Box 651">
          <a:extLst>
            <a:ext uri="{FF2B5EF4-FFF2-40B4-BE49-F238E27FC236}">
              <a16:creationId xmlns:a16="http://schemas.microsoft.com/office/drawing/2014/main" id="{EA0B10F3-DC14-400F-B42E-3A97F8C9EF7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59" name="Text Box 652">
          <a:extLst>
            <a:ext uri="{FF2B5EF4-FFF2-40B4-BE49-F238E27FC236}">
              <a16:creationId xmlns:a16="http://schemas.microsoft.com/office/drawing/2014/main" id="{971620F4-82EC-4301-A5E6-1DCBD54319D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0" name="Text Box 653">
          <a:extLst>
            <a:ext uri="{FF2B5EF4-FFF2-40B4-BE49-F238E27FC236}">
              <a16:creationId xmlns:a16="http://schemas.microsoft.com/office/drawing/2014/main" id="{F431FB5E-F266-4798-8D59-3703A73163E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1" name="Text Box 654">
          <a:extLst>
            <a:ext uri="{FF2B5EF4-FFF2-40B4-BE49-F238E27FC236}">
              <a16:creationId xmlns:a16="http://schemas.microsoft.com/office/drawing/2014/main" id="{AD231DEF-3E98-4A31-A504-A067C16FB16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2" name="Text Box 655">
          <a:extLst>
            <a:ext uri="{FF2B5EF4-FFF2-40B4-BE49-F238E27FC236}">
              <a16:creationId xmlns:a16="http://schemas.microsoft.com/office/drawing/2014/main" id="{97246954-25E9-4B5D-A2F7-0542B0DC27F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3" name="Text Box 656">
          <a:extLst>
            <a:ext uri="{FF2B5EF4-FFF2-40B4-BE49-F238E27FC236}">
              <a16:creationId xmlns:a16="http://schemas.microsoft.com/office/drawing/2014/main" id="{0567A2FE-4D1B-4FDA-96DC-0419098A87D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4" name="Text Box 657">
          <a:extLst>
            <a:ext uri="{FF2B5EF4-FFF2-40B4-BE49-F238E27FC236}">
              <a16:creationId xmlns:a16="http://schemas.microsoft.com/office/drawing/2014/main" id="{34094990-FAD7-4229-88B9-6A3C7A88589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5" name="Text Box 658">
          <a:extLst>
            <a:ext uri="{FF2B5EF4-FFF2-40B4-BE49-F238E27FC236}">
              <a16:creationId xmlns:a16="http://schemas.microsoft.com/office/drawing/2014/main" id="{6C7DE620-AAC7-4D24-A484-3424EBEDC01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6" name="Text Box 659">
          <a:extLst>
            <a:ext uri="{FF2B5EF4-FFF2-40B4-BE49-F238E27FC236}">
              <a16:creationId xmlns:a16="http://schemas.microsoft.com/office/drawing/2014/main" id="{B7063B27-50DD-44E7-8AFA-F757FA063F8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7" name="Text Box 660">
          <a:extLst>
            <a:ext uri="{FF2B5EF4-FFF2-40B4-BE49-F238E27FC236}">
              <a16:creationId xmlns:a16="http://schemas.microsoft.com/office/drawing/2014/main" id="{8C35B527-7BE2-4C3F-8DEB-AF0F6A184D5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8" name="Text Box 661">
          <a:extLst>
            <a:ext uri="{FF2B5EF4-FFF2-40B4-BE49-F238E27FC236}">
              <a16:creationId xmlns:a16="http://schemas.microsoft.com/office/drawing/2014/main" id="{55FEB656-F0A6-4B8F-A330-5398B37D12A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69" name="Text Box 662">
          <a:extLst>
            <a:ext uri="{FF2B5EF4-FFF2-40B4-BE49-F238E27FC236}">
              <a16:creationId xmlns:a16="http://schemas.microsoft.com/office/drawing/2014/main" id="{805F4A4B-052C-4E57-9832-666E8EF834F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0" name="Text Box 663">
          <a:extLst>
            <a:ext uri="{FF2B5EF4-FFF2-40B4-BE49-F238E27FC236}">
              <a16:creationId xmlns:a16="http://schemas.microsoft.com/office/drawing/2014/main" id="{02F5A16E-1A66-46AE-B5EC-EE3964E562D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1" name="Text Box 664">
          <a:extLst>
            <a:ext uri="{FF2B5EF4-FFF2-40B4-BE49-F238E27FC236}">
              <a16:creationId xmlns:a16="http://schemas.microsoft.com/office/drawing/2014/main" id="{C991737B-8FE8-449E-9FC4-5B0A7958F62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2" name="Text Box 665">
          <a:extLst>
            <a:ext uri="{FF2B5EF4-FFF2-40B4-BE49-F238E27FC236}">
              <a16:creationId xmlns:a16="http://schemas.microsoft.com/office/drawing/2014/main" id="{2709F4F2-E3C7-4C37-8608-E7F954FDD9E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3" name="Text Box 666">
          <a:extLst>
            <a:ext uri="{FF2B5EF4-FFF2-40B4-BE49-F238E27FC236}">
              <a16:creationId xmlns:a16="http://schemas.microsoft.com/office/drawing/2014/main" id="{6FF1C1B6-A526-4E8D-B360-6E94B1AD9F8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4" name="Text Box 667">
          <a:extLst>
            <a:ext uri="{FF2B5EF4-FFF2-40B4-BE49-F238E27FC236}">
              <a16:creationId xmlns:a16="http://schemas.microsoft.com/office/drawing/2014/main" id="{369CBA42-4A17-4480-BDFE-774F3D9558D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5" name="Text Box 668">
          <a:extLst>
            <a:ext uri="{FF2B5EF4-FFF2-40B4-BE49-F238E27FC236}">
              <a16:creationId xmlns:a16="http://schemas.microsoft.com/office/drawing/2014/main" id="{5A44BDB4-C508-4085-87A1-63BC873FA97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6" name="Text Box 669">
          <a:extLst>
            <a:ext uri="{FF2B5EF4-FFF2-40B4-BE49-F238E27FC236}">
              <a16:creationId xmlns:a16="http://schemas.microsoft.com/office/drawing/2014/main" id="{C1C377E9-8DE9-4B8C-AE96-8BF76C957D3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7" name="Text Box 670">
          <a:extLst>
            <a:ext uri="{FF2B5EF4-FFF2-40B4-BE49-F238E27FC236}">
              <a16:creationId xmlns:a16="http://schemas.microsoft.com/office/drawing/2014/main" id="{269947BE-D755-4455-B7CE-5C1A910371F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8" name="Text Box 671">
          <a:extLst>
            <a:ext uri="{FF2B5EF4-FFF2-40B4-BE49-F238E27FC236}">
              <a16:creationId xmlns:a16="http://schemas.microsoft.com/office/drawing/2014/main" id="{4A3E0FEF-AEA3-495E-BE2C-08986168588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79" name="Text Box 672">
          <a:extLst>
            <a:ext uri="{FF2B5EF4-FFF2-40B4-BE49-F238E27FC236}">
              <a16:creationId xmlns:a16="http://schemas.microsoft.com/office/drawing/2014/main" id="{CD7229BF-542F-4395-9632-18AC0B96550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0" name="Text Box 673">
          <a:extLst>
            <a:ext uri="{FF2B5EF4-FFF2-40B4-BE49-F238E27FC236}">
              <a16:creationId xmlns:a16="http://schemas.microsoft.com/office/drawing/2014/main" id="{3D223A2A-C8BF-4A5D-A228-EFF5A2CC589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1" name="Text Box 674">
          <a:extLst>
            <a:ext uri="{FF2B5EF4-FFF2-40B4-BE49-F238E27FC236}">
              <a16:creationId xmlns:a16="http://schemas.microsoft.com/office/drawing/2014/main" id="{C612F761-3A49-435B-A3CB-21EB3BEE2D3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2" name="Text Box 675">
          <a:extLst>
            <a:ext uri="{FF2B5EF4-FFF2-40B4-BE49-F238E27FC236}">
              <a16:creationId xmlns:a16="http://schemas.microsoft.com/office/drawing/2014/main" id="{73DEC081-7C39-4C3D-AF09-7C1C1034E53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3" name="Text Box 676">
          <a:extLst>
            <a:ext uri="{FF2B5EF4-FFF2-40B4-BE49-F238E27FC236}">
              <a16:creationId xmlns:a16="http://schemas.microsoft.com/office/drawing/2014/main" id="{AA0D9DC4-6336-433A-8CB8-047E79A8364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4" name="Text Box 677">
          <a:extLst>
            <a:ext uri="{FF2B5EF4-FFF2-40B4-BE49-F238E27FC236}">
              <a16:creationId xmlns:a16="http://schemas.microsoft.com/office/drawing/2014/main" id="{1354ADFC-F1CF-423E-992F-8565E5BF297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5" name="Text Box 678">
          <a:extLst>
            <a:ext uri="{FF2B5EF4-FFF2-40B4-BE49-F238E27FC236}">
              <a16:creationId xmlns:a16="http://schemas.microsoft.com/office/drawing/2014/main" id="{73CE830B-FECA-48E7-9927-A6410C8943C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6" name="Text Box 679">
          <a:extLst>
            <a:ext uri="{FF2B5EF4-FFF2-40B4-BE49-F238E27FC236}">
              <a16:creationId xmlns:a16="http://schemas.microsoft.com/office/drawing/2014/main" id="{3BBF4C80-CCAC-43AD-A5D2-BE9A4B9875C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7" name="Text Box 680">
          <a:extLst>
            <a:ext uri="{FF2B5EF4-FFF2-40B4-BE49-F238E27FC236}">
              <a16:creationId xmlns:a16="http://schemas.microsoft.com/office/drawing/2014/main" id="{17D0828F-ADB8-4127-9410-E86D49E5B14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8" name="Text Box 681">
          <a:extLst>
            <a:ext uri="{FF2B5EF4-FFF2-40B4-BE49-F238E27FC236}">
              <a16:creationId xmlns:a16="http://schemas.microsoft.com/office/drawing/2014/main" id="{707D0724-3677-4347-8428-DED5361197E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89" name="Text Box 682">
          <a:extLst>
            <a:ext uri="{FF2B5EF4-FFF2-40B4-BE49-F238E27FC236}">
              <a16:creationId xmlns:a16="http://schemas.microsoft.com/office/drawing/2014/main" id="{964185EC-44B7-49C4-A6BA-B6EFFAEF3BF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0" name="Text Box 683">
          <a:extLst>
            <a:ext uri="{FF2B5EF4-FFF2-40B4-BE49-F238E27FC236}">
              <a16:creationId xmlns:a16="http://schemas.microsoft.com/office/drawing/2014/main" id="{6A669D9C-80ED-44B1-8979-32FEFEDCCA0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1" name="Text Box 684">
          <a:extLst>
            <a:ext uri="{FF2B5EF4-FFF2-40B4-BE49-F238E27FC236}">
              <a16:creationId xmlns:a16="http://schemas.microsoft.com/office/drawing/2014/main" id="{593470A1-4383-461F-95AB-2B4DFF336AC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2" name="Text Box 685">
          <a:extLst>
            <a:ext uri="{FF2B5EF4-FFF2-40B4-BE49-F238E27FC236}">
              <a16:creationId xmlns:a16="http://schemas.microsoft.com/office/drawing/2014/main" id="{A8C38839-428A-40B4-8687-B8F1DB92A1A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3" name="Text Box 686">
          <a:extLst>
            <a:ext uri="{FF2B5EF4-FFF2-40B4-BE49-F238E27FC236}">
              <a16:creationId xmlns:a16="http://schemas.microsoft.com/office/drawing/2014/main" id="{4AA1C634-98E3-4C28-A5C0-CEEDE32B2A0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4" name="Text Box 687">
          <a:extLst>
            <a:ext uri="{FF2B5EF4-FFF2-40B4-BE49-F238E27FC236}">
              <a16:creationId xmlns:a16="http://schemas.microsoft.com/office/drawing/2014/main" id="{04BFBE52-B721-47E1-B591-549C794C631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5" name="Text Box 688">
          <a:extLst>
            <a:ext uri="{FF2B5EF4-FFF2-40B4-BE49-F238E27FC236}">
              <a16:creationId xmlns:a16="http://schemas.microsoft.com/office/drawing/2014/main" id="{723DAAC9-3CD1-41C1-B42B-884860567E5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6" name="Text Box 689">
          <a:extLst>
            <a:ext uri="{FF2B5EF4-FFF2-40B4-BE49-F238E27FC236}">
              <a16:creationId xmlns:a16="http://schemas.microsoft.com/office/drawing/2014/main" id="{2247EE54-814D-4A3D-8B77-A78751F52A1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7" name="Text Box 690">
          <a:extLst>
            <a:ext uri="{FF2B5EF4-FFF2-40B4-BE49-F238E27FC236}">
              <a16:creationId xmlns:a16="http://schemas.microsoft.com/office/drawing/2014/main" id="{7667ABE3-CBF1-4538-A42D-FED27DE7F0A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8" name="Text Box 691">
          <a:extLst>
            <a:ext uri="{FF2B5EF4-FFF2-40B4-BE49-F238E27FC236}">
              <a16:creationId xmlns:a16="http://schemas.microsoft.com/office/drawing/2014/main" id="{EABDDCF7-C0AE-4893-AE00-014881DA10D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499" name="Text Box 692">
          <a:extLst>
            <a:ext uri="{FF2B5EF4-FFF2-40B4-BE49-F238E27FC236}">
              <a16:creationId xmlns:a16="http://schemas.microsoft.com/office/drawing/2014/main" id="{91B12402-CF6F-472C-B1BA-A088861BC9D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0" name="Text Box 693">
          <a:extLst>
            <a:ext uri="{FF2B5EF4-FFF2-40B4-BE49-F238E27FC236}">
              <a16:creationId xmlns:a16="http://schemas.microsoft.com/office/drawing/2014/main" id="{A29EE384-670A-45BB-9295-38C79A3BB87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1" name="Text Box 694">
          <a:extLst>
            <a:ext uri="{FF2B5EF4-FFF2-40B4-BE49-F238E27FC236}">
              <a16:creationId xmlns:a16="http://schemas.microsoft.com/office/drawing/2014/main" id="{BCB0868E-B4C0-4BA3-8F00-C349776E586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2" name="Text Box 695">
          <a:extLst>
            <a:ext uri="{FF2B5EF4-FFF2-40B4-BE49-F238E27FC236}">
              <a16:creationId xmlns:a16="http://schemas.microsoft.com/office/drawing/2014/main" id="{2B321E02-2A79-4548-A364-22A286BA16F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3" name="Text Box 696">
          <a:extLst>
            <a:ext uri="{FF2B5EF4-FFF2-40B4-BE49-F238E27FC236}">
              <a16:creationId xmlns:a16="http://schemas.microsoft.com/office/drawing/2014/main" id="{50326B1B-49C2-482A-A62C-5D5A2DB94A9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4" name="Text Box 697">
          <a:extLst>
            <a:ext uri="{FF2B5EF4-FFF2-40B4-BE49-F238E27FC236}">
              <a16:creationId xmlns:a16="http://schemas.microsoft.com/office/drawing/2014/main" id="{43EE644F-0883-4C0D-BB28-1A92A248970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5" name="Text Box 698">
          <a:extLst>
            <a:ext uri="{FF2B5EF4-FFF2-40B4-BE49-F238E27FC236}">
              <a16:creationId xmlns:a16="http://schemas.microsoft.com/office/drawing/2014/main" id="{8D2C2517-BB7D-4FA7-BC36-86CB4413060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6" name="Text Box 699">
          <a:extLst>
            <a:ext uri="{FF2B5EF4-FFF2-40B4-BE49-F238E27FC236}">
              <a16:creationId xmlns:a16="http://schemas.microsoft.com/office/drawing/2014/main" id="{91408FE0-A3C0-4A6F-99F3-5A20F63445A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7" name="Text Box 700">
          <a:extLst>
            <a:ext uri="{FF2B5EF4-FFF2-40B4-BE49-F238E27FC236}">
              <a16:creationId xmlns:a16="http://schemas.microsoft.com/office/drawing/2014/main" id="{82885273-8450-4847-9733-AC7885E6BED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8" name="Text Box 701">
          <a:extLst>
            <a:ext uri="{FF2B5EF4-FFF2-40B4-BE49-F238E27FC236}">
              <a16:creationId xmlns:a16="http://schemas.microsoft.com/office/drawing/2014/main" id="{21C69D40-4173-4DF1-B7BE-423EE1326CC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09" name="Text Box 702">
          <a:extLst>
            <a:ext uri="{FF2B5EF4-FFF2-40B4-BE49-F238E27FC236}">
              <a16:creationId xmlns:a16="http://schemas.microsoft.com/office/drawing/2014/main" id="{34D15280-0E09-471D-818C-DF87BF4BAC8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0" name="Text Box 703">
          <a:extLst>
            <a:ext uri="{FF2B5EF4-FFF2-40B4-BE49-F238E27FC236}">
              <a16:creationId xmlns:a16="http://schemas.microsoft.com/office/drawing/2014/main" id="{4ED4F87D-CF8C-4D05-A397-B0725C9B260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1" name="Text Box 704">
          <a:extLst>
            <a:ext uri="{FF2B5EF4-FFF2-40B4-BE49-F238E27FC236}">
              <a16:creationId xmlns:a16="http://schemas.microsoft.com/office/drawing/2014/main" id="{E7603475-63A8-48DA-AF5B-1B170B4C245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2" name="Text Box 705">
          <a:extLst>
            <a:ext uri="{FF2B5EF4-FFF2-40B4-BE49-F238E27FC236}">
              <a16:creationId xmlns:a16="http://schemas.microsoft.com/office/drawing/2014/main" id="{6EB123CC-E98C-412E-B63A-FE735FD28F1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3" name="Text Box 706">
          <a:extLst>
            <a:ext uri="{FF2B5EF4-FFF2-40B4-BE49-F238E27FC236}">
              <a16:creationId xmlns:a16="http://schemas.microsoft.com/office/drawing/2014/main" id="{9991BF69-E871-4F6E-943B-F0C47453F2D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4" name="Text Box 707">
          <a:extLst>
            <a:ext uri="{FF2B5EF4-FFF2-40B4-BE49-F238E27FC236}">
              <a16:creationId xmlns:a16="http://schemas.microsoft.com/office/drawing/2014/main" id="{B7527A39-1250-4439-8E0E-12CEBE88205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5" name="Text Box 708">
          <a:extLst>
            <a:ext uri="{FF2B5EF4-FFF2-40B4-BE49-F238E27FC236}">
              <a16:creationId xmlns:a16="http://schemas.microsoft.com/office/drawing/2014/main" id="{F55FC8B5-9794-4D1D-84C4-A3B08EE8F48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6" name="Text Box 709">
          <a:extLst>
            <a:ext uri="{FF2B5EF4-FFF2-40B4-BE49-F238E27FC236}">
              <a16:creationId xmlns:a16="http://schemas.microsoft.com/office/drawing/2014/main" id="{A3104802-5A3C-45F0-9A87-D66C5B7800D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7" name="Text Box 710">
          <a:extLst>
            <a:ext uri="{FF2B5EF4-FFF2-40B4-BE49-F238E27FC236}">
              <a16:creationId xmlns:a16="http://schemas.microsoft.com/office/drawing/2014/main" id="{13A75069-4967-4F6D-B88A-B21AFEC50A8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8" name="Text Box 711">
          <a:extLst>
            <a:ext uri="{FF2B5EF4-FFF2-40B4-BE49-F238E27FC236}">
              <a16:creationId xmlns:a16="http://schemas.microsoft.com/office/drawing/2014/main" id="{6064BBA6-12A7-47ED-B519-73F03BEA2E8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19" name="Text Box 712">
          <a:extLst>
            <a:ext uri="{FF2B5EF4-FFF2-40B4-BE49-F238E27FC236}">
              <a16:creationId xmlns:a16="http://schemas.microsoft.com/office/drawing/2014/main" id="{4CED698E-5E9A-4A92-872B-A752A008EC0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0" name="Text Box 713">
          <a:extLst>
            <a:ext uri="{FF2B5EF4-FFF2-40B4-BE49-F238E27FC236}">
              <a16:creationId xmlns:a16="http://schemas.microsoft.com/office/drawing/2014/main" id="{CFEAFEF6-7087-4BA1-B501-88499EC580B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1" name="Text Box 714">
          <a:extLst>
            <a:ext uri="{FF2B5EF4-FFF2-40B4-BE49-F238E27FC236}">
              <a16:creationId xmlns:a16="http://schemas.microsoft.com/office/drawing/2014/main" id="{31A72878-6A3F-4F1E-88C2-017AD57A0F8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2" name="Text Box 715">
          <a:extLst>
            <a:ext uri="{FF2B5EF4-FFF2-40B4-BE49-F238E27FC236}">
              <a16:creationId xmlns:a16="http://schemas.microsoft.com/office/drawing/2014/main" id="{7CD4DA93-AC5C-4453-B52C-1F97587FFD6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3" name="Text Box 716">
          <a:extLst>
            <a:ext uri="{FF2B5EF4-FFF2-40B4-BE49-F238E27FC236}">
              <a16:creationId xmlns:a16="http://schemas.microsoft.com/office/drawing/2014/main" id="{6CDB26D7-1B21-4681-8943-11627823A44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4" name="Text Box 717">
          <a:extLst>
            <a:ext uri="{FF2B5EF4-FFF2-40B4-BE49-F238E27FC236}">
              <a16:creationId xmlns:a16="http://schemas.microsoft.com/office/drawing/2014/main" id="{8BD019FD-7AF7-4FC9-820F-51AF9E7CD85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5" name="Text Box 718">
          <a:extLst>
            <a:ext uri="{FF2B5EF4-FFF2-40B4-BE49-F238E27FC236}">
              <a16:creationId xmlns:a16="http://schemas.microsoft.com/office/drawing/2014/main" id="{6C110DBE-D346-4E53-BF7C-2641AEEB906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6" name="Text Box 719">
          <a:extLst>
            <a:ext uri="{FF2B5EF4-FFF2-40B4-BE49-F238E27FC236}">
              <a16:creationId xmlns:a16="http://schemas.microsoft.com/office/drawing/2014/main" id="{F1FA33C3-329B-45A3-A0A8-44BC1BDC6FA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7" name="Text Box 720">
          <a:extLst>
            <a:ext uri="{FF2B5EF4-FFF2-40B4-BE49-F238E27FC236}">
              <a16:creationId xmlns:a16="http://schemas.microsoft.com/office/drawing/2014/main" id="{076C0A72-409C-4E25-A1E9-D78ECE28C48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8" name="Text Box 721">
          <a:extLst>
            <a:ext uri="{FF2B5EF4-FFF2-40B4-BE49-F238E27FC236}">
              <a16:creationId xmlns:a16="http://schemas.microsoft.com/office/drawing/2014/main" id="{8E3E3783-2EB0-428A-A213-0D4FFC1C3ED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29" name="Text Box 722">
          <a:extLst>
            <a:ext uri="{FF2B5EF4-FFF2-40B4-BE49-F238E27FC236}">
              <a16:creationId xmlns:a16="http://schemas.microsoft.com/office/drawing/2014/main" id="{54B44B37-F790-4C9B-9A92-E49064EDAC1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0" name="Text Box 723">
          <a:extLst>
            <a:ext uri="{FF2B5EF4-FFF2-40B4-BE49-F238E27FC236}">
              <a16:creationId xmlns:a16="http://schemas.microsoft.com/office/drawing/2014/main" id="{F6F78F34-2D97-42CD-8CD9-583B62FDA63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1" name="Text Box 724">
          <a:extLst>
            <a:ext uri="{FF2B5EF4-FFF2-40B4-BE49-F238E27FC236}">
              <a16:creationId xmlns:a16="http://schemas.microsoft.com/office/drawing/2014/main" id="{264256E5-341E-4337-B2F3-40FA6AD29DA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2" name="Text Box 725">
          <a:extLst>
            <a:ext uri="{FF2B5EF4-FFF2-40B4-BE49-F238E27FC236}">
              <a16:creationId xmlns:a16="http://schemas.microsoft.com/office/drawing/2014/main" id="{07B7544A-1464-469C-B313-BC6C92552F7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3" name="Text Box 726">
          <a:extLst>
            <a:ext uri="{FF2B5EF4-FFF2-40B4-BE49-F238E27FC236}">
              <a16:creationId xmlns:a16="http://schemas.microsoft.com/office/drawing/2014/main" id="{9620D32D-EF54-42C2-BF51-FD21994D884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4" name="Text Box 727">
          <a:extLst>
            <a:ext uri="{FF2B5EF4-FFF2-40B4-BE49-F238E27FC236}">
              <a16:creationId xmlns:a16="http://schemas.microsoft.com/office/drawing/2014/main" id="{9EEF5F29-AF3D-4E65-8FEF-EAB3A23A733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5" name="Text Box 728">
          <a:extLst>
            <a:ext uri="{FF2B5EF4-FFF2-40B4-BE49-F238E27FC236}">
              <a16:creationId xmlns:a16="http://schemas.microsoft.com/office/drawing/2014/main" id="{E41C67E6-62E5-4E6B-882F-64A66389CCF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6" name="Text Box 729">
          <a:extLst>
            <a:ext uri="{FF2B5EF4-FFF2-40B4-BE49-F238E27FC236}">
              <a16:creationId xmlns:a16="http://schemas.microsoft.com/office/drawing/2014/main" id="{2CC4B948-F693-493E-958A-83EBAE9E609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7" name="Text Box 730">
          <a:extLst>
            <a:ext uri="{FF2B5EF4-FFF2-40B4-BE49-F238E27FC236}">
              <a16:creationId xmlns:a16="http://schemas.microsoft.com/office/drawing/2014/main" id="{129DEAC4-1DC9-4C11-9E3D-7DEA91D0024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8" name="Text Box 731">
          <a:extLst>
            <a:ext uri="{FF2B5EF4-FFF2-40B4-BE49-F238E27FC236}">
              <a16:creationId xmlns:a16="http://schemas.microsoft.com/office/drawing/2014/main" id="{463A163F-97AB-4710-B1C4-B3CA4BC4FD6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39" name="Text Box 732">
          <a:extLst>
            <a:ext uri="{FF2B5EF4-FFF2-40B4-BE49-F238E27FC236}">
              <a16:creationId xmlns:a16="http://schemas.microsoft.com/office/drawing/2014/main" id="{C0F74E18-9FBC-450E-8BD2-62F8E0D5031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0" name="Text Box 733">
          <a:extLst>
            <a:ext uri="{FF2B5EF4-FFF2-40B4-BE49-F238E27FC236}">
              <a16:creationId xmlns:a16="http://schemas.microsoft.com/office/drawing/2014/main" id="{3EC158F2-9E53-4BDD-9AA9-4A4B4081AE6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1" name="Text Box 734">
          <a:extLst>
            <a:ext uri="{FF2B5EF4-FFF2-40B4-BE49-F238E27FC236}">
              <a16:creationId xmlns:a16="http://schemas.microsoft.com/office/drawing/2014/main" id="{5D884772-D1A3-4EC7-801D-A8406F04BBD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2" name="Text Box 735">
          <a:extLst>
            <a:ext uri="{FF2B5EF4-FFF2-40B4-BE49-F238E27FC236}">
              <a16:creationId xmlns:a16="http://schemas.microsoft.com/office/drawing/2014/main" id="{D65DF62C-E148-4C52-BAED-E9CD935EA13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3" name="Text Box 736">
          <a:extLst>
            <a:ext uri="{FF2B5EF4-FFF2-40B4-BE49-F238E27FC236}">
              <a16:creationId xmlns:a16="http://schemas.microsoft.com/office/drawing/2014/main" id="{9E2DB6FC-C69D-41A5-A233-09973316070D}"/>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4" name="Text Box 737">
          <a:extLst>
            <a:ext uri="{FF2B5EF4-FFF2-40B4-BE49-F238E27FC236}">
              <a16:creationId xmlns:a16="http://schemas.microsoft.com/office/drawing/2014/main" id="{48D1E691-497E-4DE2-86A9-7BF145B36642}"/>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5" name="Text Box 738">
          <a:extLst>
            <a:ext uri="{FF2B5EF4-FFF2-40B4-BE49-F238E27FC236}">
              <a16:creationId xmlns:a16="http://schemas.microsoft.com/office/drawing/2014/main" id="{E3A23C06-43F0-4F93-AEAF-77A0365DD4AF}"/>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6" name="Text Box 739">
          <a:extLst>
            <a:ext uri="{FF2B5EF4-FFF2-40B4-BE49-F238E27FC236}">
              <a16:creationId xmlns:a16="http://schemas.microsoft.com/office/drawing/2014/main" id="{CC7828A7-E530-4A67-92D3-62959939945B}"/>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7" name="Text Box 740">
          <a:extLst>
            <a:ext uri="{FF2B5EF4-FFF2-40B4-BE49-F238E27FC236}">
              <a16:creationId xmlns:a16="http://schemas.microsoft.com/office/drawing/2014/main" id="{495B8BF8-E4CE-49D4-81AE-46A4C68A0E9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8" name="Text Box 741">
          <a:extLst>
            <a:ext uri="{FF2B5EF4-FFF2-40B4-BE49-F238E27FC236}">
              <a16:creationId xmlns:a16="http://schemas.microsoft.com/office/drawing/2014/main" id="{97DC8788-0682-4693-9900-9D65B9CBB58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49" name="Text Box 742">
          <a:extLst>
            <a:ext uri="{FF2B5EF4-FFF2-40B4-BE49-F238E27FC236}">
              <a16:creationId xmlns:a16="http://schemas.microsoft.com/office/drawing/2014/main" id="{B0622F16-B8A1-4874-A097-24220F28BCD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0" name="Text Box 743">
          <a:extLst>
            <a:ext uri="{FF2B5EF4-FFF2-40B4-BE49-F238E27FC236}">
              <a16:creationId xmlns:a16="http://schemas.microsoft.com/office/drawing/2014/main" id="{EA3506C9-0032-4183-8347-B00BB4945C87}"/>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1" name="Text Box 744">
          <a:extLst>
            <a:ext uri="{FF2B5EF4-FFF2-40B4-BE49-F238E27FC236}">
              <a16:creationId xmlns:a16="http://schemas.microsoft.com/office/drawing/2014/main" id="{149642E0-017D-4B1D-B6A5-A4F0FB034F1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2" name="Text Box 745">
          <a:extLst>
            <a:ext uri="{FF2B5EF4-FFF2-40B4-BE49-F238E27FC236}">
              <a16:creationId xmlns:a16="http://schemas.microsoft.com/office/drawing/2014/main" id="{482D08CC-7D01-4148-A39C-B4BDD315EE7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3" name="Text Box 746">
          <a:extLst>
            <a:ext uri="{FF2B5EF4-FFF2-40B4-BE49-F238E27FC236}">
              <a16:creationId xmlns:a16="http://schemas.microsoft.com/office/drawing/2014/main" id="{97EF5ED9-94C2-405D-B417-08F147E4654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4" name="Text Box 747">
          <a:extLst>
            <a:ext uri="{FF2B5EF4-FFF2-40B4-BE49-F238E27FC236}">
              <a16:creationId xmlns:a16="http://schemas.microsoft.com/office/drawing/2014/main" id="{65D3487A-2C04-4AEB-A263-B4FB102CBCF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5" name="Text Box 748">
          <a:extLst>
            <a:ext uri="{FF2B5EF4-FFF2-40B4-BE49-F238E27FC236}">
              <a16:creationId xmlns:a16="http://schemas.microsoft.com/office/drawing/2014/main" id="{E0C6F101-4BC4-4E40-A86F-CA6E80C33D56}"/>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6" name="Text Box 749">
          <a:extLst>
            <a:ext uri="{FF2B5EF4-FFF2-40B4-BE49-F238E27FC236}">
              <a16:creationId xmlns:a16="http://schemas.microsoft.com/office/drawing/2014/main" id="{85CD9DCD-1D20-4BFA-9CD8-378982C309B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7" name="Text Box 750">
          <a:extLst>
            <a:ext uri="{FF2B5EF4-FFF2-40B4-BE49-F238E27FC236}">
              <a16:creationId xmlns:a16="http://schemas.microsoft.com/office/drawing/2014/main" id="{EE0A9EF0-6941-458A-B10F-64504A51EA3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8" name="Text Box 751">
          <a:extLst>
            <a:ext uri="{FF2B5EF4-FFF2-40B4-BE49-F238E27FC236}">
              <a16:creationId xmlns:a16="http://schemas.microsoft.com/office/drawing/2014/main" id="{1531321B-AD46-42A9-8FF4-C320FFD8030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59" name="Text Box 752">
          <a:extLst>
            <a:ext uri="{FF2B5EF4-FFF2-40B4-BE49-F238E27FC236}">
              <a16:creationId xmlns:a16="http://schemas.microsoft.com/office/drawing/2014/main" id="{60E8098D-9DD6-4628-B841-A55A6ED0F05A}"/>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0" name="Text Box 753">
          <a:extLst>
            <a:ext uri="{FF2B5EF4-FFF2-40B4-BE49-F238E27FC236}">
              <a16:creationId xmlns:a16="http://schemas.microsoft.com/office/drawing/2014/main" id="{1093CC44-A54D-4A7D-B5B9-442C9ADBB50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1" name="Text Box 754">
          <a:extLst>
            <a:ext uri="{FF2B5EF4-FFF2-40B4-BE49-F238E27FC236}">
              <a16:creationId xmlns:a16="http://schemas.microsoft.com/office/drawing/2014/main" id="{DD8ED550-E7BA-4C29-9F52-A77DCE07795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2" name="Text Box 755">
          <a:extLst>
            <a:ext uri="{FF2B5EF4-FFF2-40B4-BE49-F238E27FC236}">
              <a16:creationId xmlns:a16="http://schemas.microsoft.com/office/drawing/2014/main" id="{97E7121B-AC2E-4BF6-8B8B-AE3628EAC32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3" name="Text Box 756">
          <a:extLst>
            <a:ext uri="{FF2B5EF4-FFF2-40B4-BE49-F238E27FC236}">
              <a16:creationId xmlns:a16="http://schemas.microsoft.com/office/drawing/2014/main" id="{5F4948D3-4DE1-4B13-9289-342A798A4F9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4" name="Text Box 757">
          <a:extLst>
            <a:ext uri="{FF2B5EF4-FFF2-40B4-BE49-F238E27FC236}">
              <a16:creationId xmlns:a16="http://schemas.microsoft.com/office/drawing/2014/main" id="{83F42093-686D-465A-9D3B-4278B255806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5" name="Text Box 758">
          <a:extLst>
            <a:ext uri="{FF2B5EF4-FFF2-40B4-BE49-F238E27FC236}">
              <a16:creationId xmlns:a16="http://schemas.microsoft.com/office/drawing/2014/main" id="{D58ADDFD-9237-4D0A-8FD4-8E523D4B67D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6" name="Text Box 759">
          <a:extLst>
            <a:ext uri="{FF2B5EF4-FFF2-40B4-BE49-F238E27FC236}">
              <a16:creationId xmlns:a16="http://schemas.microsoft.com/office/drawing/2014/main" id="{F28FBB21-478F-4968-AF19-9831B4EC0D1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7" name="Text Box 760">
          <a:extLst>
            <a:ext uri="{FF2B5EF4-FFF2-40B4-BE49-F238E27FC236}">
              <a16:creationId xmlns:a16="http://schemas.microsoft.com/office/drawing/2014/main" id="{66D271BA-4529-4677-8BA8-FB4CD2F7A569}"/>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8" name="Text Box 761">
          <a:extLst>
            <a:ext uri="{FF2B5EF4-FFF2-40B4-BE49-F238E27FC236}">
              <a16:creationId xmlns:a16="http://schemas.microsoft.com/office/drawing/2014/main" id="{1DDAE09A-865C-478C-B925-9A8DD38229A3}"/>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69" name="Text Box 762">
          <a:extLst>
            <a:ext uri="{FF2B5EF4-FFF2-40B4-BE49-F238E27FC236}">
              <a16:creationId xmlns:a16="http://schemas.microsoft.com/office/drawing/2014/main" id="{72F9C60A-2863-44E1-AAE3-04A3DD33073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0" name="Text Box 763">
          <a:extLst>
            <a:ext uri="{FF2B5EF4-FFF2-40B4-BE49-F238E27FC236}">
              <a16:creationId xmlns:a16="http://schemas.microsoft.com/office/drawing/2014/main" id="{59FBB695-385D-41AD-9CCC-502336F87704}"/>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1" name="Text Box 764">
          <a:extLst>
            <a:ext uri="{FF2B5EF4-FFF2-40B4-BE49-F238E27FC236}">
              <a16:creationId xmlns:a16="http://schemas.microsoft.com/office/drawing/2014/main" id="{6FA7B372-CCAA-4002-AF22-E79A66DEA75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2" name="Text Box 765">
          <a:extLst>
            <a:ext uri="{FF2B5EF4-FFF2-40B4-BE49-F238E27FC236}">
              <a16:creationId xmlns:a16="http://schemas.microsoft.com/office/drawing/2014/main" id="{58AD5CD4-85E9-42E4-92EF-B0BA367E4281}"/>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3" name="Text Box 766">
          <a:extLst>
            <a:ext uri="{FF2B5EF4-FFF2-40B4-BE49-F238E27FC236}">
              <a16:creationId xmlns:a16="http://schemas.microsoft.com/office/drawing/2014/main" id="{942D2190-4D1E-49C2-B6C0-70FD3A5ED0D0}"/>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4" name="Text Box 767">
          <a:extLst>
            <a:ext uri="{FF2B5EF4-FFF2-40B4-BE49-F238E27FC236}">
              <a16:creationId xmlns:a16="http://schemas.microsoft.com/office/drawing/2014/main" id="{F7DF1F1F-70D9-4993-A390-D797FFE29B15}"/>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5" name="Text Box 768">
          <a:extLst>
            <a:ext uri="{FF2B5EF4-FFF2-40B4-BE49-F238E27FC236}">
              <a16:creationId xmlns:a16="http://schemas.microsoft.com/office/drawing/2014/main" id="{C5D923DE-9C92-47BB-A054-9DF4D0557008}"/>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6" name="Text Box 769">
          <a:extLst>
            <a:ext uri="{FF2B5EF4-FFF2-40B4-BE49-F238E27FC236}">
              <a16:creationId xmlns:a16="http://schemas.microsoft.com/office/drawing/2014/main" id="{17A81176-6243-4069-A3DF-656DBE419F2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7" name="Text Box 770">
          <a:extLst>
            <a:ext uri="{FF2B5EF4-FFF2-40B4-BE49-F238E27FC236}">
              <a16:creationId xmlns:a16="http://schemas.microsoft.com/office/drawing/2014/main" id="{CE9B6CE8-8C48-41F2-B19C-65B9737A6BDE}"/>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0</xdr:colOff>
      <xdr:row>32</xdr:row>
      <xdr:rowOff>0</xdr:rowOff>
    </xdr:from>
    <xdr:to>
      <xdr:col>1</xdr:col>
      <xdr:colOff>123825</xdr:colOff>
      <xdr:row>34</xdr:row>
      <xdr:rowOff>111242</xdr:rowOff>
    </xdr:to>
    <xdr:sp macro="" textlink="">
      <xdr:nvSpPr>
        <xdr:cNvPr id="578" name="Text Box 771">
          <a:extLst>
            <a:ext uri="{FF2B5EF4-FFF2-40B4-BE49-F238E27FC236}">
              <a16:creationId xmlns:a16="http://schemas.microsoft.com/office/drawing/2014/main" id="{D3E25BCB-14E8-4983-9A6F-EBC4D584136C}"/>
            </a:ext>
          </a:extLst>
        </xdr:cNvPr>
        <xdr:cNvSpPr txBox="1">
          <a:spLocks noChangeArrowheads="1"/>
        </xdr:cNvSpPr>
      </xdr:nvSpPr>
      <xdr:spPr bwMode="auto">
        <a:xfrm>
          <a:off x="1076325" y="374675400"/>
          <a:ext cx="123825" cy="752881"/>
        </a:xfrm>
        <a:prstGeom prst="rect">
          <a:avLst/>
        </a:prstGeom>
        <a:noFill/>
        <a:ln w="9525">
          <a:noFill/>
          <a:miter lim="800000"/>
          <a:headEnd/>
          <a:tailEnd/>
        </a:ln>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79" name="Text Box 3">
          <a:extLst>
            <a:ext uri="{FF2B5EF4-FFF2-40B4-BE49-F238E27FC236}">
              <a16:creationId xmlns:a16="http://schemas.microsoft.com/office/drawing/2014/main" id="{9BE3127C-A3F2-407F-AB04-EB7769E4F0E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0" name="Text Box 3">
          <a:extLst>
            <a:ext uri="{FF2B5EF4-FFF2-40B4-BE49-F238E27FC236}">
              <a16:creationId xmlns:a16="http://schemas.microsoft.com/office/drawing/2014/main" id="{40171BD1-9AF0-4332-87E6-F10194DBE5E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1" name="Text Box 3">
          <a:extLst>
            <a:ext uri="{FF2B5EF4-FFF2-40B4-BE49-F238E27FC236}">
              <a16:creationId xmlns:a16="http://schemas.microsoft.com/office/drawing/2014/main" id="{36CF916E-53C9-401C-BFCA-66D10E7B105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2" name="Text Box 3">
          <a:extLst>
            <a:ext uri="{FF2B5EF4-FFF2-40B4-BE49-F238E27FC236}">
              <a16:creationId xmlns:a16="http://schemas.microsoft.com/office/drawing/2014/main" id="{A3A81DBD-12C4-4F19-A714-17FF6B5723A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3" name="Text Box 3">
          <a:extLst>
            <a:ext uri="{FF2B5EF4-FFF2-40B4-BE49-F238E27FC236}">
              <a16:creationId xmlns:a16="http://schemas.microsoft.com/office/drawing/2014/main" id="{B2E3D0EA-DCF5-47DE-84EA-5B7D8372357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4" name="Text Box 3">
          <a:extLst>
            <a:ext uri="{FF2B5EF4-FFF2-40B4-BE49-F238E27FC236}">
              <a16:creationId xmlns:a16="http://schemas.microsoft.com/office/drawing/2014/main" id="{538B18D0-9DBA-4A7B-9CF4-F609AA28F48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5" name="Text Box 3">
          <a:extLst>
            <a:ext uri="{FF2B5EF4-FFF2-40B4-BE49-F238E27FC236}">
              <a16:creationId xmlns:a16="http://schemas.microsoft.com/office/drawing/2014/main" id="{A080B122-EF69-4D17-A3B3-EBDACF18678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6" name="Text Box 3">
          <a:extLst>
            <a:ext uri="{FF2B5EF4-FFF2-40B4-BE49-F238E27FC236}">
              <a16:creationId xmlns:a16="http://schemas.microsoft.com/office/drawing/2014/main" id="{31692235-B361-488F-A3A5-6A92A572F46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7" name="Text Box 3">
          <a:extLst>
            <a:ext uri="{FF2B5EF4-FFF2-40B4-BE49-F238E27FC236}">
              <a16:creationId xmlns:a16="http://schemas.microsoft.com/office/drawing/2014/main" id="{A5A1A89E-E94A-4BFC-84B1-F349D3CF02A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8" name="Text Box 3">
          <a:extLst>
            <a:ext uri="{FF2B5EF4-FFF2-40B4-BE49-F238E27FC236}">
              <a16:creationId xmlns:a16="http://schemas.microsoft.com/office/drawing/2014/main" id="{1AE49C6F-DC61-4035-A529-1127D87C183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89" name="Text Box 3">
          <a:extLst>
            <a:ext uri="{FF2B5EF4-FFF2-40B4-BE49-F238E27FC236}">
              <a16:creationId xmlns:a16="http://schemas.microsoft.com/office/drawing/2014/main" id="{4B2641FA-B235-4313-944E-6AEDF3DE9A6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0" name="Text Box 3">
          <a:extLst>
            <a:ext uri="{FF2B5EF4-FFF2-40B4-BE49-F238E27FC236}">
              <a16:creationId xmlns:a16="http://schemas.microsoft.com/office/drawing/2014/main" id="{05243CE9-32A2-48D7-9051-779C0C1B623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1" name="Text Box 3">
          <a:extLst>
            <a:ext uri="{FF2B5EF4-FFF2-40B4-BE49-F238E27FC236}">
              <a16:creationId xmlns:a16="http://schemas.microsoft.com/office/drawing/2014/main" id="{BEB039EE-0D13-435E-833A-8AF4C52F07B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2" name="Text Box 3">
          <a:extLst>
            <a:ext uri="{FF2B5EF4-FFF2-40B4-BE49-F238E27FC236}">
              <a16:creationId xmlns:a16="http://schemas.microsoft.com/office/drawing/2014/main" id="{6492AE31-2B6B-4456-96E2-1C93991A41E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3" name="Text Box 3">
          <a:extLst>
            <a:ext uri="{FF2B5EF4-FFF2-40B4-BE49-F238E27FC236}">
              <a16:creationId xmlns:a16="http://schemas.microsoft.com/office/drawing/2014/main" id="{FC21EE09-948E-4D26-BD04-C75159BE5B2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4" name="Text Box 3">
          <a:extLst>
            <a:ext uri="{FF2B5EF4-FFF2-40B4-BE49-F238E27FC236}">
              <a16:creationId xmlns:a16="http://schemas.microsoft.com/office/drawing/2014/main" id="{B75461F0-D099-49F4-9D93-0259867CB5D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5" name="Text Box 3">
          <a:extLst>
            <a:ext uri="{FF2B5EF4-FFF2-40B4-BE49-F238E27FC236}">
              <a16:creationId xmlns:a16="http://schemas.microsoft.com/office/drawing/2014/main" id="{33BEF6A4-DE91-4925-9DD3-8A327647D87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6" name="Text Box 3">
          <a:extLst>
            <a:ext uri="{FF2B5EF4-FFF2-40B4-BE49-F238E27FC236}">
              <a16:creationId xmlns:a16="http://schemas.microsoft.com/office/drawing/2014/main" id="{B4718C94-4080-4E24-829F-D17930623D7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7" name="Text Box 3">
          <a:extLst>
            <a:ext uri="{FF2B5EF4-FFF2-40B4-BE49-F238E27FC236}">
              <a16:creationId xmlns:a16="http://schemas.microsoft.com/office/drawing/2014/main" id="{5D9CE49D-E4E5-43F1-B182-48BCECCCF97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8" name="Text Box 3">
          <a:extLst>
            <a:ext uri="{FF2B5EF4-FFF2-40B4-BE49-F238E27FC236}">
              <a16:creationId xmlns:a16="http://schemas.microsoft.com/office/drawing/2014/main" id="{8494DA19-4D85-409D-B588-FA71AE1B284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599" name="Text Box 3">
          <a:extLst>
            <a:ext uri="{FF2B5EF4-FFF2-40B4-BE49-F238E27FC236}">
              <a16:creationId xmlns:a16="http://schemas.microsoft.com/office/drawing/2014/main" id="{FB0B40C1-D51F-48B3-8A1A-9EA1C3E621F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0" name="Text Box 3">
          <a:extLst>
            <a:ext uri="{FF2B5EF4-FFF2-40B4-BE49-F238E27FC236}">
              <a16:creationId xmlns:a16="http://schemas.microsoft.com/office/drawing/2014/main" id="{A8EB9C75-F8B8-48A8-A1B7-55E80F7A8EC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1" name="Text Box 3">
          <a:extLst>
            <a:ext uri="{FF2B5EF4-FFF2-40B4-BE49-F238E27FC236}">
              <a16:creationId xmlns:a16="http://schemas.microsoft.com/office/drawing/2014/main" id="{F016D8D4-13E4-492A-932F-D963735BF35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2" name="Text Box 3">
          <a:extLst>
            <a:ext uri="{FF2B5EF4-FFF2-40B4-BE49-F238E27FC236}">
              <a16:creationId xmlns:a16="http://schemas.microsoft.com/office/drawing/2014/main" id="{74298973-CB4E-43AE-A757-74DFF4C4793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3" name="Text Box 3">
          <a:extLst>
            <a:ext uri="{FF2B5EF4-FFF2-40B4-BE49-F238E27FC236}">
              <a16:creationId xmlns:a16="http://schemas.microsoft.com/office/drawing/2014/main" id="{542BC4BF-B5DF-450B-90A0-250B9E6F076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4" name="Text Box 3">
          <a:extLst>
            <a:ext uri="{FF2B5EF4-FFF2-40B4-BE49-F238E27FC236}">
              <a16:creationId xmlns:a16="http://schemas.microsoft.com/office/drawing/2014/main" id="{30924030-2730-4F90-B5F9-33A98D9F81F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5" name="Text Box 3">
          <a:extLst>
            <a:ext uri="{FF2B5EF4-FFF2-40B4-BE49-F238E27FC236}">
              <a16:creationId xmlns:a16="http://schemas.microsoft.com/office/drawing/2014/main" id="{06515268-7AEA-410C-9BFF-507EF3B9A70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6" name="Text Box 3">
          <a:extLst>
            <a:ext uri="{FF2B5EF4-FFF2-40B4-BE49-F238E27FC236}">
              <a16:creationId xmlns:a16="http://schemas.microsoft.com/office/drawing/2014/main" id="{442EC9C6-8C9E-4310-9DDE-1BEF96F60F9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7" name="Text Box 3">
          <a:extLst>
            <a:ext uri="{FF2B5EF4-FFF2-40B4-BE49-F238E27FC236}">
              <a16:creationId xmlns:a16="http://schemas.microsoft.com/office/drawing/2014/main" id="{B0C3372D-721D-40FA-8B3B-E56871C1AD0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8" name="Text Box 3">
          <a:extLst>
            <a:ext uri="{FF2B5EF4-FFF2-40B4-BE49-F238E27FC236}">
              <a16:creationId xmlns:a16="http://schemas.microsoft.com/office/drawing/2014/main" id="{62AD4AE2-D25B-45C1-A8BB-49137163E0A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09" name="Text Box 3">
          <a:extLst>
            <a:ext uri="{FF2B5EF4-FFF2-40B4-BE49-F238E27FC236}">
              <a16:creationId xmlns:a16="http://schemas.microsoft.com/office/drawing/2014/main" id="{304EA300-6EEE-4649-8B81-E0967675A89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0" name="Text Box 3">
          <a:extLst>
            <a:ext uri="{FF2B5EF4-FFF2-40B4-BE49-F238E27FC236}">
              <a16:creationId xmlns:a16="http://schemas.microsoft.com/office/drawing/2014/main" id="{278C4128-6004-452D-BF0B-3CABB3CA96C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1" name="Text Box 3">
          <a:extLst>
            <a:ext uri="{FF2B5EF4-FFF2-40B4-BE49-F238E27FC236}">
              <a16:creationId xmlns:a16="http://schemas.microsoft.com/office/drawing/2014/main" id="{08B19D46-E7AA-4C2E-8F25-121D9E146B4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2" name="Text Box 3">
          <a:extLst>
            <a:ext uri="{FF2B5EF4-FFF2-40B4-BE49-F238E27FC236}">
              <a16:creationId xmlns:a16="http://schemas.microsoft.com/office/drawing/2014/main" id="{6F2F16AB-BD74-449B-B029-BAADC6713E0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3" name="Text Box 3">
          <a:extLst>
            <a:ext uri="{FF2B5EF4-FFF2-40B4-BE49-F238E27FC236}">
              <a16:creationId xmlns:a16="http://schemas.microsoft.com/office/drawing/2014/main" id="{23ABA251-C157-4D3B-B2DA-C953F03620E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4" name="Text Box 3">
          <a:extLst>
            <a:ext uri="{FF2B5EF4-FFF2-40B4-BE49-F238E27FC236}">
              <a16:creationId xmlns:a16="http://schemas.microsoft.com/office/drawing/2014/main" id="{234F45E1-B53F-4CB7-B9DD-1238209D186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5" name="Text Box 3">
          <a:extLst>
            <a:ext uri="{FF2B5EF4-FFF2-40B4-BE49-F238E27FC236}">
              <a16:creationId xmlns:a16="http://schemas.microsoft.com/office/drawing/2014/main" id="{C7676018-4FFB-4811-B4D3-F7D733A641F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6" name="Text Box 3">
          <a:extLst>
            <a:ext uri="{FF2B5EF4-FFF2-40B4-BE49-F238E27FC236}">
              <a16:creationId xmlns:a16="http://schemas.microsoft.com/office/drawing/2014/main" id="{D7E1D7BC-AF78-4182-9C83-BC426033E7E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7" name="Text Box 3">
          <a:extLst>
            <a:ext uri="{FF2B5EF4-FFF2-40B4-BE49-F238E27FC236}">
              <a16:creationId xmlns:a16="http://schemas.microsoft.com/office/drawing/2014/main" id="{2EE9513C-1561-4470-B7DB-9928BEB0234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8" name="Text Box 3">
          <a:extLst>
            <a:ext uri="{FF2B5EF4-FFF2-40B4-BE49-F238E27FC236}">
              <a16:creationId xmlns:a16="http://schemas.microsoft.com/office/drawing/2014/main" id="{B6CB21F0-3D81-4E2C-97D5-085FFDE1D80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19" name="Text Box 3">
          <a:extLst>
            <a:ext uri="{FF2B5EF4-FFF2-40B4-BE49-F238E27FC236}">
              <a16:creationId xmlns:a16="http://schemas.microsoft.com/office/drawing/2014/main" id="{14D5881D-063A-4A50-B9B8-F958D5BAE5F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0" name="Text Box 3">
          <a:extLst>
            <a:ext uri="{FF2B5EF4-FFF2-40B4-BE49-F238E27FC236}">
              <a16:creationId xmlns:a16="http://schemas.microsoft.com/office/drawing/2014/main" id="{00A74CB8-9390-497E-ACE2-E1CFE8FC441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1" name="Text Box 3">
          <a:extLst>
            <a:ext uri="{FF2B5EF4-FFF2-40B4-BE49-F238E27FC236}">
              <a16:creationId xmlns:a16="http://schemas.microsoft.com/office/drawing/2014/main" id="{A7B57030-BB54-4B0F-9940-88E89434CE1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2" name="Text Box 3">
          <a:extLst>
            <a:ext uri="{FF2B5EF4-FFF2-40B4-BE49-F238E27FC236}">
              <a16:creationId xmlns:a16="http://schemas.microsoft.com/office/drawing/2014/main" id="{A64F077F-FB01-44FD-971A-1706A77519B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3" name="Text Box 3">
          <a:extLst>
            <a:ext uri="{FF2B5EF4-FFF2-40B4-BE49-F238E27FC236}">
              <a16:creationId xmlns:a16="http://schemas.microsoft.com/office/drawing/2014/main" id="{2C13734E-AE61-486C-8EEB-308ED3573CC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4" name="Text Box 3">
          <a:extLst>
            <a:ext uri="{FF2B5EF4-FFF2-40B4-BE49-F238E27FC236}">
              <a16:creationId xmlns:a16="http://schemas.microsoft.com/office/drawing/2014/main" id="{0E48081E-F05F-4EA3-8F52-CE6D228B0BA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5" name="Text Box 3">
          <a:extLst>
            <a:ext uri="{FF2B5EF4-FFF2-40B4-BE49-F238E27FC236}">
              <a16:creationId xmlns:a16="http://schemas.microsoft.com/office/drawing/2014/main" id="{FF8C1543-7869-4D44-858D-07DE9B36A40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6" name="Text Box 3">
          <a:extLst>
            <a:ext uri="{FF2B5EF4-FFF2-40B4-BE49-F238E27FC236}">
              <a16:creationId xmlns:a16="http://schemas.microsoft.com/office/drawing/2014/main" id="{CE8EFAD9-DFBC-4CD4-964F-1EA6286433B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7" name="Text Box 3">
          <a:extLst>
            <a:ext uri="{FF2B5EF4-FFF2-40B4-BE49-F238E27FC236}">
              <a16:creationId xmlns:a16="http://schemas.microsoft.com/office/drawing/2014/main" id="{C6D897BC-1582-4828-8472-00E29FF8F4E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8" name="Text Box 3">
          <a:extLst>
            <a:ext uri="{FF2B5EF4-FFF2-40B4-BE49-F238E27FC236}">
              <a16:creationId xmlns:a16="http://schemas.microsoft.com/office/drawing/2014/main" id="{E89EA663-B725-4B46-92AF-887A4407DF7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29" name="Text Box 3">
          <a:extLst>
            <a:ext uri="{FF2B5EF4-FFF2-40B4-BE49-F238E27FC236}">
              <a16:creationId xmlns:a16="http://schemas.microsoft.com/office/drawing/2014/main" id="{5A450487-52AB-441E-8552-BC4A354C9CE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0" name="Text Box 3">
          <a:extLst>
            <a:ext uri="{FF2B5EF4-FFF2-40B4-BE49-F238E27FC236}">
              <a16:creationId xmlns:a16="http://schemas.microsoft.com/office/drawing/2014/main" id="{A546ADA0-F0FC-4EB9-9088-C03DFF806D4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1" name="Text Box 3">
          <a:extLst>
            <a:ext uri="{FF2B5EF4-FFF2-40B4-BE49-F238E27FC236}">
              <a16:creationId xmlns:a16="http://schemas.microsoft.com/office/drawing/2014/main" id="{0F112CE4-B3E2-48C7-A0E5-F8B993D9A5F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2" name="Text Box 3">
          <a:extLst>
            <a:ext uri="{FF2B5EF4-FFF2-40B4-BE49-F238E27FC236}">
              <a16:creationId xmlns:a16="http://schemas.microsoft.com/office/drawing/2014/main" id="{3D681BC5-86C2-45D5-B4C7-0A9DD36BEF9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3" name="Text Box 3">
          <a:extLst>
            <a:ext uri="{FF2B5EF4-FFF2-40B4-BE49-F238E27FC236}">
              <a16:creationId xmlns:a16="http://schemas.microsoft.com/office/drawing/2014/main" id="{DFBCAD7E-2A07-4181-8B9F-2D7C284C491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4" name="Text Box 3">
          <a:extLst>
            <a:ext uri="{FF2B5EF4-FFF2-40B4-BE49-F238E27FC236}">
              <a16:creationId xmlns:a16="http://schemas.microsoft.com/office/drawing/2014/main" id="{58459C51-202A-4C67-9F3C-D8F740AF059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5" name="Text Box 3">
          <a:extLst>
            <a:ext uri="{FF2B5EF4-FFF2-40B4-BE49-F238E27FC236}">
              <a16:creationId xmlns:a16="http://schemas.microsoft.com/office/drawing/2014/main" id="{9B769E09-DB9F-42CD-8A2C-33D1BCC488D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6" name="Text Box 3">
          <a:extLst>
            <a:ext uri="{FF2B5EF4-FFF2-40B4-BE49-F238E27FC236}">
              <a16:creationId xmlns:a16="http://schemas.microsoft.com/office/drawing/2014/main" id="{4172A2FD-3131-458C-83E6-65923369F4D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7" name="Text Box 3">
          <a:extLst>
            <a:ext uri="{FF2B5EF4-FFF2-40B4-BE49-F238E27FC236}">
              <a16:creationId xmlns:a16="http://schemas.microsoft.com/office/drawing/2014/main" id="{DE0BE049-7676-4FFF-B0CB-B272D711A31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8" name="Text Box 3">
          <a:extLst>
            <a:ext uri="{FF2B5EF4-FFF2-40B4-BE49-F238E27FC236}">
              <a16:creationId xmlns:a16="http://schemas.microsoft.com/office/drawing/2014/main" id="{6160A5AC-3785-4E6D-8B7D-67B5E945D78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39" name="Text Box 3">
          <a:extLst>
            <a:ext uri="{FF2B5EF4-FFF2-40B4-BE49-F238E27FC236}">
              <a16:creationId xmlns:a16="http://schemas.microsoft.com/office/drawing/2014/main" id="{B0624206-DD39-43CE-8167-A9C2DE84DD9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0" name="Text Box 3">
          <a:extLst>
            <a:ext uri="{FF2B5EF4-FFF2-40B4-BE49-F238E27FC236}">
              <a16:creationId xmlns:a16="http://schemas.microsoft.com/office/drawing/2014/main" id="{BF029EE3-6BE0-43B1-8880-7BC55FB99EC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1" name="Text Box 3">
          <a:extLst>
            <a:ext uri="{FF2B5EF4-FFF2-40B4-BE49-F238E27FC236}">
              <a16:creationId xmlns:a16="http://schemas.microsoft.com/office/drawing/2014/main" id="{7A1B49BE-8119-49F3-9D34-99D7BF262E6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2" name="Text Box 3">
          <a:extLst>
            <a:ext uri="{FF2B5EF4-FFF2-40B4-BE49-F238E27FC236}">
              <a16:creationId xmlns:a16="http://schemas.microsoft.com/office/drawing/2014/main" id="{B1A98491-C0D9-4AC3-85CA-0F5097D1FE2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3" name="Text Box 3">
          <a:extLst>
            <a:ext uri="{FF2B5EF4-FFF2-40B4-BE49-F238E27FC236}">
              <a16:creationId xmlns:a16="http://schemas.microsoft.com/office/drawing/2014/main" id="{9F8BBB83-063E-4DB4-AEAB-36C582ACD33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4" name="Text Box 3">
          <a:extLst>
            <a:ext uri="{FF2B5EF4-FFF2-40B4-BE49-F238E27FC236}">
              <a16:creationId xmlns:a16="http://schemas.microsoft.com/office/drawing/2014/main" id="{A3A60329-2FDF-413D-892F-A1CD2230174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5" name="Text Box 3">
          <a:extLst>
            <a:ext uri="{FF2B5EF4-FFF2-40B4-BE49-F238E27FC236}">
              <a16:creationId xmlns:a16="http://schemas.microsoft.com/office/drawing/2014/main" id="{AE779546-FC40-48FF-8729-5632377731B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6" name="Text Box 3">
          <a:extLst>
            <a:ext uri="{FF2B5EF4-FFF2-40B4-BE49-F238E27FC236}">
              <a16:creationId xmlns:a16="http://schemas.microsoft.com/office/drawing/2014/main" id="{37274E1A-B849-4640-B270-A971BE87996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7" name="Text Box 3">
          <a:extLst>
            <a:ext uri="{FF2B5EF4-FFF2-40B4-BE49-F238E27FC236}">
              <a16:creationId xmlns:a16="http://schemas.microsoft.com/office/drawing/2014/main" id="{1C7EC03B-8D0F-4816-8FFE-FD144F3AE8B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8" name="Text Box 3">
          <a:extLst>
            <a:ext uri="{FF2B5EF4-FFF2-40B4-BE49-F238E27FC236}">
              <a16:creationId xmlns:a16="http://schemas.microsoft.com/office/drawing/2014/main" id="{A320EDEF-071D-48B7-A0EF-DCBB8B67B12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49" name="Text Box 3">
          <a:extLst>
            <a:ext uri="{FF2B5EF4-FFF2-40B4-BE49-F238E27FC236}">
              <a16:creationId xmlns:a16="http://schemas.microsoft.com/office/drawing/2014/main" id="{170FD3E6-7233-48D0-AE04-C15D0923BCC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0" name="Text Box 3">
          <a:extLst>
            <a:ext uri="{FF2B5EF4-FFF2-40B4-BE49-F238E27FC236}">
              <a16:creationId xmlns:a16="http://schemas.microsoft.com/office/drawing/2014/main" id="{9BA1F57B-EF71-41E8-B9B3-1D9A7706521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1" name="Text Box 3">
          <a:extLst>
            <a:ext uri="{FF2B5EF4-FFF2-40B4-BE49-F238E27FC236}">
              <a16:creationId xmlns:a16="http://schemas.microsoft.com/office/drawing/2014/main" id="{0F1FE529-E693-4003-BEA6-D5714ABAFFB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2" name="Text Box 3">
          <a:extLst>
            <a:ext uri="{FF2B5EF4-FFF2-40B4-BE49-F238E27FC236}">
              <a16:creationId xmlns:a16="http://schemas.microsoft.com/office/drawing/2014/main" id="{00F5D012-1221-4D2C-8D48-A036005E4B6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3" name="Text Box 3">
          <a:extLst>
            <a:ext uri="{FF2B5EF4-FFF2-40B4-BE49-F238E27FC236}">
              <a16:creationId xmlns:a16="http://schemas.microsoft.com/office/drawing/2014/main" id="{09748822-B339-417D-BF80-9C4341FE520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4" name="Text Box 3">
          <a:extLst>
            <a:ext uri="{FF2B5EF4-FFF2-40B4-BE49-F238E27FC236}">
              <a16:creationId xmlns:a16="http://schemas.microsoft.com/office/drawing/2014/main" id="{DB3F1056-6975-40BA-BD3A-0B57C7F320E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5" name="Text Box 3">
          <a:extLst>
            <a:ext uri="{FF2B5EF4-FFF2-40B4-BE49-F238E27FC236}">
              <a16:creationId xmlns:a16="http://schemas.microsoft.com/office/drawing/2014/main" id="{5F012192-9215-4E28-B0EC-BEEE0AEEEAC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6" name="Text Box 3">
          <a:extLst>
            <a:ext uri="{FF2B5EF4-FFF2-40B4-BE49-F238E27FC236}">
              <a16:creationId xmlns:a16="http://schemas.microsoft.com/office/drawing/2014/main" id="{E0079A83-C5FE-48AE-A9A1-0B7511576E5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7" name="Text Box 3">
          <a:extLst>
            <a:ext uri="{FF2B5EF4-FFF2-40B4-BE49-F238E27FC236}">
              <a16:creationId xmlns:a16="http://schemas.microsoft.com/office/drawing/2014/main" id="{D8EEC399-50C0-4F03-B79D-7530A2A8A0F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8" name="Text Box 3">
          <a:extLst>
            <a:ext uri="{FF2B5EF4-FFF2-40B4-BE49-F238E27FC236}">
              <a16:creationId xmlns:a16="http://schemas.microsoft.com/office/drawing/2014/main" id="{29EBC91D-2355-4730-8651-8AFE950AB72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59" name="Text Box 3">
          <a:extLst>
            <a:ext uri="{FF2B5EF4-FFF2-40B4-BE49-F238E27FC236}">
              <a16:creationId xmlns:a16="http://schemas.microsoft.com/office/drawing/2014/main" id="{C0A9CB8F-F827-4CFF-A091-89D463B3628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0" name="Text Box 3">
          <a:extLst>
            <a:ext uri="{FF2B5EF4-FFF2-40B4-BE49-F238E27FC236}">
              <a16:creationId xmlns:a16="http://schemas.microsoft.com/office/drawing/2014/main" id="{5BFF127C-2B6D-48E0-9981-6D24F2377D3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1" name="Text Box 3">
          <a:extLst>
            <a:ext uri="{FF2B5EF4-FFF2-40B4-BE49-F238E27FC236}">
              <a16:creationId xmlns:a16="http://schemas.microsoft.com/office/drawing/2014/main" id="{4C956B0E-2420-40A5-B9F1-E9E81F0D907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2" name="Text Box 3">
          <a:extLst>
            <a:ext uri="{FF2B5EF4-FFF2-40B4-BE49-F238E27FC236}">
              <a16:creationId xmlns:a16="http://schemas.microsoft.com/office/drawing/2014/main" id="{D28973ED-8ACB-43A1-81A9-E6E477BAF3F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3" name="Text Box 3">
          <a:extLst>
            <a:ext uri="{FF2B5EF4-FFF2-40B4-BE49-F238E27FC236}">
              <a16:creationId xmlns:a16="http://schemas.microsoft.com/office/drawing/2014/main" id="{BC01A6F2-D3FA-4B8A-8858-EABF0770D53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4" name="Text Box 3">
          <a:extLst>
            <a:ext uri="{FF2B5EF4-FFF2-40B4-BE49-F238E27FC236}">
              <a16:creationId xmlns:a16="http://schemas.microsoft.com/office/drawing/2014/main" id="{A6084B84-9DBF-4B8F-AA55-46C7A9459C1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5" name="Text Box 3">
          <a:extLst>
            <a:ext uri="{FF2B5EF4-FFF2-40B4-BE49-F238E27FC236}">
              <a16:creationId xmlns:a16="http://schemas.microsoft.com/office/drawing/2014/main" id="{D04316D8-DC2F-4015-9705-7AD35D2877C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6" name="Text Box 3">
          <a:extLst>
            <a:ext uri="{FF2B5EF4-FFF2-40B4-BE49-F238E27FC236}">
              <a16:creationId xmlns:a16="http://schemas.microsoft.com/office/drawing/2014/main" id="{BA10127C-5422-4A6C-B9C7-94D3DC54FFE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7" name="Text Box 3">
          <a:extLst>
            <a:ext uri="{FF2B5EF4-FFF2-40B4-BE49-F238E27FC236}">
              <a16:creationId xmlns:a16="http://schemas.microsoft.com/office/drawing/2014/main" id="{A24FAD65-B096-405E-A377-318D1BE8305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8" name="Text Box 3">
          <a:extLst>
            <a:ext uri="{FF2B5EF4-FFF2-40B4-BE49-F238E27FC236}">
              <a16:creationId xmlns:a16="http://schemas.microsoft.com/office/drawing/2014/main" id="{B6CB145D-83D8-495E-8E93-E9A71D138D0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69" name="Text Box 3">
          <a:extLst>
            <a:ext uri="{FF2B5EF4-FFF2-40B4-BE49-F238E27FC236}">
              <a16:creationId xmlns:a16="http://schemas.microsoft.com/office/drawing/2014/main" id="{AB20B011-5A07-426B-AFDB-07CAFB0467A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0" name="Text Box 3">
          <a:extLst>
            <a:ext uri="{FF2B5EF4-FFF2-40B4-BE49-F238E27FC236}">
              <a16:creationId xmlns:a16="http://schemas.microsoft.com/office/drawing/2014/main" id="{F1AE33C2-F6D2-4AD8-84F2-049C3C438A6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1" name="Text Box 3">
          <a:extLst>
            <a:ext uri="{FF2B5EF4-FFF2-40B4-BE49-F238E27FC236}">
              <a16:creationId xmlns:a16="http://schemas.microsoft.com/office/drawing/2014/main" id="{E4D13AA3-9A3B-4EDF-9C95-46CAA03ECB4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2" name="Text Box 3">
          <a:extLst>
            <a:ext uri="{FF2B5EF4-FFF2-40B4-BE49-F238E27FC236}">
              <a16:creationId xmlns:a16="http://schemas.microsoft.com/office/drawing/2014/main" id="{8FD67E96-327B-49AF-BF78-C620462B29C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3" name="Text Box 3">
          <a:extLst>
            <a:ext uri="{FF2B5EF4-FFF2-40B4-BE49-F238E27FC236}">
              <a16:creationId xmlns:a16="http://schemas.microsoft.com/office/drawing/2014/main" id="{315FB7A8-D817-4BED-AC9B-3AC1A7030B2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4" name="Text Box 3">
          <a:extLst>
            <a:ext uri="{FF2B5EF4-FFF2-40B4-BE49-F238E27FC236}">
              <a16:creationId xmlns:a16="http://schemas.microsoft.com/office/drawing/2014/main" id="{74952E5E-F843-4544-855B-7CE786C4697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5" name="Text Box 3">
          <a:extLst>
            <a:ext uri="{FF2B5EF4-FFF2-40B4-BE49-F238E27FC236}">
              <a16:creationId xmlns:a16="http://schemas.microsoft.com/office/drawing/2014/main" id="{016FFAF7-E321-4A4A-BF51-BE606F852B8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6" name="Text Box 3">
          <a:extLst>
            <a:ext uri="{FF2B5EF4-FFF2-40B4-BE49-F238E27FC236}">
              <a16:creationId xmlns:a16="http://schemas.microsoft.com/office/drawing/2014/main" id="{E25417BE-3589-45AC-A4F4-9D18B7088E7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7" name="Text Box 3">
          <a:extLst>
            <a:ext uri="{FF2B5EF4-FFF2-40B4-BE49-F238E27FC236}">
              <a16:creationId xmlns:a16="http://schemas.microsoft.com/office/drawing/2014/main" id="{1678E0A8-7ADC-4DB0-996E-103E65C914E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8" name="Text Box 3">
          <a:extLst>
            <a:ext uri="{FF2B5EF4-FFF2-40B4-BE49-F238E27FC236}">
              <a16:creationId xmlns:a16="http://schemas.microsoft.com/office/drawing/2014/main" id="{DAE892CB-D66C-461C-9308-2217421A677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79" name="Text Box 3">
          <a:extLst>
            <a:ext uri="{FF2B5EF4-FFF2-40B4-BE49-F238E27FC236}">
              <a16:creationId xmlns:a16="http://schemas.microsoft.com/office/drawing/2014/main" id="{C4BDF1DA-CE48-4415-97EF-91DE6E0DE33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0" name="Text Box 3">
          <a:extLst>
            <a:ext uri="{FF2B5EF4-FFF2-40B4-BE49-F238E27FC236}">
              <a16:creationId xmlns:a16="http://schemas.microsoft.com/office/drawing/2014/main" id="{84D80E1E-05CC-4A12-A848-D40032E545D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1" name="Text Box 3">
          <a:extLst>
            <a:ext uri="{FF2B5EF4-FFF2-40B4-BE49-F238E27FC236}">
              <a16:creationId xmlns:a16="http://schemas.microsoft.com/office/drawing/2014/main" id="{6406E096-3F1D-4770-834E-A7E5265D6CD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2" name="Text Box 3">
          <a:extLst>
            <a:ext uri="{FF2B5EF4-FFF2-40B4-BE49-F238E27FC236}">
              <a16:creationId xmlns:a16="http://schemas.microsoft.com/office/drawing/2014/main" id="{2CD97E6A-0217-4B14-B69F-46EA191A255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3" name="Text Box 3">
          <a:extLst>
            <a:ext uri="{FF2B5EF4-FFF2-40B4-BE49-F238E27FC236}">
              <a16:creationId xmlns:a16="http://schemas.microsoft.com/office/drawing/2014/main" id="{A723FEC7-C74A-4673-8E05-9F41587BAAF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4" name="Text Box 3">
          <a:extLst>
            <a:ext uri="{FF2B5EF4-FFF2-40B4-BE49-F238E27FC236}">
              <a16:creationId xmlns:a16="http://schemas.microsoft.com/office/drawing/2014/main" id="{5D4E107E-7201-45D5-A5AA-39716176AA8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5" name="Text Box 3">
          <a:extLst>
            <a:ext uri="{FF2B5EF4-FFF2-40B4-BE49-F238E27FC236}">
              <a16:creationId xmlns:a16="http://schemas.microsoft.com/office/drawing/2014/main" id="{370880AB-2B25-4C1A-83C4-D4220F74F5A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6" name="Text Box 3">
          <a:extLst>
            <a:ext uri="{FF2B5EF4-FFF2-40B4-BE49-F238E27FC236}">
              <a16:creationId xmlns:a16="http://schemas.microsoft.com/office/drawing/2014/main" id="{F81E9678-9090-41F7-8403-4343A8F937A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7" name="Text Box 3">
          <a:extLst>
            <a:ext uri="{FF2B5EF4-FFF2-40B4-BE49-F238E27FC236}">
              <a16:creationId xmlns:a16="http://schemas.microsoft.com/office/drawing/2014/main" id="{0369C17E-1A58-4BD1-8E7B-CAA29DF748B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8" name="Text Box 3">
          <a:extLst>
            <a:ext uri="{FF2B5EF4-FFF2-40B4-BE49-F238E27FC236}">
              <a16:creationId xmlns:a16="http://schemas.microsoft.com/office/drawing/2014/main" id="{0CE91D1A-C182-484D-BDCC-158F266D4A5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89" name="Text Box 3">
          <a:extLst>
            <a:ext uri="{FF2B5EF4-FFF2-40B4-BE49-F238E27FC236}">
              <a16:creationId xmlns:a16="http://schemas.microsoft.com/office/drawing/2014/main" id="{0715F42E-0373-4790-9508-6AD6979C2AE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0" name="Text Box 3">
          <a:extLst>
            <a:ext uri="{FF2B5EF4-FFF2-40B4-BE49-F238E27FC236}">
              <a16:creationId xmlns:a16="http://schemas.microsoft.com/office/drawing/2014/main" id="{722DC943-E30D-45A3-8011-B0583D57A0F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1" name="Text Box 3">
          <a:extLst>
            <a:ext uri="{FF2B5EF4-FFF2-40B4-BE49-F238E27FC236}">
              <a16:creationId xmlns:a16="http://schemas.microsoft.com/office/drawing/2014/main" id="{0410F5D5-9D10-40AC-A5D6-84234FD6145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2" name="Text Box 3">
          <a:extLst>
            <a:ext uri="{FF2B5EF4-FFF2-40B4-BE49-F238E27FC236}">
              <a16:creationId xmlns:a16="http://schemas.microsoft.com/office/drawing/2014/main" id="{2D42E277-4BE7-4B83-8320-A677F507ED9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3" name="Text Box 3">
          <a:extLst>
            <a:ext uri="{FF2B5EF4-FFF2-40B4-BE49-F238E27FC236}">
              <a16:creationId xmlns:a16="http://schemas.microsoft.com/office/drawing/2014/main" id="{4629FDE6-4CE3-49B0-B618-DAA2A49C49C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4" name="Text Box 3">
          <a:extLst>
            <a:ext uri="{FF2B5EF4-FFF2-40B4-BE49-F238E27FC236}">
              <a16:creationId xmlns:a16="http://schemas.microsoft.com/office/drawing/2014/main" id="{BFC00BB3-7F61-41C2-A898-96B26C21B95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5" name="Text Box 3">
          <a:extLst>
            <a:ext uri="{FF2B5EF4-FFF2-40B4-BE49-F238E27FC236}">
              <a16:creationId xmlns:a16="http://schemas.microsoft.com/office/drawing/2014/main" id="{D3A9954B-6A72-49BF-A361-067EA55BD7B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6" name="Text Box 3">
          <a:extLst>
            <a:ext uri="{FF2B5EF4-FFF2-40B4-BE49-F238E27FC236}">
              <a16:creationId xmlns:a16="http://schemas.microsoft.com/office/drawing/2014/main" id="{7523152E-E8B7-4B32-A3E9-3C91DFA5BFE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7" name="Text Box 3">
          <a:extLst>
            <a:ext uri="{FF2B5EF4-FFF2-40B4-BE49-F238E27FC236}">
              <a16:creationId xmlns:a16="http://schemas.microsoft.com/office/drawing/2014/main" id="{8C17D541-0EA0-4F37-B39A-DFB5FBA0DCB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8" name="Text Box 3">
          <a:extLst>
            <a:ext uri="{FF2B5EF4-FFF2-40B4-BE49-F238E27FC236}">
              <a16:creationId xmlns:a16="http://schemas.microsoft.com/office/drawing/2014/main" id="{6F39E58F-5F39-43E5-A8F3-3F196D78DA3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699" name="Text Box 3">
          <a:extLst>
            <a:ext uri="{FF2B5EF4-FFF2-40B4-BE49-F238E27FC236}">
              <a16:creationId xmlns:a16="http://schemas.microsoft.com/office/drawing/2014/main" id="{F8E63E68-C07F-4411-83CB-BE6AC1C3BD5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0" name="Text Box 3">
          <a:extLst>
            <a:ext uri="{FF2B5EF4-FFF2-40B4-BE49-F238E27FC236}">
              <a16:creationId xmlns:a16="http://schemas.microsoft.com/office/drawing/2014/main" id="{59B3B873-2827-41C0-BF34-40D074E8F38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1" name="Text Box 3">
          <a:extLst>
            <a:ext uri="{FF2B5EF4-FFF2-40B4-BE49-F238E27FC236}">
              <a16:creationId xmlns:a16="http://schemas.microsoft.com/office/drawing/2014/main" id="{FE3D3DA7-F544-4F6D-AF47-36167D3B77A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2" name="Text Box 3">
          <a:extLst>
            <a:ext uri="{FF2B5EF4-FFF2-40B4-BE49-F238E27FC236}">
              <a16:creationId xmlns:a16="http://schemas.microsoft.com/office/drawing/2014/main" id="{EA2402D1-507C-4991-B646-0D1F3DE1EDEA}"/>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3" name="Text Box 3">
          <a:extLst>
            <a:ext uri="{FF2B5EF4-FFF2-40B4-BE49-F238E27FC236}">
              <a16:creationId xmlns:a16="http://schemas.microsoft.com/office/drawing/2014/main" id="{469053EE-96E0-4629-9ACF-1FDF1B25B1E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4" name="Text Box 3">
          <a:extLst>
            <a:ext uri="{FF2B5EF4-FFF2-40B4-BE49-F238E27FC236}">
              <a16:creationId xmlns:a16="http://schemas.microsoft.com/office/drawing/2014/main" id="{498B89AC-DB34-45C7-B852-8034C432642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5" name="Text Box 3">
          <a:extLst>
            <a:ext uri="{FF2B5EF4-FFF2-40B4-BE49-F238E27FC236}">
              <a16:creationId xmlns:a16="http://schemas.microsoft.com/office/drawing/2014/main" id="{7EA5E219-CFD2-4CCA-BED4-076039E51DC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6" name="Text Box 3">
          <a:extLst>
            <a:ext uri="{FF2B5EF4-FFF2-40B4-BE49-F238E27FC236}">
              <a16:creationId xmlns:a16="http://schemas.microsoft.com/office/drawing/2014/main" id="{556E9B9F-E5A1-4A51-995A-ABA83123BBF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7" name="Text Box 3">
          <a:extLst>
            <a:ext uri="{FF2B5EF4-FFF2-40B4-BE49-F238E27FC236}">
              <a16:creationId xmlns:a16="http://schemas.microsoft.com/office/drawing/2014/main" id="{7D6B2F3B-E11A-4672-A810-8582266BEC3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8" name="Text Box 3">
          <a:extLst>
            <a:ext uri="{FF2B5EF4-FFF2-40B4-BE49-F238E27FC236}">
              <a16:creationId xmlns:a16="http://schemas.microsoft.com/office/drawing/2014/main" id="{31376BE6-3A91-4235-9DCC-E2F3BA1648C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09" name="Text Box 3">
          <a:extLst>
            <a:ext uri="{FF2B5EF4-FFF2-40B4-BE49-F238E27FC236}">
              <a16:creationId xmlns:a16="http://schemas.microsoft.com/office/drawing/2014/main" id="{57655BA4-631B-4F36-B4D1-18DAD0EF252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0" name="Text Box 3">
          <a:extLst>
            <a:ext uri="{FF2B5EF4-FFF2-40B4-BE49-F238E27FC236}">
              <a16:creationId xmlns:a16="http://schemas.microsoft.com/office/drawing/2014/main" id="{66B7F81E-FC54-4111-9C06-45F62309966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1" name="Text Box 3">
          <a:extLst>
            <a:ext uri="{FF2B5EF4-FFF2-40B4-BE49-F238E27FC236}">
              <a16:creationId xmlns:a16="http://schemas.microsoft.com/office/drawing/2014/main" id="{0CE9A299-0312-465D-B7D4-D4529CDCE6D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2" name="Text Box 3">
          <a:extLst>
            <a:ext uri="{FF2B5EF4-FFF2-40B4-BE49-F238E27FC236}">
              <a16:creationId xmlns:a16="http://schemas.microsoft.com/office/drawing/2014/main" id="{A667EB06-07A7-4ECD-8ECE-02B6FA57D92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3" name="Text Box 3">
          <a:extLst>
            <a:ext uri="{FF2B5EF4-FFF2-40B4-BE49-F238E27FC236}">
              <a16:creationId xmlns:a16="http://schemas.microsoft.com/office/drawing/2014/main" id="{4C772593-252D-4EF8-98E9-B34CC0CE5A1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4" name="Text Box 3">
          <a:extLst>
            <a:ext uri="{FF2B5EF4-FFF2-40B4-BE49-F238E27FC236}">
              <a16:creationId xmlns:a16="http://schemas.microsoft.com/office/drawing/2014/main" id="{25CAC0DA-9C8E-4275-842F-B64AFC51D9C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5" name="Text Box 3">
          <a:extLst>
            <a:ext uri="{FF2B5EF4-FFF2-40B4-BE49-F238E27FC236}">
              <a16:creationId xmlns:a16="http://schemas.microsoft.com/office/drawing/2014/main" id="{507CBBD4-4E4D-4104-B43B-5567B8AEEBA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6" name="Text Box 3">
          <a:extLst>
            <a:ext uri="{FF2B5EF4-FFF2-40B4-BE49-F238E27FC236}">
              <a16:creationId xmlns:a16="http://schemas.microsoft.com/office/drawing/2014/main" id="{1EC33246-5A9F-45CF-82C7-BE0D3D4204D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7" name="Text Box 3">
          <a:extLst>
            <a:ext uri="{FF2B5EF4-FFF2-40B4-BE49-F238E27FC236}">
              <a16:creationId xmlns:a16="http://schemas.microsoft.com/office/drawing/2014/main" id="{55C2CFF9-679C-45B7-B776-BDD60829982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8" name="Text Box 3">
          <a:extLst>
            <a:ext uri="{FF2B5EF4-FFF2-40B4-BE49-F238E27FC236}">
              <a16:creationId xmlns:a16="http://schemas.microsoft.com/office/drawing/2014/main" id="{C134E0ED-82A0-433D-9064-7A8BDEBF928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19" name="Text Box 3">
          <a:extLst>
            <a:ext uri="{FF2B5EF4-FFF2-40B4-BE49-F238E27FC236}">
              <a16:creationId xmlns:a16="http://schemas.microsoft.com/office/drawing/2014/main" id="{0601BD40-B1D1-496E-ABA6-EB3F8AB30A9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0" name="Text Box 3">
          <a:extLst>
            <a:ext uri="{FF2B5EF4-FFF2-40B4-BE49-F238E27FC236}">
              <a16:creationId xmlns:a16="http://schemas.microsoft.com/office/drawing/2014/main" id="{0ADEB293-3CFA-4FD6-8D94-C600A3F045C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1" name="Text Box 3">
          <a:extLst>
            <a:ext uri="{FF2B5EF4-FFF2-40B4-BE49-F238E27FC236}">
              <a16:creationId xmlns:a16="http://schemas.microsoft.com/office/drawing/2014/main" id="{AC4435EF-0FA5-445F-8EF5-45C8AA9EF82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2" name="Text Box 3">
          <a:extLst>
            <a:ext uri="{FF2B5EF4-FFF2-40B4-BE49-F238E27FC236}">
              <a16:creationId xmlns:a16="http://schemas.microsoft.com/office/drawing/2014/main" id="{0E817BD7-EC63-49A4-A98A-66D077DA4B8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3" name="Text Box 3">
          <a:extLst>
            <a:ext uri="{FF2B5EF4-FFF2-40B4-BE49-F238E27FC236}">
              <a16:creationId xmlns:a16="http://schemas.microsoft.com/office/drawing/2014/main" id="{469EC945-38D1-42AC-BEC6-F29227038D36}"/>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4" name="Text Box 3">
          <a:extLst>
            <a:ext uri="{FF2B5EF4-FFF2-40B4-BE49-F238E27FC236}">
              <a16:creationId xmlns:a16="http://schemas.microsoft.com/office/drawing/2014/main" id="{118CC29C-FAE1-49A5-9151-236CC1CA906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5" name="Text Box 3">
          <a:extLst>
            <a:ext uri="{FF2B5EF4-FFF2-40B4-BE49-F238E27FC236}">
              <a16:creationId xmlns:a16="http://schemas.microsoft.com/office/drawing/2014/main" id="{D34DFC5C-4556-4D2E-A301-B06506BF6E9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6" name="Text Box 3">
          <a:extLst>
            <a:ext uri="{FF2B5EF4-FFF2-40B4-BE49-F238E27FC236}">
              <a16:creationId xmlns:a16="http://schemas.microsoft.com/office/drawing/2014/main" id="{4F3EE76A-0210-4849-8785-8580ECF5F39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7" name="Text Box 3">
          <a:extLst>
            <a:ext uri="{FF2B5EF4-FFF2-40B4-BE49-F238E27FC236}">
              <a16:creationId xmlns:a16="http://schemas.microsoft.com/office/drawing/2014/main" id="{70986CBE-A542-4622-AC78-9A842BD4C00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8" name="Text Box 3">
          <a:extLst>
            <a:ext uri="{FF2B5EF4-FFF2-40B4-BE49-F238E27FC236}">
              <a16:creationId xmlns:a16="http://schemas.microsoft.com/office/drawing/2014/main" id="{29D1EC1C-5B80-4C3B-AD0F-C3A53651A44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29" name="Text Box 3">
          <a:extLst>
            <a:ext uri="{FF2B5EF4-FFF2-40B4-BE49-F238E27FC236}">
              <a16:creationId xmlns:a16="http://schemas.microsoft.com/office/drawing/2014/main" id="{09A4327B-C868-4A6C-94C4-F17137AB8ED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0" name="Text Box 3">
          <a:extLst>
            <a:ext uri="{FF2B5EF4-FFF2-40B4-BE49-F238E27FC236}">
              <a16:creationId xmlns:a16="http://schemas.microsoft.com/office/drawing/2014/main" id="{0BD03F65-FC98-4874-B437-E818B2828A3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1" name="Text Box 3">
          <a:extLst>
            <a:ext uri="{FF2B5EF4-FFF2-40B4-BE49-F238E27FC236}">
              <a16:creationId xmlns:a16="http://schemas.microsoft.com/office/drawing/2014/main" id="{3147181E-49A2-400E-BF27-A7D16162FED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2" name="Text Box 3">
          <a:extLst>
            <a:ext uri="{FF2B5EF4-FFF2-40B4-BE49-F238E27FC236}">
              <a16:creationId xmlns:a16="http://schemas.microsoft.com/office/drawing/2014/main" id="{3E892F6B-46EC-4644-A29E-68D76C18283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3" name="Text Box 3">
          <a:extLst>
            <a:ext uri="{FF2B5EF4-FFF2-40B4-BE49-F238E27FC236}">
              <a16:creationId xmlns:a16="http://schemas.microsoft.com/office/drawing/2014/main" id="{C46E9D9C-EFC0-407A-A1C9-907EE6FA4EE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4" name="Text Box 3">
          <a:extLst>
            <a:ext uri="{FF2B5EF4-FFF2-40B4-BE49-F238E27FC236}">
              <a16:creationId xmlns:a16="http://schemas.microsoft.com/office/drawing/2014/main" id="{8830AA00-3CB3-4511-A808-06AFB5C35EE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5" name="Text Box 3">
          <a:extLst>
            <a:ext uri="{FF2B5EF4-FFF2-40B4-BE49-F238E27FC236}">
              <a16:creationId xmlns:a16="http://schemas.microsoft.com/office/drawing/2014/main" id="{A61E3235-C2F6-4993-86AE-E7364F82C783}"/>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6" name="Text Box 3">
          <a:extLst>
            <a:ext uri="{FF2B5EF4-FFF2-40B4-BE49-F238E27FC236}">
              <a16:creationId xmlns:a16="http://schemas.microsoft.com/office/drawing/2014/main" id="{5E7EE5AC-6F70-4EBE-A861-87022727E7A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7" name="Text Box 3">
          <a:extLst>
            <a:ext uri="{FF2B5EF4-FFF2-40B4-BE49-F238E27FC236}">
              <a16:creationId xmlns:a16="http://schemas.microsoft.com/office/drawing/2014/main" id="{2DF60A28-DD1A-4436-A305-5DECFD59EB1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8" name="Text Box 3">
          <a:extLst>
            <a:ext uri="{FF2B5EF4-FFF2-40B4-BE49-F238E27FC236}">
              <a16:creationId xmlns:a16="http://schemas.microsoft.com/office/drawing/2014/main" id="{6246D309-3379-4E6D-990B-78630725D299}"/>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39" name="Text Box 3">
          <a:extLst>
            <a:ext uri="{FF2B5EF4-FFF2-40B4-BE49-F238E27FC236}">
              <a16:creationId xmlns:a16="http://schemas.microsoft.com/office/drawing/2014/main" id="{6625E270-79D5-4B4F-858A-15B14E5AFA4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0" name="Text Box 3">
          <a:extLst>
            <a:ext uri="{FF2B5EF4-FFF2-40B4-BE49-F238E27FC236}">
              <a16:creationId xmlns:a16="http://schemas.microsoft.com/office/drawing/2014/main" id="{1D87596F-E60A-4C2C-8EB1-F30857A46B4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1" name="Text Box 3">
          <a:extLst>
            <a:ext uri="{FF2B5EF4-FFF2-40B4-BE49-F238E27FC236}">
              <a16:creationId xmlns:a16="http://schemas.microsoft.com/office/drawing/2014/main" id="{69ED6CB1-7A5C-46C4-8471-285A3F6A871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2" name="Text Box 3">
          <a:extLst>
            <a:ext uri="{FF2B5EF4-FFF2-40B4-BE49-F238E27FC236}">
              <a16:creationId xmlns:a16="http://schemas.microsoft.com/office/drawing/2014/main" id="{916DD95E-7C9F-4DAD-AF90-8E80B8D9C42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3" name="Text Box 3">
          <a:extLst>
            <a:ext uri="{FF2B5EF4-FFF2-40B4-BE49-F238E27FC236}">
              <a16:creationId xmlns:a16="http://schemas.microsoft.com/office/drawing/2014/main" id="{7E285E3D-B36F-4E25-919E-4B091FA220B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4" name="Text Box 3">
          <a:extLst>
            <a:ext uri="{FF2B5EF4-FFF2-40B4-BE49-F238E27FC236}">
              <a16:creationId xmlns:a16="http://schemas.microsoft.com/office/drawing/2014/main" id="{83A56A4B-6B11-436D-9137-A1DBFEFA9F64}"/>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5" name="Text Box 3">
          <a:extLst>
            <a:ext uri="{FF2B5EF4-FFF2-40B4-BE49-F238E27FC236}">
              <a16:creationId xmlns:a16="http://schemas.microsoft.com/office/drawing/2014/main" id="{90B651F1-4929-41AC-BA06-F2A398E8D09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6" name="Text Box 3">
          <a:extLst>
            <a:ext uri="{FF2B5EF4-FFF2-40B4-BE49-F238E27FC236}">
              <a16:creationId xmlns:a16="http://schemas.microsoft.com/office/drawing/2014/main" id="{B0E1053B-C1AA-4CEF-A0C2-ECF7ED6B900B}"/>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7" name="Text Box 3">
          <a:extLst>
            <a:ext uri="{FF2B5EF4-FFF2-40B4-BE49-F238E27FC236}">
              <a16:creationId xmlns:a16="http://schemas.microsoft.com/office/drawing/2014/main" id="{72541144-5C34-42FA-9D00-97FF408553F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8" name="Text Box 3">
          <a:extLst>
            <a:ext uri="{FF2B5EF4-FFF2-40B4-BE49-F238E27FC236}">
              <a16:creationId xmlns:a16="http://schemas.microsoft.com/office/drawing/2014/main" id="{C56148D5-4178-4321-AC52-F8256240741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49" name="Text Box 3">
          <a:extLst>
            <a:ext uri="{FF2B5EF4-FFF2-40B4-BE49-F238E27FC236}">
              <a16:creationId xmlns:a16="http://schemas.microsoft.com/office/drawing/2014/main" id="{D016CED3-9A2C-4BA6-95C5-5AFCAC25103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0" name="Text Box 3">
          <a:extLst>
            <a:ext uri="{FF2B5EF4-FFF2-40B4-BE49-F238E27FC236}">
              <a16:creationId xmlns:a16="http://schemas.microsoft.com/office/drawing/2014/main" id="{6E48CC76-E356-45FE-A34A-445ADA0810F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1" name="Text Box 3">
          <a:extLst>
            <a:ext uri="{FF2B5EF4-FFF2-40B4-BE49-F238E27FC236}">
              <a16:creationId xmlns:a16="http://schemas.microsoft.com/office/drawing/2014/main" id="{42689C7D-955C-4DAC-800A-27082D82655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2" name="Text Box 3">
          <a:extLst>
            <a:ext uri="{FF2B5EF4-FFF2-40B4-BE49-F238E27FC236}">
              <a16:creationId xmlns:a16="http://schemas.microsoft.com/office/drawing/2014/main" id="{B967729F-7595-4E3C-8DC6-41B099E4550F}"/>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3" name="Text Box 3">
          <a:extLst>
            <a:ext uri="{FF2B5EF4-FFF2-40B4-BE49-F238E27FC236}">
              <a16:creationId xmlns:a16="http://schemas.microsoft.com/office/drawing/2014/main" id="{2E56EDDF-AF64-4D2D-83FF-DB811CCCE31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4" name="Text Box 3">
          <a:extLst>
            <a:ext uri="{FF2B5EF4-FFF2-40B4-BE49-F238E27FC236}">
              <a16:creationId xmlns:a16="http://schemas.microsoft.com/office/drawing/2014/main" id="{68B917F0-4AE6-4BB6-BE66-FFE835CF76A0}"/>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5" name="Text Box 3">
          <a:extLst>
            <a:ext uri="{FF2B5EF4-FFF2-40B4-BE49-F238E27FC236}">
              <a16:creationId xmlns:a16="http://schemas.microsoft.com/office/drawing/2014/main" id="{4756B3D9-0A24-491D-8201-BBB9C3A6870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6" name="Text Box 3">
          <a:extLst>
            <a:ext uri="{FF2B5EF4-FFF2-40B4-BE49-F238E27FC236}">
              <a16:creationId xmlns:a16="http://schemas.microsoft.com/office/drawing/2014/main" id="{4E8775F8-F14A-4288-8D10-92EB26AA999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7" name="Text Box 3">
          <a:extLst>
            <a:ext uri="{FF2B5EF4-FFF2-40B4-BE49-F238E27FC236}">
              <a16:creationId xmlns:a16="http://schemas.microsoft.com/office/drawing/2014/main" id="{3F2C28DC-B9A2-4708-9CE7-F44FB5C75A5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8" name="Text Box 3">
          <a:extLst>
            <a:ext uri="{FF2B5EF4-FFF2-40B4-BE49-F238E27FC236}">
              <a16:creationId xmlns:a16="http://schemas.microsoft.com/office/drawing/2014/main" id="{2B3A4A11-EB1B-461D-BF30-87577C5E87CC}"/>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59" name="Text Box 3">
          <a:extLst>
            <a:ext uri="{FF2B5EF4-FFF2-40B4-BE49-F238E27FC236}">
              <a16:creationId xmlns:a16="http://schemas.microsoft.com/office/drawing/2014/main" id="{39D088F3-3A87-4815-9C56-4DB8DD63FE4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0" name="Text Box 3">
          <a:extLst>
            <a:ext uri="{FF2B5EF4-FFF2-40B4-BE49-F238E27FC236}">
              <a16:creationId xmlns:a16="http://schemas.microsoft.com/office/drawing/2014/main" id="{BDF1CADE-CF36-4E72-8FBA-101F2B5F27E7}"/>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1" name="Text Box 3">
          <a:extLst>
            <a:ext uri="{FF2B5EF4-FFF2-40B4-BE49-F238E27FC236}">
              <a16:creationId xmlns:a16="http://schemas.microsoft.com/office/drawing/2014/main" id="{0E576078-C7B8-4899-B139-471DCB20BF2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2" name="Text Box 3">
          <a:extLst>
            <a:ext uri="{FF2B5EF4-FFF2-40B4-BE49-F238E27FC236}">
              <a16:creationId xmlns:a16="http://schemas.microsoft.com/office/drawing/2014/main" id="{7F2BBD5B-D6DF-4B24-9065-9F2E18621D55}"/>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3" name="Text Box 3">
          <a:extLst>
            <a:ext uri="{FF2B5EF4-FFF2-40B4-BE49-F238E27FC236}">
              <a16:creationId xmlns:a16="http://schemas.microsoft.com/office/drawing/2014/main" id="{546F67FD-D49A-401F-B22C-50BFD9A60D5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4" name="Text Box 3">
          <a:extLst>
            <a:ext uri="{FF2B5EF4-FFF2-40B4-BE49-F238E27FC236}">
              <a16:creationId xmlns:a16="http://schemas.microsoft.com/office/drawing/2014/main" id="{1C472501-F0DD-4D09-BEAD-4F4DE3FBD37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5" name="Text Box 3">
          <a:extLst>
            <a:ext uri="{FF2B5EF4-FFF2-40B4-BE49-F238E27FC236}">
              <a16:creationId xmlns:a16="http://schemas.microsoft.com/office/drawing/2014/main" id="{7A29438B-006F-4B83-8CE2-0C2EC337A96D}"/>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6" name="Text Box 3">
          <a:extLst>
            <a:ext uri="{FF2B5EF4-FFF2-40B4-BE49-F238E27FC236}">
              <a16:creationId xmlns:a16="http://schemas.microsoft.com/office/drawing/2014/main" id="{E7CA240D-19BC-4D04-A4FA-01E1BBCE0F02}"/>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7" name="Text Box 3">
          <a:extLst>
            <a:ext uri="{FF2B5EF4-FFF2-40B4-BE49-F238E27FC236}">
              <a16:creationId xmlns:a16="http://schemas.microsoft.com/office/drawing/2014/main" id="{87FB01DF-F356-40EC-AA94-3E516E4E5E7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8" name="Text Box 3">
          <a:extLst>
            <a:ext uri="{FF2B5EF4-FFF2-40B4-BE49-F238E27FC236}">
              <a16:creationId xmlns:a16="http://schemas.microsoft.com/office/drawing/2014/main" id="{20F4E6ED-0CAC-4D4A-8C9C-90D853DC98E1}"/>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69" name="Text Box 3">
          <a:extLst>
            <a:ext uri="{FF2B5EF4-FFF2-40B4-BE49-F238E27FC236}">
              <a16:creationId xmlns:a16="http://schemas.microsoft.com/office/drawing/2014/main" id="{6123EF7F-C6FD-411C-8BC2-A0AC8CC6AD88}"/>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xdr:row>
      <xdr:rowOff>0</xdr:rowOff>
    </xdr:from>
    <xdr:to>
      <xdr:col>1</xdr:col>
      <xdr:colOff>1447800</xdr:colOff>
      <xdr:row>38</xdr:row>
      <xdr:rowOff>209306</xdr:rowOff>
    </xdr:to>
    <xdr:sp macro="" textlink="">
      <xdr:nvSpPr>
        <xdr:cNvPr id="770" name="Text Box 3">
          <a:extLst>
            <a:ext uri="{FF2B5EF4-FFF2-40B4-BE49-F238E27FC236}">
              <a16:creationId xmlns:a16="http://schemas.microsoft.com/office/drawing/2014/main" id="{8610311A-E4C6-4EC6-A794-99FF00B4AF2E}"/>
            </a:ext>
          </a:extLst>
        </xdr:cNvPr>
        <xdr:cNvSpPr txBox="1">
          <a:spLocks noChangeArrowheads="1"/>
        </xdr:cNvSpPr>
      </xdr:nvSpPr>
      <xdr:spPr bwMode="auto">
        <a:xfrm>
          <a:off x="2524125" y="40386952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1" name="Text Box 3">
          <a:extLst>
            <a:ext uri="{FF2B5EF4-FFF2-40B4-BE49-F238E27FC236}">
              <a16:creationId xmlns:a16="http://schemas.microsoft.com/office/drawing/2014/main" id="{E428F920-AFCF-4D5A-9A9C-730ABD63186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2" name="Text Box 3">
          <a:extLst>
            <a:ext uri="{FF2B5EF4-FFF2-40B4-BE49-F238E27FC236}">
              <a16:creationId xmlns:a16="http://schemas.microsoft.com/office/drawing/2014/main" id="{76BD8B57-47E3-4DA7-9A09-13DB0D60F39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3" name="Text Box 3">
          <a:extLst>
            <a:ext uri="{FF2B5EF4-FFF2-40B4-BE49-F238E27FC236}">
              <a16:creationId xmlns:a16="http://schemas.microsoft.com/office/drawing/2014/main" id="{CBC85CE1-6F9B-4291-9877-B35B90E821B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4" name="Text Box 3">
          <a:extLst>
            <a:ext uri="{FF2B5EF4-FFF2-40B4-BE49-F238E27FC236}">
              <a16:creationId xmlns:a16="http://schemas.microsoft.com/office/drawing/2014/main" id="{0069A3F0-54FB-4B81-BC34-C4B44BDF337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5" name="Text Box 3">
          <a:extLst>
            <a:ext uri="{FF2B5EF4-FFF2-40B4-BE49-F238E27FC236}">
              <a16:creationId xmlns:a16="http://schemas.microsoft.com/office/drawing/2014/main" id="{DEB9491E-1FE0-4FA8-800D-7B7AB8CAC91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6" name="Text Box 3">
          <a:extLst>
            <a:ext uri="{FF2B5EF4-FFF2-40B4-BE49-F238E27FC236}">
              <a16:creationId xmlns:a16="http://schemas.microsoft.com/office/drawing/2014/main" id="{658D68A9-ABA2-4FF8-A60B-61835EC0B16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7" name="Text Box 3">
          <a:extLst>
            <a:ext uri="{FF2B5EF4-FFF2-40B4-BE49-F238E27FC236}">
              <a16:creationId xmlns:a16="http://schemas.microsoft.com/office/drawing/2014/main" id="{0A354B70-C140-4FFD-8357-FF6A2B347B6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8" name="Text Box 3">
          <a:extLst>
            <a:ext uri="{FF2B5EF4-FFF2-40B4-BE49-F238E27FC236}">
              <a16:creationId xmlns:a16="http://schemas.microsoft.com/office/drawing/2014/main" id="{108BD4B3-F64C-408C-8562-CA7FF3EA6C3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79" name="Text Box 3">
          <a:extLst>
            <a:ext uri="{FF2B5EF4-FFF2-40B4-BE49-F238E27FC236}">
              <a16:creationId xmlns:a16="http://schemas.microsoft.com/office/drawing/2014/main" id="{39E95514-6F51-4081-81E3-D3A2FEA90E3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0" name="Text Box 3">
          <a:extLst>
            <a:ext uri="{FF2B5EF4-FFF2-40B4-BE49-F238E27FC236}">
              <a16:creationId xmlns:a16="http://schemas.microsoft.com/office/drawing/2014/main" id="{C219B31D-36A2-42B0-847B-E2841997D83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1" name="Text Box 3">
          <a:extLst>
            <a:ext uri="{FF2B5EF4-FFF2-40B4-BE49-F238E27FC236}">
              <a16:creationId xmlns:a16="http://schemas.microsoft.com/office/drawing/2014/main" id="{8D26B0AC-430C-42D9-8E1E-8D82DEBE2A2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2" name="Text Box 3">
          <a:extLst>
            <a:ext uri="{FF2B5EF4-FFF2-40B4-BE49-F238E27FC236}">
              <a16:creationId xmlns:a16="http://schemas.microsoft.com/office/drawing/2014/main" id="{E824FF96-5738-4651-A7ED-0090C047FDF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3" name="Text Box 3">
          <a:extLst>
            <a:ext uri="{FF2B5EF4-FFF2-40B4-BE49-F238E27FC236}">
              <a16:creationId xmlns:a16="http://schemas.microsoft.com/office/drawing/2014/main" id="{5EAD5342-7725-49D7-A344-A566FAB35A2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4" name="Text Box 3">
          <a:extLst>
            <a:ext uri="{FF2B5EF4-FFF2-40B4-BE49-F238E27FC236}">
              <a16:creationId xmlns:a16="http://schemas.microsoft.com/office/drawing/2014/main" id="{A82409EB-3D70-420E-AB24-DF03DC414F5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5" name="Text Box 3">
          <a:extLst>
            <a:ext uri="{FF2B5EF4-FFF2-40B4-BE49-F238E27FC236}">
              <a16:creationId xmlns:a16="http://schemas.microsoft.com/office/drawing/2014/main" id="{BCBEE481-E8A6-4B62-910B-B51443ADCF0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6" name="Text Box 3">
          <a:extLst>
            <a:ext uri="{FF2B5EF4-FFF2-40B4-BE49-F238E27FC236}">
              <a16:creationId xmlns:a16="http://schemas.microsoft.com/office/drawing/2014/main" id="{46CBDC75-EB01-4440-97AC-32D18C86A76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7" name="Text Box 3">
          <a:extLst>
            <a:ext uri="{FF2B5EF4-FFF2-40B4-BE49-F238E27FC236}">
              <a16:creationId xmlns:a16="http://schemas.microsoft.com/office/drawing/2014/main" id="{2D33AC97-112A-4B71-96E5-23F37DD559F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8" name="Text Box 3">
          <a:extLst>
            <a:ext uri="{FF2B5EF4-FFF2-40B4-BE49-F238E27FC236}">
              <a16:creationId xmlns:a16="http://schemas.microsoft.com/office/drawing/2014/main" id="{1B17046A-FDE0-4587-8231-2872E3C1A12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89" name="Text Box 3">
          <a:extLst>
            <a:ext uri="{FF2B5EF4-FFF2-40B4-BE49-F238E27FC236}">
              <a16:creationId xmlns:a16="http://schemas.microsoft.com/office/drawing/2014/main" id="{3E1109AF-5CE0-4273-84EB-ED902D8D5FF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0" name="Text Box 3">
          <a:extLst>
            <a:ext uri="{FF2B5EF4-FFF2-40B4-BE49-F238E27FC236}">
              <a16:creationId xmlns:a16="http://schemas.microsoft.com/office/drawing/2014/main" id="{0F63F74F-D57D-45F4-A0BD-3FFAE2C5A22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1" name="Text Box 3">
          <a:extLst>
            <a:ext uri="{FF2B5EF4-FFF2-40B4-BE49-F238E27FC236}">
              <a16:creationId xmlns:a16="http://schemas.microsoft.com/office/drawing/2014/main" id="{C21A3CD8-B9FF-40F2-B4D6-7A7A825DBD1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2" name="Text Box 3">
          <a:extLst>
            <a:ext uri="{FF2B5EF4-FFF2-40B4-BE49-F238E27FC236}">
              <a16:creationId xmlns:a16="http://schemas.microsoft.com/office/drawing/2014/main" id="{4B5CC114-92B2-4B67-B9F6-DB22C0ADC63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3" name="Text Box 3">
          <a:extLst>
            <a:ext uri="{FF2B5EF4-FFF2-40B4-BE49-F238E27FC236}">
              <a16:creationId xmlns:a16="http://schemas.microsoft.com/office/drawing/2014/main" id="{BB5B3DF4-DF5E-47BD-A7BD-407DE2CEAF3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4" name="Text Box 3">
          <a:extLst>
            <a:ext uri="{FF2B5EF4-FFF2-40B4-BE49-F238E27FC236}">
              <a16:creationId xmlns:a16="http://schemas.microsoft.com/office/drawing/2014/main" id="{5A511451-39C7-4740-9B4A-5323AA9024D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5" name="Text Box 3">
          <a:extLst>
            <a:ext uri="{FF2B5EF4-FFF2-40B4-BE49-F238E27FC236}">
              <a16:creationId xmlns:a16="http://schemas.microsoft.com/office/drawing/2014/main" id="{35B01A8E-7592-4785-B697-E12001DB6FC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6" name="Text Box 3">
          <a:extLst>
            <a:ext uri="{FF2B5EF4-FFF2-40B4-BE49-F238E27FC236}">
              <a16:creationId xmlns:a16="http://schemas.microsoft.com/office/drawing/2014/main" id="{5338F737-3D8C-4817-9ECB-E0DF86C7032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7" name="Text Box 3">
          <a:extLst>
            <a:ext uri="{FF2B5EF4-FFF2-40B4-BE49-F238E27FC236}">
              <a16:creationId xmlns:a16="http://schemas.microsoft.com/office/drawing/2014/main" id="{059D82ED-A9B5-4F9D-A0AF-ADF16A45701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8" name="Text Box 3">
          <a:extLst>
            <a:ext uri="{FF2B5EF4-FFF2-40B4-BE49-F238E27FC236}">
              <a16:creationId xmlns:a16="http://schemas.microsoft.com/office/drawing/2014/main" id="{3318747F-871B-496D-A98A-03AB5968A70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799" name="Text Box 3">
          <a:extLst>
            <a:ext uri="{FF2B5EF4-FFF2-40B4-BE49-F238E27FC236}">
              <a16:creationId xmlns:a16="http://schemas.microsoft.com/office/drawing/2014/main" id="{D23CC85D-0867-4496-8A82-6AA87D6A441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0" name="Text Box 3">
          <a:extLst>
            <a:ext uri="{FF2B5EF4-FFF2-40B4-BE49-F238E27FC236}">
              <a16:creationId xmlns:a16="http://schemas.microsoft.com/office/drawing/2014/main" id="{1B03D70B-085A-45B7-B60A-9EA2FD3DA68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1" name="Text Box 3">
          <a:extLst>
            <a:ext uri="{FF2B5EF4-FFF2-40B4-BE49-F238E27FC236}">
              <a16:creationId xmlns:a16="http://schemas.microsoft.com/office/drawing/2014/main" id="{05D4BED1-9110-4320-87CB-9B7376C6F76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2" name="Text Box 3">
          <a:extLst>
            <a:ext uri="{FF2B5EF4-FFF2-40B4-BE49-F238E27FC236}">
              <a16:creationId xmlns:a16="http://schemas.microsoft.com/office/drawing/2014/main" id="{5FA926AD-2CC3-4FB7-A3EA-AE4A9C2BDC5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3" name="Text Box 3">
          <a:extLst>
            <a:ext uri="{FF2B5EF4-FFF2-40B4-BE49-F238E27FC236}">
              <a16:creationId xmlns:a16="http://schemas.microsoft.com/office/drawing/2014/main" id="{6B64863E-C04C-46BD-8A50-FA58D2D6543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4" name="Text Box 3">
          <a:extLst>
            <a:ext uri="{FF2B5EF4-FFF2-40B4-BE49-F238E27FC236}">
              <a16:creationId xmlns:a16="http://schemas.microsoft.com/office/drawing/2014/main" id="{A1E35710-14FD-4563-8787-B92EE34FCB1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5" name="Text Box 3">
          <a:extLst>
            <a:ext uri="{FF2B5EF4-FFF2-40B4-BE49-F238E27FC236}">
              <a16:creationId xmlns:a16="http://schemas.microsoft.com/office/drawing/2014/main" id="{D71C7DD7-3665-47FD-9666-01BBCFC1B96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6" name="Text Box 3">
          <a:extLst>
            <a:ext uri="{FF2B5EF4-FFF2-40B4-BE49-F238E27FC236}">
              <a16:creationId xmlns:a16="http://schemas.microsoft.com/office/drawing/2014/main" id="{858E50AF-EAC3-4359-AA66-A2B5F589FF9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7" name="Text Box 3">
          <a:extLst>
            <a:ext uri="{FF2B5EF4-FFF2-40B4-BE49-F238E27FC236}">
              <a16:creationId xmlns:a16="http://schemas.microsoft.com/office/drawing/2014/main" id="{8D3944F3-1B43-4356-9FC9-E46E954DC4E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8" name="Text Box 3">
          <a:extLst>
            <a:ext uri="{FF2B5EF4-FFF2-40B4-BE49-F238E27FC236}">
              <a16:creationId xmlns:a16="http://schemas.microsoft.com/office/drawing/2014/main" id="{53A8ACFD-767B-4C4F-940E-57E15B8EC21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09" name="Text Box 3">
          <a:extLst>
            <a:ext uri="{FF2B5EF4-FFF2-40B4-BE49-F238E27FC236}">
              <a16:creationId xmlns:a16="http://schemas.microsoft.com/office/drawing/2014/main" id="{49F2A358-4E38-44B7-BF21-475B903917E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0" name="Text Box 3">
          <a:extLst>
            <a:ext uri="{FF2B5EF4-FFF2-40B4-BE49-F238E27FC236}">
              <a16:creationId xmlns:a16="http://schemas.microsoft.com/office/drawing/2014/main" id="{68E57794-EF4B-46CA-B88A-0D3A209C13A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1" name="Text Box 3">
          <a:extLst>
            <a:ext uri="{FF2B5EF4-FFF2-40B4-BE49-F238E27FC236}">
              <a16:creationId xmlns:a16="http://schemas.microsoft.com/office/drawing/2014/main" id="{F939D596-1D0B-4F6D-973A-AB1743FAF12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2" name="Text Box 3">
          <a:extLst>
            <a:ext uri="{FF2B5EF4-FFF2-40B4-BE49-F238E27FC236}">
              <a16:creationId xmlns:a16="http://schemas.microsoft.com/office/drawing/2014/main" id="{7631ECA5-7A90-4083-BC86-DF307B10027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3" name="Text Box 3">
          <a:extLst>
            <a:ext uri="{FF2B5EF4-FFF2-40B4-BE49-F238E27FC236}">
              <a16:creationId xmlns:a16="http://schemas.microsoft.com/office/drawing/2014/main" id="{7EF8EFC5-1CE3-44B9-B8C6-E486FA51E31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4" name="Text Box 3">
          <a:extLst>
            <a:ext uri="{FF2B5EF4-FFF2-40B4-BE49-F238E27FC236}">
              <a16:creationId xmlns:a16="http://schemas.microsoft.com/office/drawing/2014/main" id="{231A96F6-1AF5-4B1B-BEFD-47ECD8FF94C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5" name="Text Box 3">
          <a:extLst>
            <a:ext uri="{FF2B5EF4-FFF2-40B4-BE49-F238E27FC236}">
              <a16:creationId xmlns:a16="http://schemas.microsoft.com/office/drawing/2014/main" id="{E65A93CE-D0A8-4508-81B5-CCF70D0E52C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6" name="Text Box 3">
          <a:extLst>
            <a:ext uri="{FF2B5EF4-FFF2-40B4-BE49-F238E27FC236}">
              <a16:creationId xmlns:a16="http://schemas.microsoft.com/office/drawing/2014/main" id="{0F2EA727-4F0A-49E6-8EF3-CB601748B96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7" name="Text Box 3">
          <a:extLst>
            <a:ext uri="{FF2B5EF4-FFF2-40B4-BE49-F238E27FC236}">
              <a16:creationId xmlns:a16="http://schemas.microsoft.com/office/drawing/2014/main" id="{57D752D7-D3AA-44BE-92D6-93EBE02F53B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8" name="Text Box 3">
          <a:extLst>
            <a:ext uri="{FF2B5EF4-FFF2-40B4-BE49-F238E27FC236}">
              <a16:creationId xmlns:a16="http://schemas.microsoft.com/office/drawing/2014/main" id="{84F8DC7D-65CA-417B-BF4A-A767105F6B5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19" name="Text Box 3">
          <a:extLst>
            <a:ext uri="{FF2B5EF4-FFF2-40B4-BE49-F238E27FC236}">
              <a16:creationId xmlns:a16="http://schemas.microsoft.com/office/drawing/2014/main" id="{551C711D-FC36-4110-8AB1-6590A54369C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0" name="Text Box 3">
          <a:extLst>
            <a:ext uri="{FF2B5EF4-FFF2-40B4-BE49-F238E27FC236}">
              <a16:creationId xmlns:a16="http://schemas.microsoft.com/office/drawing/2014/main" id="{A64069E0-287F-4F18-9047-D223C9B57FD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1" name="Text Box 3">
          <a:extLst>
            <a:ext uri="{FF2B5EF4-FFF2-40B4-BE49-F238E27FC236}">
              <a16:creationId xmlns:a16="http://schemas.microsoft.com/office/drawing/2014/main" id="{968A67A0-7CFB-427C-81E5-B2C6AE85D2A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2" name="Text Box 3">
          <a:extLst>
            <a:ext uri="{FF2B5EF4-FFF2-40B4-BE49-F238E27FC236}">
              <a16:creationId xmlns:a16="http://schemas.microsoft.com/office/drawing/2014/main" id="{96EA267B-2BB5-4882-91B6-E1D70C2B7CF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3" name="Text Box 3">
          <a:extLst>
            <a:ext uri="{FF2B5EF4-FFF2-40B4-BE49-F238E27FC236}">
              <a16:creationId xmlns:a16="http://schemas.microsoft.com/office/drawing/2014/main" id="{722D4E59-F91E-4EE7-BE2B-A6279DDE3EC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4" name="Text Box 3">
          <a:extLst>
            <a:ext uri="{FF2B5EF4-FFF2-40B4-BE49-F238E27FC236}">
              <a16:creationId xmlns:a16="http://schemas.microsoft.com/office/drawing/2014/main" id="{1A619437-4076-43A5-B9A6-3E7D0A2D588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5" name="Text Box 3">
          <a:extLst>
            <a:ext uri="{FF2B5EF4-FFF2-40B4-BE49-F238E27FC236}">
              <a16:creationId xmlns:a16="http://schemas.microsoft.com/office/drawing/2014/main" id="{9FF91A1F-DCC0-44AF-A89D-DA817FD9C03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6" name="Text Box 3">
          <a:extLst>
            <a:ext uri="{FF2B5EF4-FFF2-40B4-BE49-F238E27FC236}">
              <a16:creationId xmlns:a16="http://schemas.microsoft.com/office/drawing/2014/main" id="{78658543-261B-4981-9EEF-C0F5559C738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7" name="Text Box 3">
          <a:extLst>
            <a:ext uri="{FF2B5EF4-FFF2-40B4-BE49-F238E27FC236}">
              <a16:creationId xmlns:a16="http://schemas.microsoft.com/office/drawing/2014/main" id="{82727D8C-DCC4-4D74-85BF-0D8CD037E66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8" name="Text Box 3">
          <a:extLst>
            <a:ext uri="{FF2B5EF4-FFF2-40B4-BE49-F238E27FC236}">
              <a16:creationId xmlns:a16="http://schemas.microsoft.com/office/drawing/2014/main" id="{9A45CE27-18C5-416C-B11F-C8AF2DA78B6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29" name="Text Box 3">
          <a:extLst>
            <a:ext uri="{FF2B5EF4-FFF2-40B4-BE49-F238E27FC236}">
              <a16:creationId xmlns:a16="http://schemas.microsoft.com/office/drawing/2014/main" id="{C12D05AA-9512-4361-904A-EC4E7BEB1A4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0" name="Text Box 3">
          <a:extLst>
            <a:ext uri="{FF2B5EF4-FFF2-40B4-BE49-F238E27FC236}">
              <a16:creationId xmlns:a16="http://schemas.microsoft.com/office/drawing/2014/main" id="{CF0129EA-0BF0-43D7-AB1A-1E8E39EAE3D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1" name="Text Box 3">
          <a:extLst>
            <a:ext uri="{FF2B5EF4-FFF2-40B4-BE49-F238E27FC236}">
              <a16:creationId xmlns:a16="http://schemas.microsoft.com/office/drawing/2014/main" id="{DD7A289E-CC80-4A5C-B3C2-556F7C82E0A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2" name="Text Box 3">
          <a:extLst>
            <a:ext uri="{FF2B5EF4-FFF2-40B4-BE49-F238E27FC236}">
              <a16:creationId xmlns:a16="http://schemas.microsoft.com/office/drawing/2014/main" id="{5E5B4B37-C3A7-4BAA-A28C-2B58C734A55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3" name="Text Box 3">
          <a:extLst>
            <a:ext uri="{FF2B5EF4-FFF2-40B4-BE49-F238E27FC236}">
              <a16:creationId xmlns:a16="http://schemas.microsoft.com/office/drawing/2014/main" id="{B9A25790-7E44-4CE5-BC2E-C69760958D1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4" name="Text Box 3">
          <a:extLst>
            <a:ext uri="{FF2B5EF4-FFF2-40B4-BE49-F238E27FC236}">
              <a16:creationId xmlns:a16="http://schemas.microsoft.com/office/drawing/2014/main" id="{E2D779A3-086A-454C-BCF3-F043244A00D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5" name="Text Box 3">
          <a:extLst>
            <a:ext uri="{FF2B5EF4-FFF2-40B4-BE49-F238E27FC236}">
              <a16:creationId xmlns:a16="http://schemas.microsoft.com/office/drawing/2014/main" id="{7B3BC4ED-8AE7-44DD-8006-0F2AD905788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6" name="Text Box 3">
          <a:extLst>
            <a:ext uri="{FF2B5EF4-FFF2-40B4-BE49-F238E27FC236}">
              <a16:creationId xmlns:a16="http://schemas.microsoft.com/office/drawing/2014/main" id="{DCE335FF-DBE8-4247-BA33-8960C5BDD08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7" name="Text Box 3">
          <a:extLst>
            <a:ext uri="{FF2B5EF4-FFF2-40B4-BE49-F238E27FC236}">
              <a16:creationId xmlns:a16="http://schemas.microsoft.com/office/drawing/2014/main" id="{C4FD6E84-5B8A-48BB-88FE-C273CA9DBDA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8" name="Text Box 3">
          <a:extLst>
            <a:ext uri="{FF2B5EF4-FFF2-40B4-BE49-F238E27FC236}">
              <a16:creationId xmlns:a16="http://schemas.microsoft.com/office/drawing/2014/main" id="{471B1C5B-C4AD-4AF1-9C48-D00D347C2AE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39" name="Text Box 3">
          <a:extLst>
            <a:ext uri="{FF2B5EF4-FFF2-40B4-BE49-F238E27FC236}">
              <a16:creationId xmlns:a16="http://schemas.microsoft.com/office/drawing/2014/main" id="{1DACFC23-C2DF-42C7-9318-26D95644F1D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0" name="Text Box 3">
          <a:extLst>
            <a:ext uri="{FF2B5EF4-FFF2-40B4-BE49-F238E27FC236}">
              <a16:creationId xmlns:a16="http://schemas.microsoft.com/office/drawing/2014/main" id="{52B7684D-D445-415F-9989-67C1D819066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1" name="Text Box 3">
          <a:extLst>
            <a:ext uri="{FF2B5EF4-FFF2-40B4-BE49-F238E27FC236}">
              <a16:creationId xmlns:a16="http://schemas.microsoft.com/office/drawing/2014/main" id="{CAE8FBFA-E95B-40D9-B166-9E70F6BC6A5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2" name="Text Box 3">
          <a:extLst>
            <a:ext uri="{FF2B5EF4-FFF2-40B4-BE49-F238E27FC236}">
              <a16:creationId xmlns:a16="http://schemas.microsoft.com/office/drawing/2014/main" id="{873A3619-5DCA-4376-84CB-0FE64ECC8C9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3" name="Text Box 3">
          <a:extLst>
            <a:ext uri="{FF2B5EF4-FFF2-40B4-BE49-F238E27FC236}">
              <a16:creationId xmlns:a16="http://schemas.microsoft.com/office/drawing/2014/main" id="{EE76F0D7-258A-4514-94D8-C2781DBBB18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4" name="Text Box 3">
          <a:extLst>
            <a:ext uri="{FF2B5EF4-FFF2-40B4-BE49-F238E27FC236}">
              <a16:creationId xmlns:a16="http://schemas.microsoft.com/office/drawing/2014/main" id="{F7D6B9C4-5C23-491D-AC2A-D956F933156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5" name="Text Box 3">
          <a:extLst>
            <a:ext uri="{FF2B5EF4-FFF2-40B4-BE49-F238E27FC236}">
              <a16:creationId xmlns:a16="http://schemas.microsoft.com/office/drawing/2014/main" id="{3129591D-D818-4327-A550-9052EF1A837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6" name="Text Box 3">
          <a:extLst>
            <a:ext uri="{FF2B5EF4-FFF2-40B4-BE49-F238E27FC236}">
              <a16:creationId xmlns:a16="http://schemas.microsoft.com/office/drawing/2014/main" id="{77EC84D1-6007-4417-8732-769C7BFD011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7" name="Text Box 3">
          <a:extLst>
            <a:ext uri="{FF2B5EF4-FFF2-40B4-BE49-F238E27FC236}">
              <a16:creationId xmlns:a16="http://schemas.microsoft.com/office/drawing/2014/main" id="{2A6D5839-E281-4387-BFBF-5E57D3A48DF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8" name="Text Box 3">
          <a:extLst>
            <a:ext uri="{FF2B5EF4-FFF2-40B4-BE49-F238E27FC236}">
              <a16:creationId xmlns:a16="http://schemas.microsoft.com/office/drawing/2014/main" id="{2F659058-7DC3-4569-B0F1-CA35C0A4DC2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49" name="Text Box 3">
          <a:extLst>
            <a:ext uri="{FF2B5EF4-FFF2-40B4-BE49-F238E27FC236}">
              <a16:creationId xmlns:a16="http://schemas.microsoft.com/office/drawing/2014/main" id="{A3B1E172-8359-4182-B45F-F9DAC9C824B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0" name="Text Box 3">
          <a:extLst>
            <a:ext uri="{FF2B5EF4-FFF2-40B4-BE49-F238E27FC236}">
              <a16:creationId xmlns:a16="http://schemas.microsoft.com/office/drawing/2014/main" id="{39D7128D-E31D-4FDE-B0E1-B60D240D4AE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1" name="Text Box 3">
          <a:extLst>
            <a:ext uri="{FF2B5EF4-FFF2-40B4-BE49-F238E27FC236}">
              <a16:creationId xmlns:a16="http://schemas.microsoft.com/office/drawing/2014/main" id="{5D8C09D7-2C61-42C5-B842-02DB7B2927A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2" name="Text Box 3">
          <a:extLst>
            <a:ext uri="{FF2B5EF4-FFF2-40B4-BE49-F238E27FC236}">
              <a16:creationId xmlns:a16="http://schemas.microsoft.com/office/drawing/2014/main" id="{E60BC704-14DF-45DA-A545-43C9A2CBA6B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3" name="Text Box 3">
          <a:extLst>
            <a:ext uri="{FF2B5EF4-FFF2-40B4-BE49-F238E27FC236}">
              <a16:creationId xmlns:a16="http://schemas.microsoft.com/office/drawing/2014/main" id="{46FDFD85-8CDF-45EB-A784-9BC38900970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4" name="Text Box 3">
          <a:extLst>
            <a:ext uri="{FF2B5EF4-FFF2-40B4-BE49-F238E27FC236}">
              <a16:creationId xmlns:a16="http://schemas.microsoft.com/office/drawing/2014/main" id="{39ECE556-9F59-4F7E-8A86-B22DE08AF49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5" name="Text Box 3">
          <a:extLst>
            <a:ext uri="{FF2B5EF4-FFF2-40B4-BE49-F238E27FC236}">
              <a16:creationId xmlns:a16="http://schemas.microsoft.com/office/drawing/2014/main" id="{5B8AD9A8-00A1-40CD-BC27-EA39280C77F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6" name="Text Box 3">
          <a:extLst>
            <a:ext uri="{FF2B5EF4-FFF2-40B4-BE49-F238E27FC236}">
              <a16:creationId xmlns:a16="http://schemas.microsoft.com/office/drawing/2014/main" id="{1EB8F5A4-7BD2-4157-BB38-C6DA65128F7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7" name="Text Box 3">
          <a:extLst>
            <a:ext uri="{FF2B5EF4-FFF2-40B4-BE49-F238E27FC236}">
              <a16:creationId xmlns:a16="http://schemas.microsoft.com/office/drawing/2014/main" id="{794BD2F2-0008-4ED9-9A17-AE65CAC4031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8" name="Text Box 3">
          <a:extLst>
            <a:ext uri="{FF2B5EF4-FFF2-40B4-BE49-F238E27FC236}">
              <a16:creationId xmlns:a16="http://schemas.microsoft.com/office/drawing/2014/main" id="{9AB1372F-B8E2-4A22-9BE1-9CF2739FA73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59" name="Text Box 3">
          <a:extLst>
            <a:ext uri="{FF2B5EF4-FFF2-40B4-BE49-F238E27FC236}">
              <a16:creationId xmlns:a16="http://schemas.microsoft.com/office/drawing/2014/main" id="{2EE45BFD-0187-498F-A0FB-AD105776BAE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0" name="Text Box 3">
          <a:extLst>
            <a:ext uri="{FF2B5EF4-FFF2-40B4-BE49-F238E27FC236}">
              <a16:creationId xmlns:a16="http://schemas.microsoft.com/office/drawing/2014/main" id="{83894A0C-AF70-4D7B-92FB-99CE6E4B435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1" name="Text Box 3">
          <a:extLst>
            <a:ext uri="{FF2B5EF4-FFF2-40B4-BE49-F238E27FC236}">
              <a16:creationId xmlns:a16="http://schemas.microsoft.com/office/drawing/2014/main" id="{7EA0110F-B4B2-410A-9E28-82899806D37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2" name="Text Box 3">
          <a:extLst>
            <a:ext uri="{FF2B5EF4-FFF2-40B4-BE49-F238E27FC236}">
              <a16:creationId xmlns:a16="http://schemas.microsoft.com/office/drawing/2014/main" id="{BB1749F9-6D30-45F5-80BA-9EB19121FAB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3" name="Text Box 3">
          <a:extLst>
            <a:ext uri="{FF2B5EF4-FFF2-40B4-BE49-F238E27FC236}">
              <a16:creationId xmlns:a16="http://schemas.microsoft.com/office/drawing/2014/main" id="{8659FFC6-6075-41AE-A357-1634E9B5126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4" name="Text Box 3">
          <a:extLst>
            <a:ext uri="{FF2B5EF4-FFF2-40B4-BE49-F238E27FC236}">
              <a16:creationId xmlns:a16="http://schemas.microsoft.com/office/drawing/2014/main" id="{2B7BA31C-5DE7-441C-9327-F9B8960F4F0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5" name="Text Box 3">
          <a:extLst>
            <a:ext uri="{FF2B5EF4-FFF2-40B4-BE49-F238E27FC236}">
              <a16:creationId xmlns:a16="http://schemas.microsoft.com/office/drawing/2014/main" id="{1CECCE51-B283-4378-A691-14CEF80B3E2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6" name="Text Box 3">
          <a:extLst>
            <a:ext uri="{FF2B5EF4-FFF2-40B4-BE49-F238E27FC236}">
              <a16:creationId xmlns:a16="http://schemas.microsoft.com/office/drawing/2014/main" id="{00D290CD-740D-4036-87BC-E70F4B81218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7" name="Text Box 3">
          <a:extLst>
            <a:ext uri="{FF2B5EF4-FFF2-40B4-BE49-F238E27FC236}">
              <a16:creationId xmlns:a16="http://schemas.microsoft.com/office/drawing/2014/main" id="{1EF41EE2-67B1-4234-8199-7863413A249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8" name="Text Box 3">
          <a:extLst>
            <a:ext uri="{FF2B5EF4-FFF2-40B4-BE49-F238E27FC236}">
              <a16:creationId xmlns:a16="http://schemas.microsoft.com/office/drawing/2014/main" id="{02308362-40FE-4247-B18F-629F584779C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69" name="Text Box 3">
          <a:extLst>
            <a:ext uri="{FF2B5EF4-FFF2-40B4-BE49-F238E27FC236}">
              <a16:creationId xmlns:a16="http://schemas.microsoft.com/office/drawing/2014/main" id="{F8E890CC-2DA7-49D3-9823-7679F609EDE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0" name="Text Box 3">
          <a:extLst>
            <a:ext uri="{FF2B5EF4-FFF2-40B4-BE49-F238E27FC236}">
              <a16:creationId xmlns:a16="http://schemas.microsoft.com/office/drawing/2014/main" id="{65CE8774-9223-46F9-9BE9-07CC51D259E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1" name="Text Box 3">
          <a:extLst>
            <a:ext uri="{FF2B5EF4-FFF2-40B4-BE49-F238E27FC236}">
              <a16:creationId xmlns:a16="http://schemas.microsoft.com/office/drawing/2014/main" id="{8D29531E-1473-4062-A3B0-B68F7B9670B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2" name="Text Box 3">
          <a:extLst>
            <a:ext uri="{FF2B5EF4-FFF2-40B4-BE49-F238E27FC236}">
              <a16:creationId xmlns:a16="http://schemas.microsoft.com/office/drawing/2014/main" id="{12830FB3-9FC3-42C1-BE4C-BF559E4698A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3" name="Text Box 3">
          <a:extLst>
            <a:ext uri="{FF2B5EF4-FFF2-40B4-BE49-F238E27FC236}">
              <a16:creationId xmlns:a16="http://schemas.microsoft.com/office/drawing/2014/main" id="{4F54F2B3-68E8-4A55-9318-5B33F8FBB11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4" name="Text Box 3">
          <a:extLst>
            <a:ext uri="{FF2B5EF4-FFF2-40B4-BE49-F238E27FC236}">
              <a16:creationId xmlns:a16="http://schemas.microsoft.com/office/drawing/2014/main" id="{F659AF4D-E63A-4B1F-81EA-793D3E68584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5" name="Text Box 3">
          <a:extLst>
            <a:ext uri="{FF2B5EF4-FFF2-40B4-BE49-F238E27FC236}">
              <a16:creationId xmlns:a16="http://schemas.microsoft.com/office/drawing/2014/main" id="{E5B5DC3D-1808-459A-909A-912ED207376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6" name="Text Box 3">
          <a:extLst>
            <a:ext uri="{FF2B5EF4-FFF2-40B4-BE49-F238E27FC236}">
              <a16:creationId xmlns:a16="http://schemas.microsoft.com/office/drawing/2014/main" id="{34E8C78A-231F-4545-9EC7-A1E4632529C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7" name="Text Box 3">
          <a:extLst>
            <a:ext uri="{FF2B5EF4-FFF2-40B4-BE49-F238E27FC236}">
              <a16:creationId xmlns:a16="http://schemas.microsoft.com/office/drawing/2014/main" id="{F69ECA53-F336-4E84-86FD-8E98519DD36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8" name="Text Box 3">
          <a:extLst>
            <a:ext uri="{FF2B5EF4-FFF2-40B4-BE49-F238E27FC236}">
              <a16:creationId xmlns:a16="http://schemas.microsoft.com/office/drawing/2014/main" id="{3F47C2E4-2C65-4F29-9070-D04A72C8A09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79" name="Text Box 3">
          <a:extLst>
            <a:ext uri="{FF2B5EF4-FFF2-40B4-BE49-F238E27FC236}">
              <a16:creationId xmlns:a16="http://schemas.microsoft.com/office/drawing/2014/main" id="{A1FB2992-B1F4-4AB6-81DA-8C8FA26D2C0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0" name="Text Box 3">
          <a:extLst>
            <a:ext uri="{FF2B5EF4-FFF2-40B4-BE49-F238E27FC236}">
              <a16:creationId xmlns:a16="http://schemas.microsoft.com/office/drawing/2014/main" id="{3E18112C-26BD-4611-8729-FF99CD208BC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1" name="Text Box 3">
          <a:extLst>
            <a:ext uri="{FF2B5EF4-FFF2-40B4-BE49-F238E27FC236}">
              <a16:creationId xmlns:a16="http://schemas.microsoft.com/office/drawing/2014/main" id="{7B7D3E6D-D9FD-4A92-AAF6-941E16E2F4B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2" name="Text Box 3">
          <a:extLst>
            <a:ext uri="{FF2B5EF4-FFF2-40B4-BE49-F238E27FC236}">
              <a16:creationId xmlns:a16="http://schemas.microsoft.com/office/drawing/2014/main" id="{6A97F15B-DB0B-4913-A84F-9A5289E3929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3" name="Text Box 3">
          <a:extLst>
            <a:ext uri="{FF2B5EF4-FFF2-40B4-BE49-F238E27FC236}">
              <a16:creationId xmlns:a16="http://schemas.microsoft.com/office/drawing/2014/main" id="{266C603D-BF3D-45F6-8C9E-FFE2B69A1CF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4" name="Text Box 3">
          <a:extLst>
            <a:ext uri="{FF2B5EF4-FFF2-40B4-BE49-F238E27FC236}">
              <a16:creationId xmlns:a16="http://schemas.microsoft.com/office/drawing/2014/main" id="{0B8760A4-CC3B-402F-B145-01377E01A2B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5" name="Text Box 3">
          <a:extLst>
            <a:ext uri="{FF2B5EF4-FFF2-40B4-BE49-F238E27FC236}">
              <a16:creationId xmlns:a16="http://schemas.microsoft.com/office/drawing/2014/main" id="{F0D5BA71-A105-4C28-A72B-9D55A5348EE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6" name="Text Box 3">
          <a:extLst>
            <a:ext uri="{FF2B5EF4-FFF2-40B4-BE49-F238E27FC236}">
              <a16:creationId xmlns:a16="http://schemas.microsoft.com/office/drawing/2014/main" id="{1E1CCB9F-B10A-4988-A737-C6974F4B5E2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7" name="Text Box 3">
          <a:extLst>
            <a:ext uri="{FF2B5EF4-FFF2-40B4-BE49-F238E27FC236}">
              <a16:creationId xmlns:a16="http://schemas.microsoft.com/office/drawing/2014/main" id="{87F75D29-A239-4CFE-A146-0A8D45EBB05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8" name="Text Box 3">
          <a:extLst>
            <a:ext uri="{FF2B5EF4-FFF2-40B4-BE49-F238E27FC236}">
              <a16:creationId xmlns:a16="http://schemas.microsoft.com/office/drawing/2014/main" id="{5E215510-78AB-440D-B2DF-891A0C1B46A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89" name="Text Box 3">
          <a:extLst>
            <a:ext uri="{FF2B5EF4-FFF2-40B4-BE49-F238E27FC236}">
              <a16:creationId xmlns:a16="http://schemas.microsoft.com/office/drawing/2014/main" id="{56CF75A1-F238-4899-AA53-49CBCC549E2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0" name="Text Box 3">
          <a:extLst>
            <a:ext uri="{FF2B5EF4-FFF2-40B4-BE49-F238E27FC236}">
              <a16:creationId xmlns:a16="http://schemas.microsoft.com/office/drawing/2014/main" id="{17287B10-737D-4F50-989F-A10291C66E6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1" name="Text Box 3">
          <a:extLst>
            <a:ext uri="{FF2B5EF4-FFF2-40B4-BE49-F238E27FC236}">
              <a16:creationId xmlns:a16="http://schemas.microsoft.com/office/drawing/2014/main" id="{6AABE81E-815C-40BE-86CC-EDE77731611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2" name="Text Box 3">
          <a:extLst>
            <a:ext uri="{FF2B5EF4-FFF2-40B4-BE49-F238E27FC236}">
              <a16:creationId xmlns:a16="http://schemas.microsoft.com/office/drawing/2014/main" id="{71585F35-54E2-4D9C-B444-FE9FA037455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3" name="Text Box 3">
          <a:extLst>
            <a:ext uri="{FF2B5EF4-FFF2-40B4-BE49-F238E27FC236}">
              <a16:creationId xmlns:a16="http://schemas.microsoft.com/office/drawing/2014/main" id="{200EED72-3B3B-4AB3-A0B0-691A175806C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4" name="Text Box 3">
          <a:extLst>
            <a:ext uri="{FF2B5EF4-FFF2-40B4-BE49-F238E27FC236}">
              <a16:creationId xmlns:a16="http://schemas.microsoft.com/office/drawing/2014/main" id="{0B96BCFD-45AE-457B-A5B8-1C023BFE74B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5" name="Text Box 3">
          <a:extLst>
            <a:ext uri="{FF2B5EF4-FFF2-40B4-BE49-F238E27FC236}">
              <a16:creationId xmlns:a16="http://schemas.microsoft.com/office/drawing/2014/main" id="{EF689156-53EC-47FE-A3A5-AB199FD92D4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6" name="Text Box 3">
          <a:extLst>
            <a:ext uri="{FF2B5EF4-FFF2-40B4-BE49-F238E27FC236}">
              <a16:creationId xmlns:a16="http://schemas.microsoft.com/office/drawing/2014/main" id="{3A4CE069-9086-46AB-9BB8-4D7B05475C0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7" name="Text Box 3">
          <a:extLst>
            <a:ext uri="{FF2B5EF4-FFF2-40B4-BE49-F238E27FC236}">
              <a16:creationId xmlns:a16="http://schemas.microsoft.com/office/drawing/2014/main" id="{A2DC93A3-4A42-4184-A30C-6CE9D67935D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8" name="Text Box 3">
          <a:extLst>
            <a:ext uri="{FF2B5EF4-FFF2-40B4-BE49-F238E27FC236}">
              <a16:creationId xmlns:a16="http://schemas.microsoft.com/office/drawing/2014/main" id="{B40FC13F-0F27-4C31-9A96-599845699BF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899" name="Text Box 3">
          <a:extLst>
            <a:ext uri="{FF2B5EF4-FFF2-40B4-BE49-F238E27FC236}">
              <a16:creationId xmlns:a16="http://schemas.microsoft.com/office/drawing/2014/main" id="{D305D03F-BB15-43FD-8A97-D7ADE4AEC68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0" name="Text Box 3">
          <a:extLst>
            <a:ext uri="{FF2B5EF4-FFF2-40B4-BE49-F238E27FC236}">
              <a16:creationId xmlns:a16="http://schemas.microsoft.com/office/drawing/2014/main" id="{D946D957-F96A-4A2E-8FC4-AD6AFC71E8A9}"/>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1" name="Text Box 3">
          <a:extLst>
            <a:ext uri="{FF2B5EF4-FFF2-40B4-BE49-F238E27FC236}">
              <a16:creationId xmlns:a16="http://schemas.microsoft.com/office/drawing/2014/main" id="{98313A7A-A535-4D79-B1B9-1000BAF40A5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2" name="Text Box 3">
          <a:extLst>
            <a:ext uri="{FF2B5EF4-FFF2-40B4-BE49-F238E27FC236}">
              <a16:creationId xmlns:a16="http://schemas.microsoft.com/office/drawing/2014/main" id="{E2B5301A-6D68-4532-B003-A6841752DD2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3" name="Text Box 3">
          <a:extLst>
            <a:ext uri="{FF2B5EF4-FFF2-40B4-BE49-F238E27FC236}">
              <a16:creationId xmlns:a16="http://schemas.microsoft.com/office/drawing/2014/main" id="{28022C7B-DDCA-4A4E-89C3-277B2AAE784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4" name="Text Box 3">
          <a:extLst>
            <a:ext uri="{FF2B5EF4-FFF2-40B4-BE49-F238E27FC236}">
              <a16:creationId xmlns:a16="http://schemas.microsoft.com/office/drawing/2014/main" id="{3E241AB6-1F2C-4182-9EB5-97F9140A14E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5" name="Text Box 3">
          <a:extLst>
            <a:ext uri="{FF2B5EF4-FFF2-40B4-BE49-F238E27FC236}">
              <a16:creationId xmlns:a16="http://schemas.microsoft.com/office/drawing/2014/main" id="{E8B92D9A-CA78-4CC1-B401-98E08C96571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6" name="Text Box 3">
          <a:extLst>
            <a:ext uri="{FF2B5EF4-FFF2-40B4-BE49-F238E27FC236}">
              <a16:creationId xmlns:a16="http://schemas.microsoft.com/office/drawing/2014/main" id="{76FF4D6B-0CA5-434D-900E-0E1DCB9278B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7" name="Text Box 3">
          <a:extLst>
            <a:ext uri="{FF2B5EF4-FFF2-40B4-BE49-F238E27FC236}">
              <a16:creationId xmlns:a16="http://schemas.microsoft.com/office/drawing/2014/main" id="{93749C7E-71E1-4DF5-A3F4-AB8F1012B71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8" name="Text Box 3">
          <a:extLst>
            <a:ext uri="{FF2B5EF4-FFF2-40B4-BE49-F238E27FC236}">
              <a16:creationId xmlns:a16="http://schemas.microsoft.com/office/drawing/2014/main" id="{1A8FFA80-9263-4828-8ECD-889FEEA16F8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09" name="Text Box 3">
          <a:extLst>
            <a:ext uri="{FF2B5EF4-FFF2-40B4-BE49-F238E27FC236}">
              <a16:creationId xmlns:a16="http://schemas.microsoft.com/office/drawing/2014/main" id="{2279E270-A609-4B12-AC61-64FF248C1CC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0" name="Text Box 3">
          <a:extLst>
            <a:ext uri="{FF2B5EF4-FFF2-40B4-BE49-F238E27FC236}">
              <a16:creationId xmlns:a16="http://schemas.microsoft.com/office/drawing/2014/main" id="{6C420507-B131-4CED-A4C7-34C4CF58B11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1" name="Text Box 3">
          <a:extLst>
            <a:ext uri="{FF2B5EF4-FFF2-40B4-BE49-F238E27FC236}">
              <a16:creationId xmlns:a16="http://schemas.microsoft.com/office/drawing/2014/main" id="{B039D3DB-2E63-4901-B52D-1241B1CCAE4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2" name="Text Box 3">
          <a:extLst>
            <a:ext uri="{FF2B5EF4-FFF2-40B4-BE49-F238E27FC236}">
              <a16:creationId xmlns:a16="http://schemas.microsoft.com/office/drawing/2014/main" id="{39B45B3D-FCDB-4BD5-A9C9-78186CE8657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3" name="Text Box 3">
          <a:extLst>
            <a:ext uri="{FF2B5EF4-FFF2-40B4-BE49-F238E27FC236}">
              <a16:creationId xmlns:a16="http://schemas.microsoft.com/office/drawing/2014/main" id="{9EA9C16A-ED9A-4A77-8096-0AD55F84B83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4" name="Text Box 3">
          <a:extLst>
            <a:ext uri="{FF2B5EF4-FFF2-40B4-BE49-F238E27FC236}">
              <a16:creationId xmlns:a16="http://schemas.microsoft.com/office/drawing/2014/main" id="{4F7F3845-C9A6-45D7-A42A-F502DFA1CB6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5" name="Text Box 3">
          <a:extLst>
            <a:ext uri="{FF2B5EF4-FFF2-40B4-BE49-F238E27FC236}">
              <a16:creationId xmlns:a16="http://schemas.microsoft.com/office/drawing/2014/main" id="{7173CA23-915F-42F3-90B7-6C5614EED7F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6" name="Text Box 3">
          <a:extLst>
            <a:ext uri="{FF2B5EF4-FFF2-40B4-BE49-F238E27FC236}">
              <a16:creationId xmlns:a16="http://schemas.microsoft.com/office/drawing/2014/main" id="{FC168471-55E4-46BE-8E67-A0BBD34C65F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7" name="Text Box 3">
          <a:extLst>
            <a:ext uri="{FF2B5EF4-FFF2-40B4-BE49-F238E27FC236}">
              <a16:creationId xmlns:a16="http://schemas.microsoft.com/office/drawing/2014/main" id="{67B6B45D-F99A-4F16-9F64-37C308570D8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8" name="Text Box 3">
          <a:extLst>
            <a:ext uri="{FF2B5EF4-FFF2-40B4-BE49-F238E27FC236}">
              <a16:creationId xmlns:a16="http://schemas.microsoft.com/office/drawing/2014/main" id="{1E1A73AF-4502-4C1D-A1BF-BE05B0F46B7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19" name="Text Box 3">
          <a:extLst>
            <a:ext uri="{FF2B5EF4-FFF2-40B4-BE49-F238E27FC236}">
              <a16:creationId xmlns:a16="http://schemas.microsoft.com/office/drawing/2014/main" id="{000F61A7-0251-4FAB-88CA-88E5ACB4186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0" name="Text Box 3">
          <a:extLst>
            <a:ext uri="{FF2B5EF4-FFF2-40B4-BE49-F238E27FC236}">
              <a16:creationId xmlns:a16="http://schemas.microsoft.com/office/drawing/2014/main" id="{6BE3147B-CA4D-43FD-AECB-EE477CF9906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1" name="Text Box 3">
          <a:extLst>
            <a:ext uri="{FF2B5EF4-FFF2-40B4-BE49-F238E27FC236}">
              <a16:creationId xmlns:a16="http://schemas.microsoft.com/office/drawing/2014/main" id="{A64F06FC-ED7F-49B1-90F2-4985FB4ACE50}"/>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2" name="Text Box 3">
          <a:extLst>
            <a:ext uri="{FF2B5EF4-FFF2-40B4-BE49-F238E27FC236}">
              <a16:creationId xmlns:a16="http://schemas.microsoft.com/office/drawing/2014/main" id="{BC275837-A71A-4110-B7F9-7915F9222C0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3" name="Text Box 3">
          <a:extLst>
            <a:ext uri="{FF2B5EF4-FFF2-40B4-BE49-F238E27FC236}">
              <a16:creationId xmlns:a16="http://schemas.microsoft.com/office/drawing/2014/main" id="{ED47E5D9-35CB-4FF9-B4A3-392CA612B55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4" name="Text Box 3">
          <a:extLst>
            <a:ext uri="{FF2B5EF4-FFF2-40B4-BE49-F238E27FC236}">
              <a16:creationId xmlns:a16="http://schemas.microsoft.com/office/drawing/2014/main" id="{7A754997-A3A0-4BC8-A97C-9802786ACCBA}"/>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5" name="Text Box 3">
          <a:extLst>
            <a:ext uri="{FF2B5EF4-FFF2-40B4-BE49-F238E27FC236}">
              <a16:creationId xmlns:a16="http://schemas.microsoft.com/office/drawing/2014/main" id="{A98F65E1-7F18-4E32-9315-82672888826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6" name="Text Box 3">
          <a:extLst>
            <a:ext uri="{FF2B5EF4-FFF2-40B4-BE49-F238E27FC236}">
              <a16:creationId xmlns:a16="http://schemas.microsoft.com/office/drawing/2014/main" id="{51FA2BFB-BBC7-467B-B78A-D83FC318A346}"/>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7" name="Text Box 3">
          <a:extLst>
            <a:ext uri="{FF2B5EF4-FFF2-40B4-BE49-F238E27FC236}">
              <a16:creationId xmlns:a16="http://schemas.microsoft.com/office/drawing/2014/main" id="{0020E175-7160-4ADA-95F3-23F79A8D7E2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8" name="Text Box 3">
          <a:extLst>
            <a:ext uri="{FF2B5EF4-FFF2-40B4-BE49-F238E27FC236}">
              <a16:creationId xmlns:a16="http://schemas.microsoft.com/office/drawing/2014/main" id="{01E70737-1DFA-42A6-B55B-7F1DF24EC69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29" name="Text Box 3">
          <a:extLst>
            <a:ext uri="{FF2B5EF4-FFF2-40B4-BE49-F238E27FC236}">
              <a16:creationId xmlns:a16="http://schemas.microsoft.com/office/drawing/2014/main" id="{9F7E3477-35A2-4273-A9E9-C37DE843DDF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0" name="Text Box 3">
          <a:extLst>
            <a:ext uri="{FF2B5EF4-FFF2-40B4-BE49-F238E27FC236}">
              <a16:creationId xmlns:a16="http://schemas.microsoft.com/office/drawing/2014/main" id="{A73AD5FB-CFE7-4060-AFAC-A81709AAE58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1" name="Text Box 3">
          <a:extLst>
            <a:ext uri="{FF2B5EF4-FFF2-40B4-BE49-F238E27FC236}">
              <a16:creationId xmlns:a16="http://schemas.microsoft.com/office/drawing/2014/main" id="{397AD856-1E48-4A5A-82E8-FB61604A644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2" name="Text Box 3">
          <a:extLst>
            <a:ext uri="{FF2B5EF4-FFF2-40B4-BE49-F238E27FC236}">
              <a16:creationId xmlns:a16="http://schemas.microsoft.com/office/drawing/2014/main" id="{C1FD045F-F422-45B0-BE08-B1451D794D3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3" name="Text Box 3">
          <a:extLst>
            <a:ext uri="{FF2B5EF4-FFF2-40B4-BE49-F238E27FC236}">
              <a16:creationId xmlns:a16="http://schemas.microsoft.com/office/drawing/2014/main" id="{BC705D0A-147B-4498-B25F-9B88CF4E20F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4" name="Text Box 3">
          <a:extLst>
            <a:ext uri="{FF2B5EF4-FFF2-40B4-BE49-F238E27FC236}">
              <a16:creationId xmlns:a16="http://schemas.microsoft.com/office/drawing/2014/main" id="{16532003-FB80-41C3-8400-8CFB01D777B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5" name="Text Box 3">
          <a:extLst>
            <a:ext uri="{FF2B5EF4-FFF2-40B4-BE49-F238E27FC236}">
              <a16:creationId xmlns:a16="http://schemas.microsoft.com/office/drawing/2014/main" id="{F0D2557C-86A6-428D-8417-6286B95291D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6" name="Text Box 3">
          <a:extLst>
            <a:ext uri="{FF2B5EF4-FFF2-40B4-BE49-F238E27FC236}">
              <a16:creationId xmlns:a16="http://schemas.microsoft.com/office/drawing/2014/main" id="{F4C745B2-F95E-40CD-BF11-14587D9BE427}"/>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7" name="Text Box 3">
          <a:extLst>
            <a:ext uri="{FF2B5EF4-FFF2-40B4-BE49-F238E27FC236}">
              <a16:creationId xmlns:a16="http://schemas.microsoft.com/office/drawing/2014/main" id="{AA776716-CF3C-44DB-80C7-875B071FF14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8" name="Text Box 3">
          <a:extLst>
            <a:ext uri="{FF2B5EF4-FFF2-40B4-BE49-F238E27FC236}">
              <a16:creationId xmlns:a16="http://schemas.microsoft.com/office/drawing/2014/main" id="{EE8B4EAD-696B-4DBB-8B40-3F285391B18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39" name="Text Box 3">
          <a:extLst>
            <a:ext uri="{FF2B5EF4-FFF2-40B4-BE49-F238E27FC236}">
              <a16:creationId xmlns:a16="http://schemas.microsoft.com/office/drawing/2014/main" id="{E2A54380-2181-4054-96D2-4E5F12802EB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0" name="Text Box 3">
          <a:extLst>
            <a:ext uri="{FF2B5EF4-FFF2-40B4-BE49-F238E27FC236}">
              <a16:creationId xmlns:a16="http://schemas.microsoft.com/office/drawing/2014/main" id="{4387ACA2-2A2D-4C9D-824E-9718B5DCE1E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1" name="Text Box 3">
          <a:extLst>
            <a:ext uri="{FF2B5EF4-FFF2-40B4-BE49-F238E27FC236}">
              <a16:creationId xmlns:a16="http://schemas.microsoft.com/office/drawing/2014/main" id="{EADC391A-EFD3-4CC1-848E-0A9769794C6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2" name="Text Box 3">
          <a:extLst>
            <a:ext uri="{FF2B5EF4-FFF2-40B4-BE49-F238E27FC236}">
              <a16:creationId xmlns:a16="http://schemas.microsoft.com/office/drawing/2014/main" id="{0B3ED8BB-C2AE-4461-82CF-61288B488B4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3" name="Text Box 3">
          <a:extLst>
            <a:ext uri="{FF2B5EF4-FFF2-40B4-BE49-F238E27FC236}">
              <a16:creationId xmlns:a16="http://schemas.microsoft.com/office/drawing/2014/main" id="{1AF5564B-5992-4B58-9101-6C4C92DB233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4" name="Text Box 3">
          <a:extLst>
            <a:ext uri="{FF2B5EF4-FFF2-40B4-BE49-F238E27FC236}">
              <a16:creationId xmlns:a16="http://schemas.microsoft.com/office/drawing/2014/main" id="{783413CF-8215-4650-87C8-97E269F73EB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5" name="Text Box 3">
          <a:extLst>
            <a:ext uri="{FF2B5EF4-FFF2-40B4-BE49-F238E27FC236}">
              <a16:creationId xmlns:a16="http://schemas.microsoft.com/office/drawing/2014/main" id="{9A614389-8092-458D-B3E0-A3D249B765FF}"/>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6" name="Text Box 3">
          <a:extLst>
            <a:ext uri="{FF2B5EF4-FFF2-40B4-BE49-F238E27FC236}">
              <a16:creationId xmlns:a16="http://schemas.microsoft.com/office/drawing/2014/main" id="{EF43A977-B045-47E8-BA23-9E44FBD62184}"/>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7" name="Text Box 3">
          <a:extLst>
            <a:ext uri="{FF2B5EF4-FFF2-40B4-BE49-F238E27FC236}">
              <a16:creationId xmlns:a16="http://schemas.microsoft.com/office/drawing/2014/main" id="{80B872CD-DFA1-4EDF-BEB5-B69259EC5FD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8" name="Text Box 3">
          <a:extLst>
            <a:ext uri="{FF2B5EF4-FFF2-40B4-BE49-F238E27FC236}">
              <a16:creationId xmlns:a16="http://schemas.microsoft.com/office/drawing/2014/main" id="{8C0948C0-F0E0-48B3-9FF3-A1658623073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49" name="Text Box 3">
          <a:extLst>
            <a:ext uri="{FF2B5EF4-FFF2-40B4-BE49-F238E27FC236}">
              <a16:creationId xmlns:a16="http://schemas.microsoft.com/office/drawing/2014/main" id="{71CCB820-1C35-4F9B-B807-5EDB5445455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0" name="Text Box 3">
          <a:extLst>
            <a:ext uri="{FF2B5EF4-FFF2-40B4-BE49-F238E27FC236}">
              <a16:creationId xmlns:a16="http://schemas.microsoft.com/office/drawing/2014/main" id="{FE0A8D04-E3BD-4F97-B191-7038B5BEA498}"/>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1" name="Text Box 3">
          <a:extLst>
            <a:ext uri="{FF2B5EF4-FFF2-40B4-BE49-F238E27FC236}">
              <a16:creationId xmlns:a16="http://schemas.microsoft.com/office/drawing/2014/main" id="{9199CB4D-0DD3-466B-AC1D-88C8E70EFFC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2" name="Text Box 3">
          <a:extLst>
            <a:ext uri="{FF2B5EF4-FFF2-40B4-BE49-F238E27FC236}">
              <a16:creationId xmlns:a16="http://schemas.microsoft.com/office/drawing/2014/main" id="{B9CC74B7-A4E0-4034-867F-EEDA06CA5B81}"/>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3" name="Text Box 3">
          <a:extLst>
            <a:ext uri="{FF2B5EF4-FFF2-40B4-BE49-F238E27FC236}">
              <a16:creationId xmlns:a16="http://schemas.microsoft.com/office/drawing/2014/main" id="{A874CE9C-D1B8-4EC0-9F3B-D4D1B0C81E4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4" name="Text Box 3">
          <a:extLst>
            <a:ext uri="{FF2B5EF4-FFF2-40B4-BE49-F238E27FC236}">
              <a16:creationId xmlns:a16="http://schemas.microsoft.com/office/drawing/2014/main" id="{F1548380-9EDA-4B5D-9D4F-73BD07E70A1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5" name="Text Box 3">
          <a:extLst>
            <a:ext uri="{FF2B5EF4-FFF2-40B4-BE49-F238E27FC236}">
              <a16:creationId xmlns:a16="http://schemas.microsoft.com/office/drawing/2014/main" id="{DFC1D88B-43C4-45AE-BFA1-E409E84741C2}"/>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6" name="Text Box 3">
          <a:extLst>
            <a:ext uri="{FF2B5EF4-FFF2-40B4-BE49-F238E27FC236}">
              <a16:creationId xmlns:a16="http://schemas.microsoft.com/office/drawing/2014/main" id="{E9F3FF39-0AAB-4756-83E8-2BB275E14E8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7" name="Text Box 3">
          <a:extLst>
            <a:ext uri="{FF2B5EF4-FFF2-40B4-BE49-F238E27FC236}">
              <a16:creationId xmlns:a16="http://schemas.microsoft.com/office/drawing/2014/main" id="{ACBC367D-8412-443D-B17D-8F4645B56A45}"/>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8" name="Text Box 3">
          <a:extLst>
            <a:ext uri="{FF2B5EF4-FFF2-40B4-BE49-F238E27FC236}">
              <a16:creationId xmlns:a16="http://schemas.microsoft.com/office/drawing/2014/main" id="{3E026CF2-1729-4AC3-A2AE-3A8F83877C23}"/>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59" name="Text Box 3">
          <a:extLst>
            <a:ext uri="{FF2B5EF4-FFF2-40B4-BE49-F238E27FC236}">
              <a16:creationId xmlns:a16="http://schemas.microsoft.com/office/drawing/2014/main" id="{0EBD8FC1-9F3C-4C0D-A085-ED18F677FFBC}"/>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0" name="Text Box 3">
          <a:extLst>
            <a:ext uri="{FF2B5EF4-FFF2-40B4-BE49-F238E27FC236}">
              <a16:creationId xmlns:a16="http://schemas.microsoft.com/office/drawing/2014/main" id="{FA9C48F6-D560-4FD7-96F4-3685DEEE2CAE}"/>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1" name="Text Box 3">
          <a:extLst>
            <a:ext uri="{FF2B5EF4-FFF2-40B4-BE49-F238E27FC236}">
              <a16:creationId xmlns:a16="http://schemas.microsoft.com/office/drawing/2014/main" id="{3BC7BDF3-2EC7-4287-955F-6958EA03AC5D}"/>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2" name="Text Box 3">
          <a:extLst>
            <a:ext uri="{FF2B5EF4-FFF2-40B4-BE49-F238E27FC236}">
              <a16:creationId xmlns:a16="http://schemas.microsoft.com/office/drawing/2014/main" id="{164010C7-78D5-474E-8AC3-138A4704282B}"/>
            </a:ext>
          </a:extLst>
        </xdr:cNvPr>
        <xdr:cNvSpPr txBox="1">
          <a:spLocks noChangeArrowheads="1"/>
        </xdr:cNvSpPr>
      </xdr:nvSpPr>
      <xdr:spPr bwMode="auto">
        <a:xfrm>
          <a:off x="2524125" y="423738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3" name="Text Box 3">
          <a:extLst>
            <a:ext uri="{FF2B5EF4-FFF2-40B4-BE49-F238E27FC236}">
              <a16:creationId xmlns:a16="http://schemas.microsoft.com/office/drawing/2014/main" id="{07AF7F3A-1A70-45AC-AAD0-F76B38449FE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4" name="Text Box 3">
          <a:extLst>
            <a:ext uri="{FF2B5EF4-FFF2-40B4-BE49-F238E27FC236}">
              <a16:creationId xmlns:a16="http://schemas.microsoft.com/office/drawing/2014/main" id="{B192BD37-1C67-436F-BF76-8FA201E762E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5" name="Text Box 3">
          <a:extLst>
            <a:ext uri="{FF2B5EF4-FFF2-40B4-BE49-F238E27FC236}">
              <a16:creationId xmlns:a16="http://schemas.microsoft.com/office/drawing/2014/main" id="{0C8EBD25-BEB9-435B-8783-C62F7ECF017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6" name="Text Box 3">
          <a:extLst>
            <a:ext uri="{FF2B5EF4-FFF2-40B4-BE49-F238E27FC236}">
              <a16:creationId xmlns:a16="http://schemas.microsoft.com/office/drawing/2014/main" id="{77722D60-6FE1-4210-8184-6BAEAC6283E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7" name="Text Box 3">
          <a:extLst>
            <a:ext uri="{FF2B5EF4-FFF2-40B4-BE49-F238E27FC236}">
              <a16:creationId xmlns:a16="http://schemas.microsoft.com/office/drawing/2014/main" id="{17B6E870-1508-49C0-9D42-95B9FAF8731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8" name="Text Box 3">
          <a:extLst>
            <a:ext uri="{FF2B5EF4-FFF2-40B4-BE49-F238E27FC236}">
              <a16:creationId xmlns:a16="http://schemas.microsoft.com/office/drawing/2014/main" id="{393843D1-B1CC-4458-8D60-587F64257FD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69" name="Text Box 3">
          <a:extLst>
            <a:ext uri="{FF2B5EF4-FFF2-40B4-BE49-F238E27FC236}">
              <a16:creationId xmlns:a16="http://schemas.microsoft.com/office/drawing/2014/main" id="{3C34835D-5835-4ACA-88B4-EC464FB18EC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0" name="Text Box 3">
          <a:extLst>
            <a:ext uri="{FF2B5EF4-FFF2-40B4-BE49-F238E27FC236}">
              <a16:creationId xmlns:a16="http://schemas.microsoft.com/office/drawing/2014/main" id="{8BE84CED-6262-47E3-A805-FBCA365CFDE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1" name="Text Box 3">
          <a:extLst>
            <a:ext uri="{FF2B5EF4-FFF2-40B4-BE49-F238E27FC236}">
              <a16:creationId xmlns:a16="http://schemas.microsoft.com/office/drawing/2014/main" id="{119746A9-1B71-4734-AC3A-8CCBB6ACD70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2" name="Text Box 3">
          <a:extLst>
            <a:ext uri="{FF2B5EF4-FFF2-40B4-BE49-F238E27FC236}">
              <a16:creationId xmlns:a16="http://schemas.microsoft.com/office/drawing/2014/main" id="{22CFE017-EA4D-4BD5-819B-91516A2AC09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3" name="Text Box 3">
          <a:extLst>
            <a:ext uri="{FF2B5EF4-FFF2-40B4-BE49-F238E27FC236}">
              <a16:creationId xmlns:a16="http://schemas.microsoft.com/office/drawing/2014/main" id="{2F5FC67E-CA58-43B4-9098-77B7ACF7BDC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4" name="Text Box 3">
          <a:extLst>
            <a:ext uri="{FF2B5EF4-FFF2-40B4-BE49-F238E27FC236}">
              <a16:creationId xmlns:a16="http://schemas.microsoft.com/office/drawing/2014/main" id="{CAB85BE0-B346-44D9-843A-E60EE50CA70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5" name="Text Box 3">
          <a:extLst>
            <a:ext uri="{FF2B5EF4-FFF2-40B4-BE49-F238E27FC236}">
              <a16:creationId xmlns:a16="http://schemas.microsoft.com/office/drawing/2014/main" id="{98598C38-D0E8-4B4C-B7AB-F471171ECD6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6" name="Text Box 3">
          <a:extLst>
            <a:ext uri="{FF2B5EF4-FFF2-40B4-BE49-F238E27FC236}">
              <a16:creationId xmlns:a16="http://schemas.microsoft.com/office/drawing/2014/main" id="{8AA4653A-1E0A-4151-87CF-D2755C0D615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7" name="Text Box 3">
          <a:extLst>
            <a:ext uri="{FF2B5EF4-FFF2-40B4-BE49-F238E27FC236}">
              <a16:creationId xmlns:a16="http://schemas.microsoft.com/office/drawing/2014/main" id="{139292F2-C996-4D14-AC54-CD43D4B970F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8" name="Text Box 3">
          <a:extLst>
            <a:ext uri="{FF2B5EF4-FFF2-40B4-BE49-F238E27FC236}">
              <a16:creationId xmlns:a16="http://schemas.microsoft.com/office/drawing/2014/main" id="{00CCB8D7-70AC-4872-8C3D-A11E547C149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79" name="Text Box 3">
          <a:extLst>
            <a:ext uri="{FF2B5EF4-FFF2-40B4-BE49-F238E27FC236}">
              <a16:creationId xmlns:a16="http://schemas.microsoft.com/office/drawing/2014/main" id="{AC015ACB-3489-41EA-8770-42E74A9D02C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0" name="Text Box 3">
          <a:extLst>
            <a:ext uri="{FF2B5EF4-FFF2-40B4-BE49-F238E27FC236}">
              <a16:creationId xmlns:a16="http://schemas.microsoft.com/office/drawing/2014/main" id="{91588453-E411-49F7-8AF3-6847DD16C85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1" name="Text Box 3">
          <a:extLst>
            <a:ext uri="{FF2B5EF4-FFF2-40B4-BE49-F238E27FC236}">
              <a16:creationId xmlns:a16="http://schemas.microsoft.com/office/drawing/2014/main" id="{20FCE93D-1357-41F3-8E3A-8A6066750FD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2" name="Text Box 3">
          <a:extLst>
            <a:ext uri="{FF2B5EF4-FFF2-40B4-BE49-F238E27FC236}">
              <a16:creationId xmlns:a16="http://schemas.microsoft.com/office/drawing/2014/main" id="{382F0BA7-A32D-4754-AABB-74DEDECEE20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3" name="Text Box 3">
          <a:extLst>
            <a:ext uri="{FF2B5EF4-FFF2-40B4-BE49-F238E27FC236}">
              <a16:creationId xmlns:a16="http://schemas.microsoft.com/office/drawing/2014/main" id="{205FCC28-D87E-40E3-B0E0-CE13BA91870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4" name="Text Box 3">
          <a:extLst>
            <a:ext uri="{FF2B5EF4-FFF2-40B4-BE49-F238E27FC236}">
              <a16:creationId xmlns:a16="http://schemas.microsoft.com/office/drawing/2014/main" id="{7B1E4F2E-9B57-441E-87D9-54D5497EB76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5" name="Text Box 3">
          <a:extLst>
            <a:ext uri="{FF2B5EF4-FFF2-40B4-BE49-F238E27FC236}">
              <a16:creationId xmlns:a16="http://schemas.microsoft.com/office/drawing/2014/main" id="{AE1CD9FE-8796-4D4D-91E4-D207092C9E6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6" name="Text Box 3">
          <a:extLst>
            <a:ext uri="{FF2B5EF4-FFF2-40B4-BE49-F238E27FC236}">
              <a16:creationId xmlns:a16="http://schemas.microsoft.com/office/drawing/2014/main" id="{9ABD2D05-EF42-4EDC-A483-6D8F330281B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7" name="Text Box 3">
          <a:extLst>
            <a:ext uri="{FF2B5EF4-FFF2-40B4-BE49-F238E27FC236}">
              <a16:creationId xmlns:a16="http://schemas.microsoft.com/office/drawing/2014/main" id="{352E6B3A-81AB-419A-B772-B5B8AE55B97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8" name="Text Box 3">
          <a:extLst>
            <a:ext uri="{FF2B5EF4-FFF2-40B4-BE49-F238E27FC236}">
              <a16:creationId xmlns:a16="http://schemas.microsoft.com/office/drawing/2014/main" id="{A134C99F-1474-490D-9750-95740A44A65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89" name="Text Box 3">
          <a:extLst>
            <a:ext uri="{FF2B5EF4-FFF2-40B4-BE49-F238E27FC236}">
              <a16:creationId xmlns:a16="http://schemas.microsoft.com/office/drawing/2014/main" id="{889CF524-0CE8-46CA-AC15-68EEFC91C62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0" name="Text Box 3">
          <a:extLst>
            <a:ext uri="{FF2B5EF4-FFF2-40B4-BE49-F238E27FC236}">
              <a16:creationId xmlns:a16="http://schemas.microsoft.com/office/drawing/2014/main" id="{9F16FFAB-69DB-4ECA-BF79-7A01E13618E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1" name="Text Box 3">
          <a:extLst>
            <a:ext uri="{FF2B5EF4-FFF2-40B4-BE49-F238E27FC236}">
              <a16:creationId xmlns:a16="http://schemas.microsoft.com/office/drawing/2014/main" id="{9E05C0D0-0B90-4F9B-890C-C17CC13E8FF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2" name="Text Box 3">
          <a:extLst>
            <a:ext uri="{FF2B5EF4-FFF2-40B4-BE49-F238E27FC236}">
              <a16:creationId xmlns:a16="http://schemas.microsoft.com/office/drawing/2014/main" id="{F1AC0CF0-9A5B-4D03-B05C-D359802C473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3" name="Text Box 3">
          <a:extLst>
            <a:ext uri="{FF2B5EF4-FFF2-40B4-BE49-F238E27FC236}">
              <a16:creationId xmlns:a16="http://schemas.microsoft.com/office/drawing/2014/main" id="{E046C81E-38A1-40DC-B861-7C51131CFB0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4" name="Text Box 3">
          <a:extLst>
            <a:ext uri="{FF2B5EF4-FFF2-40B4-BE49-F238E27FC236}">
              <a16:creationId xmlns:a16="http://schemas.microsoft.com/office/drawing/2014/main" id="{0C10333A-305E-411C-ACF6-891E1D3CE6A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5" name="Text Box 3">
          <a:extLst>
            <a:ext uri="{FF2B5EF4-FFF2-40B4-BE49-F238E27FC236}">
              <a16:creationId xmlns:a16="http://schemas.microsoft.com/office/drawing/2014/main" id="{58D2CF0B-2C86-4F19-8867-9096A6561B5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6" name="Text Box 3">
          <a:extLst>
            <a:ext uri="{FF2B5EF4-FFF2-40B4-BE49-F238E27FC236}">
              <a16:creationId xmlns:a16="http://schemas.microsoft.com/office/drawing/2014/main" id="{7523AA08-6C7E-446E-A6B1-520401B5A9A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7" name="Text Box 3">
          <a:extLst>
            <a:ext uri="{FF2B5EF4-FFF2-40B4-BE49-F238E27FC236}">
              <a16:creationId xmlns:a16="http://schemas.microsoft.com/office/drawing/2014/main" id="{8DAB13EA-3DD0-47F1-A94C-668440988A0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8" name="Text Box 3">
          <a:extLst>
            <a:ext uri="{FF2B5EF4-FFF2-40B4-BE49-F238E27FC236}">
              <a16:creationId xmlns:a16="http://schemas.microsoft.com/office/drawing/2014/main" id="{EEC9EE4A-3A3C-4678-B9CB-808FC66F925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999" name="Text Box 3">
          <a:extLst>
            <a:ext uri="{FF2B5EF4-FFF2-40B4-BE49-F238E27FC236}">
              <a16:creationId xmlns:a16="http://schemas.microsoft.com/office/drawing/2014/main" id="{070ABBD5-32C1-4907-B0EC-A39E69692C8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0" name="Text Box 3">
          <a:extLst>
            <a:ext uri="{FF2B5EF4-FFF2-40B4-BE49-F238E27FC236}">
              <a16:creationId xmlns:a16="http://schemas.microsoft.com/office/drawing/2014/main" id="{4FD82C1D-040E-4445-A5D4-6BD8422642B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1" name="Text Box 3">
          <a:extLst>
            <a:ext uri="{FF2B5EF4-FFF2-40B4-BE49-F238E27FC236}">
              <a16:creationId xmlns:a16="http://schemas.microsoft.com/office/drawing/2014/main" id="{4D9ED503-DEC0-44CD-BD79-3EA792786AF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2" name="Text Box 3">
          <a:extLst>
            <a:ext uri="{FF2B5EF4-FFF2-40B4-BE49-F238E27FC236}">
              <a16:creationId xmlns:a16="http://schemas.microsoft.com/office/drawing/2014/main" id="{907B5ADA-BA0C-4732-8E0B-94769C4D3BA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3" name="Text Box 3">
          <a:extLst>
            <a:ext uri="{FF2B5EF4-FFF2-40B4-BE49-F238E27FC236}">
              <a16:creationId xmlns:a16="http://schemas.microsoft.com/office/drawing/2014/main" id="{EB22B29E-73CD-4AF1-A685-1543A8A8C0D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4" name="Text Box 3">
          <a:extLst>
            <a:ext uri="{FF2B5EF4-FFF2-40B4-BE49-F238E27FC236}">
              <a16:creationId xmlns:a16="http://schemas.microsoft.com/office/drawing/2014/main" id="{1E726855-9074-44A2-A9A8-2841A1A0F57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5" name="Text Box 3">
          <a:extLst>
            <a:ext uri="{FF2B5EF4-FFF2-40B4-BE49-F238E27FC236}">
              <a16:creationId xmlns:a16="http://schemas.microsoft.com/office/drawing/2014/main" id="{D06B9DDA-316F-46F2-B62E-1F956228A0F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6" name="Text Box 3">
          <a:extLst>
            <a:ext uri="{FF2B5EF4-FFF2-40B4-BE49-F238E27FC236}">
              <a16:creationId xmlns:a16="http://schemas.microsoft.com/office/drawing/2014/main" id="{0C7F32C2-ACDF-4108-8499-0643A32813E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7" name="Text Box 3">
          <a:extLst>
            <a:ext uri="{FF2B5EF4-FFF2-40B4-BE49-F238E27FC236}">
              <a16:creationId xmlns:a16="http://schemas.microsoft.com/office/drawing/2014/main" id="{EEF6A4B6-B87A-4115-B171-0497303DF84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8" name="Text Box 3">
          <a:extLst>
            <a:ext uri="{FF2B5EF4-FFF2-40B4-BE49-F238E27FC236}">
              <a16:creationId xmlns:a16="http://schemas.microsoft.com/office/drawing/2014/main" id="{173744C3-BA66-407C-925F-D7FCC868944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09" name="Text Box 3">
          <a:extLst>
            <a:ext uri="{FF2B5EF4-FFF2-40B4-BE49-F238E27FC236}">
              <a16:creationId xmlns:a16="http://schemas.microsoft.com/office/drawing/2014/main" id="{F61AFF00-2FAF-4026-98B7-D0F57085524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0" name="Text Box 3">
          <a:extLst>
            <a:ext uri="{FF2B5EF4-FFF2-40B4-BE49-F238E27FC236}">
              <a16:creationId xmlns:a16="http://schemas.microsoft.com/office/drawing/2014/main" id="{DED04C5C-FE6C-4467-B9E5-15B5CA04737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1" name="Text Box 3">
          <a:extLst>
            <a:ext uri="{FF2B5EF4-FFF2-40B4-BE49-F238E27FC236}">
              <a16:creationId xmlns:a16="http://schemas.microsoft.com/office/drawing/2014/main" id="{2E80D240-4557-4D8F-B923-6C16D4BDEDB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2" name="Text Box 3">
          <a:extLst>
            <a:ext uri="{FF2B5EF4-FFF2-40B4-BE49-F238E27FC236}">
              <a16:creationId xmlns:a16="http://schemas.microsoft.com/office/drawing/2014/main" id="{E21C7E7B-0950-42F5-BFD4-5DBD711C3F4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3" name="Text Box 3">
          <a:extLst>
            <a:ext uri="{FF2B5EF4-FFF2-40B4-BE49-F238E27FC236}">
              <a16:creationId xmlns:a16="http://schemas.microsoft.com/office/drawing/2014/main" id="{3E394595-3F0D-4767-A7C0-95745F0A2A3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4" name="Text Box 3">
          <a:extLst>
            <a:ext uri="{FF2B5EF4-FFF2-40B4-BE49-F238E27FC236}">
              <a16:creationId xmlns:a16="http://schemas.microsoft.com/office/drawing/2014/main" id="{BDDD5063-4585-4615-98AD-567B856DCFA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5" name="Text Box 3">
          <a:extLst>
            <a:ext uri="{FF2B5EF4-FFF2-40B4-BE49-F238E27FC236}">
              <a16:creationId xmlns:a16="http://schemas.microsoft.com/office/drawing/2014/main" id="{A1D04E8E-A4C3-4BE3-8285-601AFF36CC8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6" name="Text Box 3">
          <a:extLst>
            <a:ext uri="{FF2B5EF4-FFF2-40B4-BE49-F238E27FC236}">
              <a16:creationId xmlns:a16="http://schemas.microsoft.com/office/drawing/2014/main" id="{71090CD6-C38A-4CFE-9982-8476B44DF7B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7" name="Text Box 3">
          <a:extLst>
            <a:ext uri="{FF2B5EF4-FFF2-40B4-BE49-F238E27FC236}">
              <a16:creationId xmlns:a16="http://schemas.microsoft.com/office/drawing/2014/main" id="{7E692D6A-9D76-4789-87AB-107676326CB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8" name="Text Box 3">
          <a:extLst>
            <a:ext uri="{FF2B5EF4-FFF2-40B4-BE49-F238E27FC236}">
              <a16:creationId xmlns:a16="http://schemas.microsoft.com/office/drawing/2014/main" id="{7A761BC1-D3F2-415E-AD76-DD170F1373D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19" name="Text Box 3">
          <a:extLst>
            <a:ext uri="{FF2B5EF4-FFF2-40B4-BE49-F238E27FC236}">
              <a16:creationId xmlns:a16="http://schemas.microsoft.com/office/drawing/2014/main" id="{ED4F3DBF-F243-43FD-A9EA-D9DE20F4EDA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0" name="Text Box 3">
          <a:extLst>
            <a:ext uri="{FF2B5EF4-FFF2-40B4-BE49-F238E27FC236}">
              <a16:creationId xmlns:a16="http://schemas.microsoft.com/office/drawing/2014/main" id="{9560BBC2-3016-462F-85C2-887FC94C09A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1" name="Text Box 3">
          <a:extLst>
            <a:ext uri="{FF2B5EF4-FFF2-40B4-BE49-F238E27FC236}">
              <a16:creationId xmlns:a16="http://schemas.microsoft.com/office/drawing/2014/main" id="{77E74157-28D4-4352-A555-0DB201A297D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2" name="Text Box 3">
          <a:extLst>
            <a:ext uri="{FF2B5EF4-FFF2-40B4-BE49-F238E27FC236}">
              <a16:creationId xmlns:a16="http://schemas.microsoft.com/office/drawing/2014/main" id="{654C97BF-3001-4068-A4C8-D9ACA69BD02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3" name="Text Box 3">
          <a:extLst>
            <a:ext uri="{FF2B5EF4-FFF2-40B4-BE49-F238E27FC236}">
              <a16:creationId xmlns:a16="http://schemas.microsoft.com/office/drawing/2014/main" id="{401D1281-CE81-49D9-8702-75A83000899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4" name="Text Box 3">
          <a:extLst>
            <a:ext uri="{FF2B5EF4-FFF2-40B4-BE49-F238E27FC236}">
              <a16:creationId xmlns:a16="http://schemas.microsoft.com/office/drawing/2014/main" id="{C9850D00-F9DD-4337-8311-854EE687C92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5" name="Text Box 3">
          <a:extLst>
            <a:ext uri="{FF2B5EF4-FFF2-40B4-BE49-F238E27FC236}">
              <a16:creationId xmlns:a16="http://schemas.microsoft.com/office/drawing/2014/main" id="{8EB8270A-CA5D-4A8F-9D07-D56057DA879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6" name="Text Box 3">
          <a:extLst>
            <a:ext uri="{FF2B5EF4-FFF2-40B4-BE49-F238E27FC236}">
              <a16:creationId xmlns:a16="http://schemas.microsoft.com/office/drawing/2014/main" id="{A22AFAB5-E8B6-4839-92AD-091F10A161C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7" name="Text Box 3">
          <a:extLst>
            <a:ext uri="{FF2B5EF4-FFF2-40B4-BE49-F238E27FC236}">
              <a16:creationId xmlns:a16="http://schemas.microsoft.com/office/drawing/2014/main" id="{8B42CB8E-0310-4757-8600-359E22DC34B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8" name="Text Box 3">
          <a:extLst>
            <a:ext uri="{FF2B5EF4-FFF2-40B4-BE49-F238E27FC236}">
              <a16:creationId xmlns:a16="http://schemas.microsoft.com/office/drawing/2014/main" id="{2592C340-5305-4731-8E3C-690FE77F3C7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29" name="Text Box 3">
          <a:extLst>
            <a:ext uri="{FF2B5EF4-FFF2-40B4-BE49-F238E27FC236}">
              <a16:creationId xmlns:a16="http://schemas.microsoft.com/office/drawing/2014/main" id="{4E3DAA52-80C6-434D-8713-7D5D2C1E1CF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0" name="Text Box 3">
          <a:extLst>
            <a:ext uri="{FF2B5EF4-FFF2-40B4-BE49-F238E27FC236}">
              <a16:creationId xmlns:a16="http://schemas.microsoft.com/office/drawing/2014/main" id="{68A77A07-8C43-4FFE-B6A3-BDDDE8737A9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1" name="Text Box 3">
          <a:extLst>
            <a:ext uri="{FF2B5EF4-FFF2-40B4-BE49-F238E27FC236}">
              <a16:creationId xmlns:a16="http://schemas.microsoft.com/office/drawing/2014/main" id="{390B20B6-5D78-4F24-8E01-A2B9305BC6D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2" name="Text Box 3">
          <a:extLst>
            <a:ext uri="{FF2B5EF4-FFF2-40B4-BE49-F238E27FC236}">
              <a16:creationId xmlns:a16="http://schemas.microsoft.com/office/drawing/2014/main" id="{850A5E6B-5242-4075-BFD8-647D4EE8319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3" name="Text Box 3">
          <a:extLst>
            <a:ext uri="{FF2B5EF4-FFF2-40B4-BE49-F238E27FC236}">
              <a16:creationId xmlns:a16="http://schemas.microsoft.com/office/drawing/2014/main" id="{F15FA5A3-C33E-48B5-A2CD-E7C8208ED91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4" name="Text Box 3">
          <a:extLst>
            <a:ext uri="{FF2B5EF4-FFF2-40B4-BE49-F238E27FC236}">
              <a16:creationId xmlns:a16="http://schemas.microsoft.com/office/drawing/2014/main" id="{604BB69D-B588-464F-B7ED-D526669ED32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5" name="Text Box 3">
          <a:extLst>
            <a:ext uri="{FF2B5EF4-FFF2-40B4-BE49-F238E27FC236}">
              <a16:creationId xmlns:a16="http://schemas.microsoft.com/office/drawing/2014/main" id="{2A41E3CD-2D2E-4052-92A5-76D795B68A6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6" name="Text Box 3">
          <a:extLst>
            <a:ext uri="{FF2B5EF4-FFF2-40B4-BE49-F238E27FC236}">
              <a16:creationId xmlns:a16="http://schemas.microsoft.com/office/drawing/2014/main" id="{4592B4CA-C378-4123-BD8D-627E36116CB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7" name="Text Box 3">
          <a:extLst>
            <a:ext uri="{FF2B5EF4-FFF2-40B4-BE49-F238E27FC236}">
              <a16:creationId xmlns:a16="http://schemas.microsoft.com/office/drawing/2014/main" id="{23A11021-7C8B-454B-A1A6-29B25D01209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8" name="Text Box 3">
          <a:extLst>
            <a:ext uri="{FF2B5EF4-FFF2-40B4-BE49-F238E27FC236}">
              <a16:creationId xmlns:a16="http://schemas.microsoft.com/office/drawing/2014/main" id="{7BDFD832-F5D1-4694-8403-C541FCFE5F6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39" name="Text Box 3">
          <a:extLst>
            <a:ext uri="{FF2B5EF4-FFF2-40B4-BE49-F238E27FC236}">
              <a16:creationId xmlns:a16="http://schemas.microsoft.com/office/drawing/2014/main" id="{0D428F6B-5755-401A-A603-5E10FEB1B8C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0" name="Text Box 3">
          <a:extLst>
            <a:ext uri="{FF2B5EF4-FFF2-40B4-BE49-F238E27FC236}">
              <a16:creationId xmlns:a16="http://schemas.microsoft.com/office/drawing/2014/main" id="{748263F9-E5AF-4ED3-AAB4-4116CF86013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1" name="Text Box 3">
          <a:extLst>
            <a:ext uri="{FF2B5EF4-FFF2-40B4-BE49-F238E27FC236}">
              <a16:creationId xmlns:a16="http://schemas.microsoft.com/office/drawing/2014/main" id="{A18F2D7E-7836-431F-888D-9AE30BEA82B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2" name="Text Box 3">
          <a:extLst>
            <a:ext uri="{FF2B5EF4-FFF2-40B4-BE49-F238E27FC236}">
              <a16:creationId xmlns:a16="http://schemas.microsoft.com/office/drawing/2014/main" id="{60DAAE37-ED4C-4573-AD78-550B5EEB2C7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3" name="Text Box 3">
          <a:extLst>
            <a:ext uri="{FF2B5EF4-FFF2-40B4-BE49-F238E27FC236}">
              <a16:creationId xmlns:a16="http://schemas.microsoft.com/office/drawing/2014/main" id="{0390B905-40B3-425F-85BF-4A00E796FED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4" name="Text Box 3">
          <a:extLst>
            <a:ext uri="{FF2B5EF4-FFF2-40B4-BE49-F238E27FC236}">
              <a16:creationId xmlns:a16="http://schemas.microsoft.com/office/drawing/2014/main" id="{831340CE-DF4C-4387-AFA5-904F7027906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5" name="Text Box 3">
          <a:extLst>
            <a:ext uri="{FF2B5EF4-FFF2-40B4-BE49-F238E27FC236}">
              <a16:creationId xmlns:a16="http://schemas.microsoft.com/office/drawing/2014/main" id="{3D24891E-A667-4604-B6C1-6ACEE02B4A8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6" name="Text Box 3">
          <a:extLst>
            <a:ext uri="{FF2B5EF4-FFF2-40B4-BE49-F238E27FC236}">
              <a16:creationId xmlns:a16="http://schemas.microsoft.com/office/drawing/2014/main" id="{CE2AE4E2-E336-4520-B866-82A2BD25BA7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7" name="Text Box 3">
          <a:extLst>
            <a:ext uri="{FF2B5EF4-FFF2-40B4-BE49-F238E27FC236}">
              <a16:creationId xmlns:a16="http://schemas.microsoft.com/office/drawing/2014/main" id="{77810C4E-E51A-431C-8398-9E1C6366DAE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8" name="Text Box 3">
          <a:extLst>
            <a:ext uri="{FF2B5EF4-FFF2-40B4-BE49-F238E27FC236}">
              <a16:creationId xmlns:a16="http://schemas.microsoft.com/office/drawing/2014/main" id="{7B284FC1-6E1A-4953-85BD-29340E8B8F8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49" name="Text Box 3">
          <a:extLst>
            <a:ext uri="{FF2B5EF4-FFF2-40B4-BE49-F238E27FC236}">
              <a16:creationId xmlns:a16="http://schemas.microsoft.com/office/drawing/2014/main" id="{A530C201-F07D-4BA6-8F3E-90E348EFD09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0" name="Text Box 3">
          <a:extLst>
            <a:ext uri="{FF2B5EF4-FFF2-40B4-BE49-F238E27FC236}">
              <a16:creationId xmlns:a16="http://schemas.microsoft.com/office/drawing/2014/main" id="{44203833-0488-4218-B44E-EC91BD55D70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1" name="Text Box 3">
          <a:extLst>
            <a:ext uri="{FF2B5EF4-FFF2-40B4-BE49-F238E27FC236}">
              <a16:creationId xmlns:a16="http://schemas.microsoft.com/office/drawing/2014/main" id="{6B97178D-4D67-4BA3-9EF0-4939C1C37EC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2" name="Text Box 3">
          <a:extLst>
            <a:ext uri="{FF2B5EF4-FFF2-40B4-BE49-F238E27FC236}">
              <a16:creationId xmlns:a16="http://schemas.microsoft.com/office/drawing/2014/main" id="{2A1A55E5-63ED-4A0F-A36E-C0E033673B9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3" name="Text Box 3">
          <a:extLst>
            <a:ext uri="{FF2B5EF4-FFF2-40B4-BE49-F238E27FC236}">
              <a16:creationId xmlns:a16="http://schemas.microsoft.com/office/drawing/2014/main" id="{477F8CF1-71BA-42D0-81B8-9280CA5FF71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4" name="Text Box 3">
          <a:extLst>
            <a:ext uri="{FF2B5EF4-FFF2-40B4-BE49-F238E27FC236}">
              <a16:creationId xmlns:a16="http://schemas.microsoft.com/office/drawing/2014/main" id="{6071B0E6-E667-4CE3-BE40-A8C501BB970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5" name="Text Box 3">
          <a:extLst>
            <a:ext uri="{FF2B5EF4-FFF2-40B4-BE49-F238E27FC236}">
              <a16:creationId xmlns:a16="http://schemas.microsoft.com/office/drawing/2014/main" id="{56813366-2EAE-4F98-8599-33B63886A35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6" name="Text Box 3">
          <a:extLst>
            <a:ext uri="{FF2B5EF4-FFF2-40B4-BE49-F238E27FC236}">
              <a16:creationId xmlns:a16="http://schemas.microsoft.com/office/drawing/2014/main" id="{7FE6914B-498E-4D17-88B8-0243D3F2C09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7" name="Text Box 3">
          <a:extLst>
            <a:ext uri="{FF2B5EF4-FFF2-40B4-BE49-F238E27FC236}">
              <a16:creationId xmlns:a16="http://schemas.microsoft.com/office/drawing/2014/main" id="{640F8D1E-C38B-4D4D-BC02-A1644E44C44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8" name="Text Box 3">
          <a:extLst>
            <a:ext uri="{FF2B5EF4-FFF2-40B4-BE49-F238E27FC236}">
              <a16:creationId xmlns:a16="http://schemas.microsoft.com/office/drawing/2014/main" id="{FDB2504C-CD56-42FE-B249-159EF20D1C3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59" name="Text Box 3">
          <a:extLst>
            <a:ext uri="{FF2B5EF4-FFF2-40B4-BE49-F238E27FC236}">
              <a16:creationId xmlns:a16="http://schemas.microsoft.com/office/drawing/2014/main" id="{6257F620-69AF-4FAA-8183-89CA7208301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0" name="Text Box 3">
          <a:extLst>
            <a:ext uri="{FF2B5EF4-FFF2-40B4-BE49-F238E27FC236}">
              <a16:creationId xmlns:a16="http://schemas.microsoft.com/office/drawing/2014/main" id="{6EF90CA1-F417-4ED3-84AB-CF532F61CF4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1" name="Text Box 3">
          <a:extLst>
            <a:ext uri="{FF2B5EF4-FFF2-40B4-BE49-F238E27FC236}">
              <a16:creationId xmlns:a16="http://schemas.microsoft.com/office/drawing/2014/main" id="{9D7D383E-490B-4D28-A6C5-C93E17969EA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2" name="Text Box 3">
          <a:extLst>
            <a:ext uri="{FF2B5EF4-FFF2-40B4-BE49-F238E27FC236}">
              <a16:creationId xmlns:a16="http://schemas.microsoft.com/office/drawing/2014/main" id="{6FD13BA4-0763-4FA8-AC18-C1202C4FE93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3" name="Text Box 3">
          <a:extLst>
            <a:ext uri="{FF2B5EF4-FFF2-40B4-BE49-F238E27FC236}">
              <a16:creationId xmlns:a16="http://schemas.microsoft.com/office/drawing/2014/main" id="{684BDBC3-C2A9-479D-BF61-01D929CD7CD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4" name="Text Box 3">
          <a:extLst>
            <a:ext uri="{FF2B5EF4-FFF2-40B4-BE49-F238E27FC236}">
              <a16:creationId xmlns:a16="http://schemas.microsoft.com/office/drawing/2014/main" id="{848FB09A-421E-4640-A827-0D81D8CB6FA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5" name="Text Box 3">
          <a:extLst>
            <a:ext uri="{FF2B5EF4-FFF2-40B4-BE49-F238E27FC236}">
              <a16:creationId xmlns:a16="http://schemas.microsoft.com/office/drawing/2014/main" id="{30961D79-07EE-442A-989A-A80440D23E5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6" name="Text Box 3">
          <a:extLst>
            <a:ext uri="{FF2B5EF4-FFF2-40B4-BE49-F238E27FC236}">
              <a16:creationId xmlns:a16="http://schemas.microsoft.com/office/drawing/2014/main" id="{6C9767CB-95B5-4E46-BCA6-B719776DC05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7" name="Text Box 3">
          <a:extLst>
            <a:ext uri="{FF2B5EF4-FFF2-40B4-BE49-F238E27FC236}">
              <a16:creationId xmlns:a16="http://schemas.microsoft.com/office/drawing/2014/main" id="{09C8ECF7-C31F-4D24-98CA-4EDBC315AB5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8" name="Text Box 3">
          <a:extLst>
            <a:ext uri="{FF2B5EF4-FFF2-40B4-BE49-F238E27FC236}">
              <a16:creationId xmlns:a16="http://schemas.microsoft.com/office/drawing/2014/main" id="{C06A5644-6D49-4D1A-B197-1063F214F7C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69" name="Text Box 3">
          <a:extLst>
            <a:ext uri="{FF2B5EF4-FFF2-40B4-BE49-F238E27FC236}">
              <a16:creationId xmlns:a16="http://schemas.microsoft.com/office/drawing/2014/main" id="{EF8CE15D-D8B0-4DF6-BB58-A9C4BEC14A7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0" name="Text Box 3">
          <a:extLst>
            <a:ext uri="{FF2B5EF4-FFF2-40B4-BE49-F238E27FC236}">
              <a16:creationId xmlns:a16="http://schemas.microsoft.com/office/drawing/2014/main" id="{8B33A5CC-F730-4AED-8705-F7EABAFF776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1" name="Text Box 3">
          <a:extLst>
            <a:ext uri="{FF2B5EF4-FFF2-40B4-BE49-F238E27FC236}">
              <a16:creationId xmlns:a16="http://schemas.microsoft.com/office/drawing/2014/main" id="{4E5BCF37-C04D-4CEB-8268-5634DCE4807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2" name="Text Box 3">
          <a:extLst>
            <a:ext uri="{FF2B5EF4-FFF2-40B4-BE49-F238E27FC236}">
              <a16:creationId xmlns:a16="http://schemas.microsoft.com/office/drawing/2014/main" id="{0B632633-DC18-416E-B152-76026E6561D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3" name="Text Box 3">
          <a:extLst>
            <a:ext uri="{FF2B5EF4-FFF2-40B4-BE49-F238E27FC236}">
              <a16:creationId xmlns:a16="http://schemas.microsoft.com/office/drawing/2014/main" id="{35BF8FB9-287D-40D9-B738-472673F6B02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4" name="Text Box 3">
          <a:extLst>
            <a:ext uri="{FF2B5EF4-FFF2-40B4-BE49-F238E27FC236}">
              <a16:creationId xmlns:a16="http://schemas.microsoft.com/office/drawing/2014/main" id="{8FB5B308-011F-4A25-B224-3B87A9AA802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5" name="Text Box 3">
          <a:extLst>
            <a:ext uri="{FF2B5EF4-FFF2-40B4-BE49-F238E27FC236}">
              <a16:creationId xmlns:a16="http://schemas.microsoft.com/office/drawing/2014/main" id="{96798183-10BA-46CE-9217-1CAD48C6237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6" name="Text Box 3">
          <a:extLst>
            <a:ext uri="{FF2B5EF4-FFF2-40B4-BE49-F238E27FC236}">
              <a16:creationId xmlns:a16="http://schemas.microsoft.com/office/drawing/2014/main" id="{F1204E12-A606-4DDA-9D11-27F2250A15F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7" name="Text Box 3">
          <a:extLst>
            <a:ext uri="{FF2B5EF4-FFF2-40B4-BE49-F238E27FC236}">
              <a16:creationId xmlns:a16="http://schemas.microsoft.com/office/drawing/2014/main" id="{D9C3B76D-76A8-4FE7-B6F9-82A197BDC0E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8" name="Text Box 3">
          <a:extLst>
            <a:ext uri="{FF2B5EF4-FFF2-40B4-BE49-F238E27FC236}">
              <a16:creationId xmlns:a16="http://schemas.microsoft.com/office/drawing/2014/main" id="{86B411AA-2CBE-4B74-9EDB-2A3EE2433B5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79" name="Text Box 3">
          <a:extLst>
            <a:ext uri="{FF2B5EF4-FFF2-40B4-BE49-F238E27FC236}">
              <a16:creationId xmlns:a16="http://schemas.microsoft.com/office/drawing/2014/main" id="{A093D5C2-8CE5-4912-9531-E13BA2A7F62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0" name="Text Box 3">
          <a:extLst>
            <a:ext uri="{FF2B5EF4-FFF2-40B4-BE49-F238E27FC236}">
              <a16:creationId xmlns:a16="http://schemas.microsoft.com/office/drawing/2014/main" id="{86F9F377-A3FD-49DE-96AC-B13C8A65A23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1" name="Text Box 3">
          <a:extLst>
            <a:ext uri="{FF2B5EF4-FFF2-40B4-BE49-F238E27FC236}">
              <a16:creationId xmlns:a16="http://schemas.microsoft.com/office/drawing/2014/main" id="{FE73FD66-2005-4629-B90C-690A0D093F6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2" name="Text Box 3">
          <a:extLst>
            <a:ext uri="{FF2B5EF4-FFF2-40B4-BE49-F238E27FC236}">
              <a16:creationId xmlns:a16="http://schemas.microsoft.com/office/drawing/2014/main" id="{6CC631ED-7F4C-4F17-B496-66999675C0B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3" name="Text Box 3">
          <a:extLst>
            <a:ext uri="{FF2B5EF4-FFF2-40B4-BE49-F238E27FC236}">
              <a16:creationId xmlns:a16="http://schemas.microsoft.com/office/drawing/2014/main" id="{3289A431-05F5-4113-93DF-28810881515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4" name="Text Box 3">
          <a:extLst>
            <a:ext uri="{FF2B5EF4-FFF2-40B4-BE49-F238E27FC236}">
              <a16:creationId xmlns:a16="http://schemas.microsoft.com/office/drawing/2014/main" id="{3A76A728-C128-4FD5-A07D-57991B23491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5" name="Text Box 3">
          <a:extLst>
            <a:ext uri="{FF2B5EF4-FFF2-40B4-BE49-F238E27FC236}">
              <a16:creationId xmlns:a16="http://schemas.microsoft.com/office/drawing/2014/main" id="{56473115-799B-4210-8A16-508E8793036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6" name="Text Box 3">
          <a:extLst>
            <a:ext uri="{FF2B5EF4-FFF2-40B4-BE49-F238E27FC236}">
              <a16:creationId xmlns:a16="http://schemas.microsoft.com/office/drawing/2014/main" id="{FE5C5961-EBA8-4847-A0A3-CEACBDE6E21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7" name="Text Box 3">
          <a:extLst>
            <a:ext uri="{FF2B5EF4-FFF2-40B4-BE49-F238E27FC236}">
              <a16:creationId xmlns:a16="http://schemas.microsoft.com/office/drawing/2014/main" id="{1BAD02B4-AE51-48D4-B2E3-C114E4ED340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8" name="Text Box 3">
          <a:extLst>
            <a:ext uri="{FF2B5EF4-FFF2-40B4-BE49-F238E27FC236}">
              <a16:creationId xmlns:a16="http://schemas.microsoft.com/office/drawing/2014/main" id="{570C4CB1-3DDD-490A-A280-F2CA1B93C1C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89" name="Text Box 3">
          <a:extLst>
            <a:ext uri="{FF2B5EF4-FFF2-40B4-BE49-F238E27FC236}">
              <a16:creationId xmlns:a16="http://schemas.microsoft.com/office/drawing/2014/main" id="{12FAB1D7-42BE-4E2B-95E6-ABB38AF94F0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0" name="Text Box 3">
          <a:extLst>
            <a:ext uri="{FF2B5EF4-FFF2-40B4-BE49-F238E27FC236}">
              <a16:creationId xmlns:a16="http://schemas.microsoft.com/office/drawing/2014/main" id="{8FE21008-4897-4183-A81C-8372D494968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1" name="Text Box 3">
          <a:extLst>
            <a:ext uri="{FF2B5EF4-FFF2-40B4-BE49-F238E27FC236}">
              <a16:creationId xmlns:a16="http://schemas.microsoft.com/office/drawing/2014/main" id="{FE57F2A5-DB64-426E-9EB5-C8A05E98F85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2" name="Text Box 3">
          <a:extLst>
            <a:ext uri="{FF2B5EF4-FFF2-40B4-BE49-F238E27FC236}">
              <a16:creationId xmlns:a16="http://schemas.microsoft.com/office/drawing/2014/main" id="{9D1A1302-2104-4521-A300-3692C50DF11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3" name="Text Box 3">
          <a:extLst>
            <a:ext uri="{FF2B5EF4-FFF2-40B4-BE49-F238E27FC236}">
              <a16:creationId xmlns:a16="http://schemas.microsoft.com/office/drawing/2014/main" id="{07FBC580-E228-4DC4-8496-9F9E5657099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4" name="Text Box 3">
          <a:extLst>
            <a:ext uri="{FF2B5EF4-FFF2-40B4-BE49-F238E27FC236}">
              <a16:creationId xmlns:a16="http://schemas.microsoft.com/office/drawing/2014/main" id="{F3558445-68D5-4826-B28A-3EB33FA41D9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5" name="Text Box 3">
          <a:extLst>
            <a:ext uri="{FF2B5EF4-FFF2-40B4-BE49-F238E27FC236}">
              <a16:creationId xmlns:a16="http://schemas.microsoft.com/office/drawing/2014/main" id="{74C85457-31F6-4619-847F-0D06FE41ADF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6" name="Text Box 3">
          <a:extLst>
            <a:ext uri="{FF2B5EF4-FFF2-40B4-BE49-F238E27FC236}">
              <a16:creationId xmlns:a16="http://schemas.microsoft.com/office/drawing/2014/main" id="{862314E5-7761-483B-BEF8-3D9A41789E3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7" name="Text Box 3">
          <a:extLst>
            <a:ext uri="{FF2B5EF4-FFF2-40B4-BE49-F238E27FC236}">
              <a16:creationId xmlns:a16="http://schemas.microsoft.com/office/drawing/2014/main" id="{E400D535-6C27-483F-8CA5-08D8C744FD0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8" name="Text Box 3">
          <a:extLst>
            <a:ext uri="{FF2B5EF4-FFF2-40B4-BE49-F238E27FC236}">
              <a16:creationId xmlns:a16="http://schemas.microsoft.com/office/drawing/2014/main" id="{B39D02FA-D982-4521-8ED2-A905F9B2125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099" name="Text Box 3">
          <a:extLst>
            <a:ext uri="{FF2B5EF4-FFF2-40B4-BE49-F238E27FC236}">
              <a16:creationId xmlns:a16="http://schemas.microsoft.com/office/drawing/2014/main" id="{DCB2876A-4CD2-44A7-B510-B59AC0A0DEF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0" name="Text Box 3">
          <a:extLst>
            <a:ext uri="{FF2B5EF4-FFF2-40B4-BE49-F238E27FC236}">
              <a16:creationId xmlns:a16="http://schemas.microsoft.com/office/drawing/2014/main" id="{EB5CA176-EB0C-4AA6-B591-2BFB9779BD4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1" name="Text Box 3">
          <a:extLst>
            <a:ext uri="{FF2B5EF4-FFF2-40B4-BE49-F238E27FC236}">
              <a16:creationId xmlns:a16="http://schemas.microsoft.com/office/drawing/2014/main" id="{CB1EF2D2-FD14-4922-AEB5-23AB5393F31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2" name="Text Box 3">
          <a:extLst>
            <a:ext uri="{FF2B5EF4-FFF2-40B4-BE49-F238E27FC236}">
              <a16:creationId xmlns:a16="http://schemas.microsoft.com/office/drawing/2014/main" id="{28E7258F-A37A-436C-AA67-174E6DD5036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3" name="Text Box 3">
          <a:extLst>
            <a:ext uri="{FF2B5EF4-FFF2-40B4-BE49-F238E27FC236}">
              <a16:creationId xmlns:a16="http://schemas.microsoft.com/office/drawing/2014/main" id="{9C827335-0CE3-40A0-ACD0-811190392BF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4" name="Text Box 3">
          <a:extLst>
            <a:ext uri="{FF2B5EF4-FFF2-40B4-BE49-F238E27FC236}">
              <a16:creationId xmlns:a16="http://schemas.microsoft.com/office/drawing/2014/main" id="{C6F2DDB5-BBCB-452B-A1ED-05C554D6A05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5" name="Text Box 3">
          <a:extLst>
            <a:ext uri="{FF2B5EF4-FFF2-40B4-BE49-F238E27FC236}">
              <a16:creationId xmlns:a16="http://schemas.microsoft.com/office/drawing/2014/main" id="{D3F28850-4247-47B3-9C26-E6EC11F27D6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6" name="Text Box 3">
          <a:extLst>
            <a:ext uri="{FF2B5EF4-FFF2-40B4-BE49-F238E27FC236}">
              <a16:creationId xmlns:a16="http://schemas.microsoft.com/office/drawing/2014/main" id="{F77C307E-5E81-4B21-AE3F-7B620BDD126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7" name="Text Box 3">
          <a:extLst>
            <a:ext uri="{FF2B5EF4-FFF2-40B4-BE49-F238E27FC236}">
              <a16:creationId xmlns:a16="http://schemas.microsoft.com/office/drawing/2014/main" id="{6440257D-52F8-4DD4-A5F9-99303A8ADA9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8" name="Text Box 3">
          <a:extLst>
            <a:ext uri="{FF2B5EF4-FFF2-40B4-BE49-F238E27FC236}">
              <a16:creationId xmlns:a16="http://schemas.microsoft.com/office/drawing/2014/main" id="{EB2DB2B7-AC8E-44C1-B217-2D1868578A2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09" name="Text Box 3">
          <a:extLst>
            <a:ext uri="{FF2B5EF4-FFF2-40B4-BE49-F238E27FC236}">
              <a16:creationId xmlns:a16="http://schemas.microsoft.com/office/drawing/2014/main" id="{14169385-AC58-46C9-8462-A2A0A7AF172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0" name="Text Box 3">
          <a:extLst>
            <a:ext uri="{FF2B5EF4-FFF2-40B4-BE49-F238E27FC236}">
              <a16:creationId xmlns:a16="http://schemas.microsoft.com/office/drawing/2014/main" id="{A0B153E7-266A-4017-8DCB-7A100E4B1FC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1" name="Text Box 3">
          <a:extLst>
            <a:ext uri="{FF2B5EF4-FFF2-40B4-BE49-F238E27FC236}">
              <a16:creationId xmlns:a16="http://schemas.microsoft.com/office/drawing/2014/main" id="{3696ACE8-04A0-42CA-8D8A-A438651EA4D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2" name="Text Box 3">
          <a:extLst>
            <a:ext uri="{FF2B5EF4-FFF2-40B4-BE49-F238E27FC236}">
              <a16:creationId xmlns:a16="http://schemas.microsoft.com/office/drawing/2014/main" id="{94EDDE30-AF62-4398-BA06-68FDE05126F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3" name="Text Box 3">
          <a:extLst>
            <a:ext uri="{FF2B5EF4-FFF2-40B4-BE49-F238E27FC236}">
              <a16:creationId xmlns:a16="http://schemas.microsoft.com/office/drawing/2014/main" id="{D1DD5FD9-89A8-4F7A-A90E-BBDD8A84463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4" name="Text Box 3">
          <a:extLst>
            <a:ext uri="{FF2B5EF4-FFF2-40B4-BE49-F238E27FC236}">
              <a16:creationId xmlns:a16="http://schemas.microsoft.com/office/drawing/2014/main" id="{7ABB8528-F477-4B50-AA53-084F792302E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5" name="Text Box 3">
          <a:extLst>
            <a:ext uri="{FF2B5EF4-FFF2-40B4-BE49-F238E27FC236}">
              <a16:creationId xmlns:a16="http://schemas.microsoft.com/office/drawing/2014/main" id="{BC9D7E6D-7740-443E-843E-007CF70C278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6" name="Text Box 3">
          <a:extLst>
            <a:ext uri="{FF2B5EF4-FFF2-40B4-BE49-F238E27FC236}">
              <a16:creationId xmlns:a16="http://schemas.microsoft.com/office/drawing/2014/main" id="{EFDA57DF-6BEC-4E60-8C65-149CE3B4651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7" name="Text Box 3">
          <a:extLst>
            <a:ext uri="{FF2B5EF4-FFF2-40B4-BE49-F238E27FC236}">
              <a16:creationId xmlns:a16="http://schemas.microsoft.com/office/drawing/2014/main" id="{DB573034-4262-4BA3-A050-ED40AD3ED6E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8" name="Text Box 3">
          <a:extLst>
            <a:ext uri="{FF2B5EF4-FFF2-40B4-BE49-F238E27FC236}">
              <a16:creationId xmlns:a16="http://schemas.microsoft.com/office/drawing/2014/main" id="{1306AA69-D354-4824-A877-15BA2FC3CF1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19" name="Text Box 3">
          <a:extLst>
            <a:ext uri="{FF2B5EF4-FFF2-40B4-BE49-F238E27FC236}">
              <a16:creationId xmlns:a16="http://schemas.microsoft.com/office/drawing/2014/main" id="{CA6DD4A9-AEB1-41C0-A793-BA859B7211B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0" name="Text Box 3">
          <a:extLst>
            <a:ext uri="{FF2B5EF4-FFF2-40B4-BE49-F238E27FC236}">
              <a16:creationId xmlns:a16="http://schemas.microsoft.com/office/drawing/2014/main" id="{9F62A114-0B87-49E7-BF21-7119D0F4171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1" name="Text Box 3">
          <a:extLst>
            <a:ext uri="{FF2B5EF4-FFF2-40B4-BE49-F238E27FC236}">
              <a16:creationId xmlns:a16="http://schemas.microsoft.com/office/drawing/2014/main" id="{C7DA6929-A2C0-49C1-8F63-2FAE0361FF0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2" name="Text Box 3">
          <a:extLst>
            <a:ext uri="{FF2B5EF4-FFF2-40B4-BE49-F238E27FC236}">
              <a16:creationId xmlns:a16="http://schemas.microsoft.com/office/drawing/2014/main" id="{24031CDD-F3B3-4932-9879-4DF906A489F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3" name="Text Box 3">
          <a:extLst>
            <a:ext uri="{FF2B5EF4-FFF2-40B4-BE49-F238E27FC236}">
              <a16:creationId xmlns:a16="http://schemas.microsoft.com/office/drawing/2014/main" id="{48DA3642-4EB5-4943-A333-65EA335A7E5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4" name="Text Box 3">
          <a:extLst>
            <a:ext uri="{FF2B5EF4-FFF2-40B4-BE49-F238E27FC236}">
              <a16:creationId xmlns:a16="http://schemas.microsoft.com/office/drawing/2014/main" id="{7AF6E710-B15F-4E19-AD2C-75C75C99B160}"/>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5" name="Text Box 3">
          <a:extLst>
            <a:ext uri="{FF2B5EF4-FFF2-40B4-BE49-F238E27FC236}">
              <a16:creationId xmlns:a16="http://schemas.microsoft.com/office/drawing/2014/main" id="{03459316-FE52-402F-9D31-97F6C2ED5BC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6" name="Text Box 3">
          <a:extLst>
            <a:ext uri="{FF2B5EF4-FFF2-40B4-BE49-F238E27FC236}">
              <a16:creationId xmlns:a16="http://schemas.microsoft.com/office/drawing/2014/main" id="{1DE10F16-739D-4E3A-9B00-E186DD368FE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7" name="Text Box 3">
          <a:extLst>
            <a:ext uri="{FF2B5EF4-FFF2-40B4-BE49-F238E27FC236}">
              <a16:creationId xmlns:a16="http://schemas.microsoft.com/office/drawing/2014/main" id="{A9B7A5C7-DDBF-42BA-884A-4231629BD3F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8" name="Text Box 3">
          <a:extLst>
            <a:ext uri="{FF2B5EF4-FFF2-40B4-BE49-F238E27FC236}">
              <a16:creationId xmlns:a16="http://schemas.microsoft.com/office/drawing/2014/main" id="{9F264D2C-CE17-41E7-94CD-02AE5987CD45}"/>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29" name="Text Box 3">
          <a:extLst>
            <a:ext uri="{FF2B5EF4-FFF2-40B4-BE49-F238E27FC236}">
              <a16:creationId xmlns:a16="http://schemas.microsoft.com/office/drawing/2014/main" id="{EBF071F9-34B5-4EDF-8DBF-9A835C31827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0" name="Text Box 3">
          <a:extLst>
            <a:ext uri="{FF2B5EF4-FFF2-40B4-BE49-F238E27FC236}">
              <a16:creationId xmlns:a16="http://schemas.microsoft.com/office/drawing/2014/main" id="{6E345DF0-121D-4B94-B623-F6BD888F3D8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1" name="Text Box 3">
          <a:extLst>
            <a:ext uri="{FF2B5EF4-FFF2-40B4-BE49-F238E27FC236}">
              <a16:creationId xmlns:a16="http://schemas.microsoft.com/office/drawing/2014/main" id="{67D208A3-556B-45E4-AD1E-79C1754C341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2" name="Text Box 3">
          <a:extLst>
            <a:ext uri="{FF2B5EF4-FFF2-40B4-BE49-F238E27FC236}">
              <a16:creationId xmlns:a16="http://schemas.microsoft.com/office/drawing/2014/main" id="{9C127095-6BEF-4062-8001-0D3DB8155B5B}"/>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3" name="Text Box 3">
          <a:extLst>
            <a:ext uri="{FF2B5EF4-FFF2-40B4-BE49-F238E27FC236}">
              <a16:creationId xmlns:a16="http://schemas.microsoft.com/office/drawing/2014/main" id="{D0786DED-A4FB-4860-AE3E-0179E3C7EC3E}"/>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4" name="Text Box 3">
          <a:extLst>
            <a:ext uri="{FF2B5EF4-FFF2-40B4-BE49-F238E27FC236}">
              <a16:creationId xmlns:a16="http://schemas.microsoft.com/office/drawing/2014/main" id="{13EBC411-F205-4852-BFBB-9902148BE669}"/>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5" name="Text Box 3">
          <a:extLst>
            <a:ext uri="{FF2B5EF4-FFF2-40B4-BE49-F238E27FC236}">
              <a16:creationId xmlns:a16="http://schemas.microsoft.com/office/drawing/2014/main" id="{85D9115A-6A28-4B93-9148-6314DDDE4741}"/>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6" name="Text Box 3">
          <a:extLst>
            <a:ext uri="{FF2B5EF4-FFF2-40B4-BE49-F238E27FC236}">
              <a16:creationId xmlns:a16="http://schemas.microsoft.com/office/drawing/2014/main" id="{C607ED84-53CF-438C-9B19-C5A7765F208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7" name="Text Box 3">
          <a:extLst>
            <a:ext uri="{FF2B5EF4-FFF2-40B4-BE49-F238E27FC236}">
              <a16:creationId xmlns:a16="http://schemas.microsoft.com/office/drawing/2014/main" id="{CF0013D7-7F0E-4745-8109-419D8E5AF8A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8" name="Text Box 3">
          <a:extLst>
            <a:ext uri="{FF2B5EF4-FFF2-40B4-BE49-F238E27FC236}">
              <a16:creationId xmlns:a16="http://schemas.microsoft.com/office/drawing/2014/main" id="{3C63C0C0-A22A-46EA-A384-5772573625C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39" name="Text Box 3">
          <a:extLst>
            <a:ext uri="{FF2B5EF4-FFF2-40B4-BE49-F238E27FC236}">
              <a16:creationId xmlns:a16="http://schemas.microsoft.com/office/drawing/2014/main" id="{B1BA9D64-439E-4C9A-96B2-59CEDB4A082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0" name="Text Box 3">
          <a:extLst>
            <a:ext uri="{FF2B5EF4-FFF2-40B4-BE49-F238E27FC236}">
              <a16:creationId xmlns:a16="http://schemas.microsoft.com/office/drawing/2014/main" id="{1479839E-D9DE-4453-A520-C9D44C272264}"/>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1" name="Text Box 3">
          <a:extLst>
            <a:ext uri="{FF2B5EF4-FFF2-40B4-BE49-F238E27FC236}">
              <a16:creationId xmlns:a16="http://schemas.microsoft.com/office/drawing/2014/main" id="{C37F98BB-DD75-4283-A608-D958FB7E585D}"/>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2" name="Text Box 3">
          <a:extLst>
            <a:ext uri="{FF2B5EF4-FFF2-40B4-BE49-F238E27FC236}">
              <a16:creationId xmlns:a16="http://schemas.microsoft.com/office/drawing/2014/main" id="{333CC2AA-FF3D-4E99-BF3F-2A139D34F12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3" name="Text Box 3">
          <a:extLst>
            <a:ext uri="{FF2B5EF4-FFF2-40B4-BE49-F238E27FC236}">
              <a16:creationId xmlns:a16="http://schemas.microsoft.com/office/drawing/2014/main" id="{B16E0BBB-0D3D-4E6B-B9AC-8FB9C1428743}"/>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4" name="Text Box 3">
          <a:extLst>
            <a:ext uri="{FF2B5EF4-FFF2-40B4-BE49-F238E27FC236}">
              <a16:creationId xmlns:a16="http://schemas.microsoft.com/office/drawing/2014/main" id="{9F0DF72E-ABFE-4484-A8C9-91F0AEC11A38}"/>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5" name="Text Box 3">
          <a:extLst>
            <a:ext uri="{FF2B5EF4-FFF2-40B4-BE49-F238E27FC236}">
              <a16:creationId xmlns:a16="http://schemas.microsoft.com/office/drawing/2014/main" id="{95C7241A-7886-4260-9D44-CF09D58B547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6" name="Text Box 3">
          <a:extLst>
            <a:ext uri="{FF2B5EF4-FFF2-40B4-BE49-F238E27FC236}">
              <a16:creationId xmlns:a16="http://schemas.microsoft.com/office/drawing/2014/main" id="{D5380CC5-793A-412C-B351-4F5B86BF76B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7" name="Text Box 3">
          <a:extLst>
            <a:ext uri="{FF2B5EF4-FFF2-40B4-BE49-F238E27FC236}">
              <a16:creationId xmlns:a16="http://schemas.microsoft.com/office/drawing/2014/main" id="{685C1805-588D-44AB-A933-5F9FC217E0F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8" name="Text Box 3">
          <a:extLst>
            <a:ext uri="{FF2B5EF4-FFF2-40B4-BE49-F238E27FC236}">
              <a16:creationId xmlns:a16="http://schemas.microsoft.com/office/drawing/2014/main" id="{AC234DB5-3D13-4402-8945-37B3ED384AE2}"/>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49" name="Text Box 3">
          <a:extLst>
            <a:ext uri="{FF2B5EF4-FFF2-40B4-BE49-F238E27FC236}">
              <a16:creationId xmlns:a16="http://schemas.microsoft.com/office/drawing/2014/main" id="{EB2A09A4-3313-4700-9F6F-735ECAF514E7}"/>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0" name="Text Box 3">
          <a:extLst>
            <a:ext uri="{FF2B5EF4-FFF2-40B4-BE49-F238E27FC236}">
              <a16:creationId xmlns:a16="http://schemas.microsoft.com/office/drawing/2014/main" id="{25038AA1-C279-4DB9-A7AE-6EA28C486EDF}"/>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1" name="Text Box 3">
          <a:extLst>
            <a:ext uri="{FF2B5EF4-FFF2-40B4-BE49-F238E27FC236}">
              <a16:creationId xmlns:a16="http://schemas.microsoft.com/office/drawing/2014/main" id="{68B88239-324C-4854-BC73-09342EF32E3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2" name="Text Box 3">
          <a:extLst>
            <a:ext uri="{FF2B5EF4-FFF2-40B4-BE49-F238E27FC236}">
              <a16:creationId xmlns:a16="http://schemas.microsoft.com/office/drawing/2014/main" id="{6D8E352F-61DE-4CA2-BF62-D8237AB0CE36}"/>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3" name="Text Box 3">
          <a:extLst>
            <a:ext uri="{FF2B5EF4-FFF2-40B4-BE49-F238E27FC236}">
              <a16:creationId xmlns:a16="http://schemas.microsoft.com/office/drawing/2014/main" id="{148A42C4-F7A5-4AF2-9906-C8E032DDA93A}"/>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41</xdr:row>
      <xdr:rowOff>0</xdr:rowOff>
    </xdr:from>
    <xdr:to>
      <xdr:col>1</xdr:col>
      <xdr:colOff>1447800</xdr:colOff>
      <xdr:row>41</xdr:row>
      <xdr:rowOff>209306</xdr:rowOff>
    </xdr:to>
    <xdr:sp macro="" textlink="">
      <xdr:nvSpPr>
        <xdr:cNvPr id="1154" name="Text Box 3">
          <a:extLst>
            <a:ext uri="{FF2B5EF4-FFF2-40B4-BE49-F238E27FC236}">
              <a16:creationId xmlns:a16="http://schemas.microsoft.com/office/drawing/2014/main" id="{E037D6AA-9C85-48D2-AE50-EE5FD7664F7C}"/>
            </a:ext>
          </a:extLst>
        </xdr:cNvPr>
        <xdr:cNvSpPr txBox="1">
          <a:spLocks noChangeArrowheads="1"/>
        </xdr:cNvSpPr>
      </xdr:nvSpPr>
      <xdr:spPr bwMode="auto">
        <a:xfrm>
          <a:off x="2524125" y="4249293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1447800</xdr:colOff>
      <xdr:row>43</xdr:row>
      <xdr:rowOff>0</xdr:rowOff>
    </xdr:from>
    <xdr:to>
      <xdr:col>1</xdr:col>
      <xdr:colOff>1447800</xdr:colOff>
      <xdr:row>43</xdr:row>
      <xdr:rowOff>209306</xdr:rowOff>
    </xdr:to>
    <xdr:sp macro="" textlink="">
      <xdr:nvSpPr>
        <xdr:cNvPr id="2" name="Text Box 3">
          <a:extLst>
            <a:ext uri="{FF2B5EF4-FFF2-40B4-BE49-F238E27FC236}">
              <a16:creationId xmlns:a16="http://schemas.microsoft.com/office/drawing/2014/main" id="{FA39435C-35E3-44ED-B61A-50C648A951B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 name="Text Box 3">
          <a:extLst>
            <a:ext uri="{FF2B5EF4-FFF2-40B4-BE49-F238E27FC236}">
              <a16:creationId xmlns:a16="http://schemas.microsoft.com/office/drawing/2014/main" id="{1C9FE02C-9840-4518-AD63-058CDD739DA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 name="Text Box 3">
          <a:extLst>
            <a:ext uri="{FF2B5EF4-FFF2-40B4-BE49-F238E27FC236}">
              <a16:creationId xmlns:a16="http://schemas.microsoft.com/office/drawing/2014/main" id="{851BE739-A6EC-4013-AFB3-977DA753636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 name="Text Box 3">
          <a:extLst>
            <a:ext uri="{FF2B5EF4-FFF2-40B4-BE49-F238E27FC236}">
              <a16:creationId xmlns:a16="http://schemas.microsoft.com/office/drawing/2014/main" id="{1FBEDEEF-3CF8-41D4-825E-83375DB1BB5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 name="Text Box 3">
          <a:extLst>
            <a:ext uri="{FF2B5EF4-FFF2-40B4-BE49-F238E27FC236}">
              <a16:creationId xmlns:a16="http://schemas.microsoft.com/office/drawing/2014/main" id="{9381DC91-E3A2-44D0-A403-540E5BCAD39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 name="Text Box 3">
          <a:extLst>
            <a:ext uri="{FF2B5EF4-FFF2-40B4-BE49-F238E27FC236}">
              <a16:creationId xmlns:a16="http://schemas.microsoft.com/office/drawing/2014/main" id="{6A606B0E-50B1-4E4D-B0B8-E857B3C0344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 name="Text Box 3">
          <a:extLst>
            <a:ext uri="{FF2B5EF4-FFF2-40B4-BE49-F238E27FC236}">
              <a16:creationId xmlns:a16="http://schemas.microsoft.com/office/drawing/2014/main" id="{77BE1265-1596-4565-AF8C-1F34B3DE083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 name="Text Box 3">
          <a:extLst>
            <a:ext uri="{FF2B5EF4-FFF2-40B4-BE49-F238E27FC236}">
              <a16:creationId xmlns:a16="http://schemas.microsoft.com/office/drawing/2014/main" id="{1590BDB7-7365-4737-BFEB-C88BB74D26E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 name="Text Box 3">
          <a:extLst>
            <a:ext uri="{FF2B5EF4-FFF2-40B4-BE49-F238E27FC236}">
              <a16:creationId xmlns:a16="http://schemas.microsoft.com/office/drawing/2014/main" id="{CF85D4D4-CACF-4118-AE8B-77D78FF9021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 name="Text Box 3">
          <a:extLst>
            <a:ext uri="{FF2B5EF4-FFF2-40B4-BE49-F238E27FC236}">
              <a16:creationId xmlns:a16="http://schemas.microsoft.com/office/drawing/2014/main" id="{1EBF5311-404F-4BBB-807F-361A59443E1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 name="Text Box 3">
          <a:extLst>
            <a:ext uri="{FF2B5EF4-FFF2-40B4-BE49-F238E27FC236}">
              <a16:creationId xmlns:a16="http://schemas.microsoft.com/office/drawing/2014/main" id="{504B389B-9B11-4A5A-8594-CE24FE0C459F}"/>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 name="Text Box 3">
          <a:extLst>
            <a:ext uri="{FF2B5EF4-FFF2-40B4-BE49-F238E27FC236}">
              <a16:creationId xmlns:a16="http://schemas.microsoft.com/office/drawing/2014/main" id="{211AE14C-3C8F-4736-BCD5-FF96EFC3021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 name="Text Box 3">
          <a:extLst>
            <a:ext uri="{FF2B5EF4-FFF2-40B4-BE49-F238E27FC236}">
              <a16:creationId xmlns:a16="http://schemas.microsoft.com/office/drawing/2014/main" id="{3FBE2DEF-5C05-49C6-8236-0AECAF86561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 name="Text Box 3">
          <a:extLst>
            <a:ext uri="{FF2B5EF4-FFF2-40B4-BE49-F238E27FC236}">
              <a16:creationId xmlns:a16="http://schemas.microsoft.com/office/drawing/2014/main" id="{990156D9-7576-425E-B1D5-251AEFAFD9C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 name="Text Box 3">
          <a:extLst>
            <a:ext uri="{FF2B5EF4-FFF2-40B4-BE49-F238E27FC236}">
              <a16:creationId xmlns:a16="http://schemas.microsoft.com/office/drawing/2014/main" id="{3F958347-67D2-4BB1-A819-164A99BD634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 name="Text Box 3">
          <a:extLst>
            <a:ext uri="{FF2B5EF4-FFF2-40B4-BE49-F238E27FC236}">
              <a16:creationId xmlns:a16="http://schemas.microsoft.com/office/drawing/2014/main" id="{F166C2F7-D2FC-4EE0-A8B4-D38AC86828B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 name="Text Box 3">
          <a:extLst>
            <a:ext uri="{FF2B5EF4-FFF2-40B4-BE49-F238E27FC236}">
              <a16:creationId xmlns:a16="http://schemas.microsoft.com/office/drawing/2014/main" id="{62578711-2870-4FB9-8285-05AA7AAF266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 name="Text Box 3">
          <a:extLst>
            <a:ext uri="{FF2B5EF4-FFF2-40B4-BE49-F238E27FC236}">
              <a16:creationId xmlns:a16="http://schemas.microsoft.com/office/drawing/2014/main" id="{FBBF841B-96D5-48E8-81BF-2646C9556E3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0" name="Text Box 3">
          <a:extLst>
            <a:ext uri="{FF2B5EF4-FFF2-40B4-BE49-F238E27FC236}">
              <a16:creationId xmlns:a16="http://schemas.microsoft.com/office/drawing/2014/main" id="{F79B3098-45F5-4430-9D59-78EE81793A1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1" name="Text Box 3">
          <a:extLst>
            <a:ext uri="{FF2B5EF4-FFF2-40B4-BE49-F238E27FC236}">
              <a16:creationId xmlns:a16="http://schemas.microsoft.com/office/drawing/2014/main" id="{C95F7CB5-7BA7-490D-851A-7B9EE2B9BFE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2" name="Text Box 3">
          <a:extLst>
            <a:ext uri="{FF2B5EF4-FFF2-40B4-BE49-F238E27FC236}">
              <a16:creationId xmlns:a16="http://schemas.microsoft.com/office/drawing/2014/main" id="{F59CEE01-F9FD-4A78-B254-64BEFF1343B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3" name="Text Box 3">
          <a:extLst>
            <a:ext uri="{FF2B5EF4-FFF2-40B4-BE49-F238E27FC236}">
              <a16:creationId xmlns:a16="http://schemas.microsoft.com/office/drawing/2014/main" id="{46BCB951-7E2A-46EC-BAA0-3C07E99FA42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4" name="Text Box 3">
          <a:extLst>
            <a:ext uri="{FF2B5EF4-FFF2-40B4-BE49-F238E27FC236}">
              <a16:creationId xmlns:a16="http://schemas.microsoft.com/office/drawing/2014/main" id="{EF708B8A-B9E6-4BCA-9BDD-4A22B044B38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5" name="Text Box 3">
          <a:extLst>
            <a:ext uri="{FF2B5EF4-FFF2-40B4-BE49-F238E27FC236}">
              <a16:creationId xmlns:a16="http://schemas.microsoft.com/office/drawing/2014/main" id="{BB0E2D7F-3ACD-4CE9-9609-F9B20D7F287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6" name="Text Box 3">
          <a:extLst>
            <a:ext uri="{FF2B5EF4-FFF2-40B4-BE49-F238E27FC236}">
              <a16:creationId xmlns:a16="http://schemas.microsoft.com/office/drawing/2014/main" id="{60924B2F-C9EB-4BB1-BA47-4875B2A5F56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7" name="Text Box 3">
          <a:extLst>
            <a:ext uri="{FF2B5EF4-FFF2-40B4-BE49-F238E27FC236}">
              <a16:creationId xmlns:a16="http://schemas.microsoft.com/office/drawing/2014/main" id="{093B67BD-FC9F-4C53-8464-F9C5BE1B749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8" name="Text Box 3">
          <a:extLst>
            <a:ext uri="{FF2B5EF4-FFF2-40B4-BE49-F238E27FC236}">
              <a16:creationId xmlns:a16="http://schemas.microsoft.com/office/drawing/2014/main" id="{436A601B-3429-4CAE-B59C-67BE6F70B5A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29" name="Text Box 3">
          <a:extLst>
            <a:ext uri="{FF2B5EF4-FFF2-40B4-BE49-F238E27FC236}">
              <a16:creationId xmlns:a16="http://schemas.microsoft.com/office/drawing/2014/main" id="{FEEFAA9C-29BC-42A5-A352-1717974A3B9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0" name="Text Box 3">
          <a:extLst>
            <a:ext uri="{FF2B5EF4-FFF2-40B4-BE49-F238E27FC236}">
              <a16:creationId xmlns:a16="http://schemas.microsoft.com/office/drawing/2014/main" id="{7B1AD083-F4F4-4F05-8ABD-32F8B0558A6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1" name="Text Box 3">
          <a:extLst>
            <a:ext uri="{FF2B5EF4-FFF2-40B4-BE49-F238E27FC236}">
              <a16:creationId xmlns:a16="http://schemas.microsoft.com/office/drawing/2014/main" id="{B14F6C13-08CC-4AC7-AB4C-40CF7181A5C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2" name="Text Box 3">
          <a:extLst>
            <a:ext uri="{FF2B5EF4-FFF2-40B4-BE49-F238E27FC236}">
              <a16:creationId xmlns:a16="http://schemas.microsoft.com/office/drawing/2014/main" id="{815CCDE3-FE4D-477C-A9C1-9B527664525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3" name="Text Box 3">
          <a:extLst>
            <a:ext uri="{FF2B5EF4-FFF2-40B4-BE49-F238E27FC236}">
              <a16:creationId xmlns:a16="http://schemas.microsoft.com/office/drawing/2014/main" id="{7ABBF2F8-68B3-4406-8555-A9FEE76A0FE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4" name="Text Box 3">
          <a:extLst>
            <a:ext uri="{FF2B5EF4-FFF2-40B4-BE49-F238E27FC236}">
              <a16:creationId xmlns:a16="http://schemas.microsoft.com/office/drawing/2014/main" id="{6A072C25-27B3-4766-9EBF-E44D95EAF02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5" name="Text Box 3">
          <a:extLst>
            <a:ext uri="{FF2B5EF4-FFF2-40B4-BE49-F238E27FC236}">
              <a16:creationId xmlns:a16="http://schemas.microsoft.com/office/drawing/2014/main" id="{3A2A9032-0FC1-4503-B6AA-E1ED0684359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6" name="Text Box 3">
          <a:extLst>
            <a:ext uri="{FF2B5EF4-FFF2-40B4-BE49-F238E27FC236}">
              <a16:creationId xmlns:a16="http://schemas.microsoft.com/office/drawing/2014/main" id="{DC8E512A-E89A-4A2B-BC3A-5200137D5D8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7" name="Text Box 3">
          <a:extLst>
            <a:ext uri="{FF2B5EF4-FFF2-40B4-BE49-F238E27FC236}">
              <a16:creationId xmlns:a16="http://schemas.microsoft.com/office/drawing/2014/main" id="{18EA16F5-CFAA-4E59-A1E1-8D4860E38F7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8" name="Text Box 3">
          <a:extLst>
            <a:ext uri="{FF2B5EF4-FFF2-40B4-BE49-F238E27FC236}">
              <a16:creationId xmlns:a16="http://schemas.microsoft.com/office/drawing/2014/main" id="{3E754CB1-A72E-4B62-B582-7FEB5089EC9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39" name="Text Box 3">
          <a:extLst>
            <a:ext uri="{FF2B5EF4-FFF2-40B4-BE49-F238E27FC236}">
              <a16:creationId xmlns:a16="http://schemas.microsoft.com/office/drawing/2014/main" id="{13F86119-C73C-4D4F-9A88-FE3F3C52B17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0" name="Text Box 3">
          <a:extLst>
            <a:ext uri="{FF2B5EF4-FFF2-40B4-BE49-F238E27FC236}">
              <a16:creationId xmlns:a16="http://schemas.microsoft.com/office/drawing/2014/main" id="{E16C63E7-9D23-40DE-85DC-3F1E0428C5B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1" name="Text Box 3">
          <a:extLst>
            <a:ext uri="{FF2B5EF4-FFF2-40B4-BE49-F238E27FC236}">
              <a16:creationId xmlns:a16="http://schemas.microsoft.com/office/drawing/2014/main" id="{7ECF2BCE-4E8D-4578-9536-9D518B2BB59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2" name="Text Box 3">
          <a:extLst>
            <a:ext uri="{FF2B5EF4-FFF2-40B4-BE49-F238E27FC236}">
              <a16:creationId xmlns:a16="http://schemas.microsoft.com/office/drawing/2014/main" id="{0838B018-E114-4152-9C6D-81380D50171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3" name="Text Box 3">
          <a:extLst>
            <a:ext uri="{FF2B5EF4-FFF2-40B4-BE49-F238E27FC236}">
              <a16:creationId xmlns:a16="http://schemas.microsoft.com/office/drawing/2014/main" id="{A6A4E0DE-30A4-44F4-8F01-90431D9132A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4" name="Text Box 3">
          <a:extLst>
            <a:ext uri="{FF2B5EF4-FFF2-40B4-BE49-F238E27FC236}">
              <a16:creationId xmlns:a16="http://schemas.microsoft.com/office/drawing/2014/main" id="{496AD564-A230-4850-9F69-5A2C9070D93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5" name="Text Box 3">
          <a:extLst>
            <a:ext uri="{FF2B5EF4-FFF2-40B4-BE49-F238E27FC236}">
              <a16:creationId xmlns:a16="http://schemas.microsoft.com/office/drawing/2014/main" id="{20FA5220-A348-4182-BE13-FAF69122E8F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6" name="Text Box 3">
          <a:extLst>
            <a:ext uri="{FF2B5EF4-FFF2-40B4-BE49-F238E27FC236}">
              <a16:creationId xmlns:a16="http://schemas.microsoft.com/office/drawing/2014/main" id="{AA853FF5-69FF-4899-8F79-CF4055C28DF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7" name="Text Box 3">
          <a:extLst>
            <a:ext uri="{FF2B5EF4-FFF2-40B4-BE49-F238E27FC236}">
              <a16:creationId xmlns:a16="http://schemas.microsoft.com/office/drawing/2014/main" id="{74FA8F31-387C-4109-804D-9B959350DB4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8" name="Text Box 3">
          <a:extLst>
            <a:ext uri="{FF2B5EF4-FFF2-40B4-BE49-F238E27FC236}">
              <a16:creationId xmlns:a16="http://schemas.microsoft.com/office/drawing/2014/main" id="{94A8121C-B009-4885-A3DE-44D24A55ACD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49" name="Text Box 3">
          <a:extLst>
            <a:ext uri="{FF2B5EF4-FFF2-40B4-BE49-F238E27FC236}">
              <a16:creationId xmlns:a16="http://schemas.microsoft.com/office/drawing/2014/main" id="{954D6950-6503-4CA5-8B7A-9317B103BA4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0" name="Text Box 3">
          <a:extLst>
            <a:ext uri="{FF2B5EF4-FFF2-40B4-BE49-F238E27FC236}">
              <a16:creationId xmlns:a16="http://schemas.microsoft.com/office/drawing/2014/main" id="{A25BF22A-3C39-4FA7-8474-9B1753684A1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1" name="Text Box 3">
          <a:extLst>
            <a:ext uri="{FF2B5EF4-FFF2-40B4-BE49-F238E27FC236}">
              <a16:creationId xmlns:a16="http://schemas.microsoft.com/office/drawing/2014/main" id="{2051A9E9-3C2D-4913-AAC3-398BB04BC22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2" name="Text Box 3">
          <a:extLst>
            <a:ext uri="{FF2B5EF4-FFF2-40B4-BE49-F238E27FC236}">
              <a16:creationId xmlns:a16="http://schemas.microsoft.com/office/drawing/2014/main" id="{F256FC6E-CEFF-4D3A-BBB2-DAA749A34B1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3" name="Text Box 3">
          <a:extLst>
            <a:ext uri="{FF2B5EF4-FFF2-40B4-BE49-F238E27FC236}">
              <a16:creationId xmlns:a16="http://schemas.microsoft.com/office/drawing/2014/main" id="{8C922531-C4C3-4485-8417-B7974D6967C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4" name="Text Box 3">
          <a:extLst>
            <a:ext uri="{FF2B5EF4-FFF2-40B4-BE49-F238E27FC236}">
              <a16:creationId xmlns:a16="http://schemas.microsoft.com/office/drawing/2014/main" id="{65631BDE-1F73-40D8-AA8E-D82827E11F8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5" name="Text Box 3">
          <a:extLst>
            <a:ext uri="{FF2B5EF4-FFF2-40B4-BE49-F238E27FC236}">
              <a16:creationId xmlns:a16="http://schemas.microsoft.com/office/drawing/2014/main" id="{2A3A69EF-A548-44D2-9764-C023398BC36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6" name="Text Box 3">
          <a:extLst>
            <a:ext uri="{FF2B5EF4-FFF2-40B4-BE49-F238E27FC236}">
              <a16:creationId xmlns:a16="http://schemas.microsoft.com/office/drawing/2014/main" id="{0743FA4B-BB2F-403E-9867-AB18AF8231F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7" name="Text Box 3">
          <a:extLst>
            <a:ext uri="{FF2B5EF4-FFF2-40B4-BE49-F238E27FC236}">
              <a16:creationId xmlns:a16="http://schemas.microsoft.com/office/drawing/2014/main" id="{DC455490-5D17-42C5-9FB2-F83C848155E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8" name="Text Box 3">
          <a:extLst>
            <a:ext uri="{FF2B5EF4-FFF2-40B4-BE49-F238E27FC236}">
              <a16:creationId xmlns:a16="http://schemas.microsoft.com/office/drawing/2014/main" id="{04D07CF9-FBCC-489A-BCA3-2844D38261C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59" name="Text Box 3">
          <a:extLst>
            <a:ext uri="{FF2B5EF4-FFF2-40B4-BE49-F238E27FC236}">
              <a16:creationId xmlns:a16="http://schemas.microsoft.com/office/drawing/2014/main" id="{FDB692BD-E15A-42AF-8D02-FE25EE816B3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0" name="Text Box 3">
          <a:extLst>
            <a:ext uri="{FF2B5EF4-FFF2-40B4-BE49-F238E27FC236}">
              <a16:creationId xmlns:a16="http://schemas.microsoft.com/office/drawing/2014/main" id="{2B2D6A69-4C70-420B-9455-7792ED8E628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1" name="Text Box 3">
          <a:extLst>
            <a:ext uri="{FF2B5EF4-FFF2-40B4-BE49-F238E27FC236}">
              <a16:creationId xmlns:a16="http://schemas.microsoft.com/office/drawing/2014/main" id="{2CC98942-A98B-4A8F-AF23-28F6C0C213E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2" name="Text Box 3">
          <a:extLst>
            <a:ext uri="{FF2B5EF4-FFF2-40B4-BE49-F238E27FC236}">
              <a16:creationId xmlns:a16="http://schemas.microsoft.com/office/drawing/2014/main" id="{4AD1EFF8-FC76-4647-93F4-6F8D7422350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3" name="Text Box 3">
          <a:extLst>
            <a:ext uri="{FF2B5EF4-FFF2-40B4-BE49-F238E27FC236}">
              <a16:creationId xmlns:a16="http://schemas.microsoft.com/office/drawing/2014/main" id="{5BAB33F7-7E24-4049-BF84-11555546D65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4" name="Text Box 3">
          <a:extLst>
            <a:ext uri="{FF2B5EF4-FFF2-40B4-BE49-F238E27FC236}">
              <a16:creationId xmlns:a16="http://schemas.microsoft.com/office/drawing/2014/main" id="{930E1F58-D54F-4F49-A2F1-5ADC55B08E8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5" name="Text Box 3">
          <a:extLst>
            <a:ext uri="{FF2B5EF4-FFF2-40B4-BE49-F238E27FC236}">
              <a16:creationId xmlns:a16="http://schemas.microsoft.com/office/drawing/2014/main" id="{9B6D1AB3-C986-4EFD-89B8-2A9C7B53BE8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6" name="Text Box 3">
          <a:extLst>
            <a:ext uri="{FF2B5EF4-FFF2-40B4-BE49-F238E27FC236}">
              <a16:creationId xmlns:a16="http://schemas.microsoft.com/office/drawing/2014/main" id="{49BAC210-5185-4112-8548-642CDAEC830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7" name="Text Box 3">
          <a:extLst>
            <a:ext uri="{FF2B5EF4-FFF2-40B4-BE49-F238E27FC236}">
              <a16:creationId xmlns:a16="http://schemas.microsoft.com/office/drawing/2014/main" id="{BFDAA316-F025-4281-A07F-2F797916F79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8" name="Text Box 3">
          <a:extLst>
            <a:ext uri="{FF2B5EF4-FFF2-40B4-BE49-F238E27FC236}">
              <a16:creationId xmlns:a16="http://schemas.microsoft.com/office/drawing/2014/main" id="{9D44B8A8-C9B8-4487-AC8F-F9995ED5A32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69" name="Text Box 3">
          <a:extLst>
            <a:ext uri="{FF2B5EF4-FFF2-40B4-BE49-F238E27FC236}">
              <a16:creationId xmlns:a16="http://schemas.microsoft.com/office/drawing/2014/main" id="{ADC73B80-9F60-461D-AD5C-8709F301D9C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0" name="Text Box 3">
          <a:extLst>
            <a:ext uri="{FF2B5EF4-FFF2-40B4-BE49-F238E27FC236}">
              <a16:creationId xmlns:a16="http://schemas.microsoft.com/office/drawing/2014/main" id="{4EDCA140-8D6B-4B7F-8203-63ECC11CDC5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1" name="Text Box 3">
          <a:extLst>
            <a:ext uri="{FF2B5EF4-FFF2-40B4-BE49-F238E27FC236}">
              <a16:creationId xmlns:a16="http://schemas.microsoft.com/office/drawing/2014/main" id="{906495CD-8E9D-4792-9BD8-B26F45DF6D5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2" name="Text Box 3">
          <a:extLst>
            <a:ext uri="{FF2B5EF4-FFF2-40B4-BE49-F238E27FC236}">
              <a16:creationId xmlns:a16="http://schemas.microsoft.com/office/drawing/2014/main" id="{9ED6C2B9-947A-4A89-B892-5C9130BACFA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3" name="Text Box 3">
          <a:extLst>
            <a:ext uri="{FF2B5EF4-FFF2-40B4-BE49-F238E27FC236}">
              <a16:creationId xmlns:a16="http://schemas.microsoft.com/office/drawing/2014/main" id="{2B9ED40E-338A-479B-A8D4-636FBD321EB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4" name="Text Box 3">
          <a:extLst>
            <a:ext uri="{FF2B5EF4-FFF2-40B4-BE49-F238E27FC236}">
              <a16:creationId xmlns:a16="http://schemas.microsoft.com/office/drawing/2014/main" id="{D9FE195E-5E5E-4D35-B931-1FB7480B72A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5" name="Text Box 3">
          <a:extLst>
            <a:ext uri="{FF2B5EF4-FFF2-40B4-BE49-F238E27FC236}">
              <a16:creationId xmlns:a16="http://schemas.microsoft.com/office/drawing/2014/main" id="{8865EB53-53D9-40C3-A8B4-6075845F9A5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6" name="Text Box 3">
          <a:extLst>
            <a:ext uri="{FF2B5EF4-FFF2-40B4-BE49-F238E27FC236}">
              <a16:creationId xmlns:a16="http://schemas.microsoft.com/office/drawing/2014/main" id="{8704AF1D-3A23-4AE4-B30E-1C1BCC33334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7" name="Text Box 3">
          <a:extLst>
            <a:ext uri="{FF2B5EF4-FFF2-40B4-BE49-F238E27FC236}">
              <a16:creationId xmlns:a16="http://schemas.microsoft.com/office/drawing/2014/main" id="{1CE760A2-C88E-4C7C-B83E-6F3FECFB32F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8" name="Text Box 3">
          <a:extLst>
            <a:ext uri="{FF2B5EF4-FFF2-40B4-BE49-F238E27FC236}">
              <a16:creationId xmlns:a16="http://schemas.microsoft.com/office/drawing/2014/main" id="{FA98EF88-30FC-4763-BC59-D0EE71898B2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79" name="Text Box 3">
          <a:extLst>
            <a:ext uri="{FF2B5EF4-FFF2-40B4-BE49-F238E27FC236}">
              <a16:creationId xmlns:a16="http://schemas.microsoft.com/office/drawing/2014/main" id="{EF23608D-4ED1-4E07-9352-73CB333F6DC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0" name="Text Box 3">
          <a:extLst>
            <a:ext uri="{FF2B5EF4-FFF2-40B4-BE49-F238E27FC236}">
              <a16:creationId xmlns:a16="http://schemas.microsoft.com/office/drawing/2014/main" id="{0DE35F1E-E86E-4721-ADE1-95F5C421E91F}"/>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1" name="Text Box 3">
          <a:extLst>
            <a:ext uri="{FF2B5EF4-FFF2-40B4-BE49-F238E27FC236}">
              <a16:creationId xmlns:a16="http://schemas.microsoft.com/office/drawing/2014/main" id="{1F32B634-47B3-455D-A715-1DD32824045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2" name="Text Box 3">
          <a:extLst>
            <a:ext uri="{FF2B5EF4-FFF2-40B4-BE49-F238E27FC236}">
              <a16:creationId xmlns:a16="http://schemas.microsoft.com/office/drawing/2014/main" id="{1C211602-0F72-490B-8B0A-D8A0EC3D963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3" name="Text Box 3">
          <a:extLst>
            <a:ext uri="{FF2B5EF4-FFF2-40B4-BE49-F238E27FC236}">
              <a16:creationId xmlns:a16="http://schemas.microsoft.com/office/drawing/2014/main" id="{02789B7A-E650-4BEC-9FDB-39C016D3B5F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4" name="Text Box 3">
          <a:extLst>
            <a:ext uri="{FF2B5EF4-FFF2-40B4-BE49-F238E27FC236}">
              <a16:creationId xmlns:a16="http://schemas.microsoft.com/office/drawing/2014/main" id="{20667251-8815-4133-A47A-3F83DD9C50D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5" name="Text Box 3">
          <a:extLst>
            <a:ext uri="{FF2B5EF4-FFF2-40B4-BE49-F238E27FC236}">
              <a16:creationId xmlns:a16="http://schemas.microsoft.com/office/drawing/2014/main" id="{CE4AFC1D-B9B2-402F-90DC-7B5D7BBD2CE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6" name="Text Box 3">
          <a:extLst>
            <a:ext uri="{FF2B5EF4-FFF2-40B4-BE49-F238E27FC236}">
              <a16:creationId xmlns:a16="http://schemas.microsoft.com/office/drawing/2014/main" id="{83042662-E04D-4A0A-A3D9-148ECED3E8D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7" name="Text Box 3">
          <a:extLst>
            <a:ext uri="{FF2B5EF4-FFF2-40B4-BE49-F238E27FC236}">
              <a16:creationId xmlns:a16="http://schemas.microsoft.com/office/drawing/2014/main" id="{FB09CFA4-64B5-40FE-A1C5-AFBC7063284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8" name="Text Box 3">
          <a:extLst>
            <a:ext uri="{FF2B5EF4-FFF2-40B4-BE49-F238E27FC236}">
              <a16:creationId xmlns:a16="http://schemas.microsoft.com/office/drawing/2014/main" id="{EF14482A-D77B-4E87-8D4D-F5DC22B4710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89" name="Text Box 3">
          <a:extLst>
            <a:ext uri="{FF2B5EF4-FFF2-40B4-BE49-F238E27FC236}">
              <a16:creationId xmlns:a16="http://schemas.microsoft.com/office/drawing/2014/main" id="{3CA6B899-1B1B-4768-92F2-36AB78B25DC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0" name="Text Box 3">
          <a:extLst>
            <a:ext uri="{FF2B5EF4-FFF2-40B4-BE49-F238E27FC236}">
              <a16:creationId xmlns:a16="http://schemas.microsoft.com/office/drawing/2014/main" id="{D94ACE27-4930-40A8-B719-60DCBB0F913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1" name="Text Box 3">
          <a:extLst>
            <a:ext uri="{FF2B5EF4-FFF2-40B4-BE49-F238E27FC236}">
              <a16:creationId xmlns:a16="http://schemas.microsoft.com/office/drawing/2014/main" id="{922A9C23-F2F4-40A8-92B1-0C0F01222E0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2" name="Text Box 3">
          <a:extLst>
            <a:ext uri="{FF2B5EF4-FFF2-40B4-BE49-F238E27FC236}">
              <a16:creationId xmlns:a16="http://schemas.microsoft.com/office/drawing/2014/main" id="{C1597E2F-1605-4FA8-9914-75CF03EBE00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3" name="Text Box 3">
          <a:extLst>
            <a:ext uri="{FF2B5EF4-FFF2-40B4-BE49-F238E27FC236}">
              <a16:creationId xmlns:a16="http://schemas.microsoft.com/office/drawing/2014/main" id="{DE147A0D-1DEA-43F9-91CA-0327BA32B47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4" name="Text Box 3">
          <a:extLst>
            <a:ext uri="{FF2B5EF4-FFF2-40B4-BE49-F238E27FC236}">
              <a16:creationId xmlns:a16="http://schemas.microsoft.com/office/drawing/2014/main" id="{149E1902-9E09-44AE-893E-D1D152B3616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5" name="Text Box 3">
          <a:extLst>
            <a:ext uri="{FF2B5EF4-FFF2-40B4-BE49-F238E27FC236}">
              <a16:creationId xmlns:a16="http://schemas.microsoft.com/office/drawing/2014/main" id="{8579058C-CB1C-4431-81C3-B21A03DDA69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6" name="Text Box 3">
          <a:extLst>
            <a:ext uri="{FF2B5EF4-FFF2-40B4-BE49-F238E27FC236}">
              <a16:creationId xmlns:a16="http://schemas.microsoft.com/office/drawing/2014/main" id="{475566E8-4D39-4A43-9E47-90A7D506349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7" name="Text Box 3">
          <a:extLst>
            <a:ext uri="{FF2B5EF4-FFF2-40B4-BE49-F238E27FC236}">
              <a16:creationId xmlns:a16="http://schemas.microsoft.com/office/drawing/2014/main" id="{150C0BDC-367D-4B11-9A6D-55072C1BD87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8" name="Text Box 3">
          <a:extLst>
            <a:ext uri="{FF2B5EF4-FFF2-40B4-BE49-F238E27FC236}">
              <a16:creationId xmlns:a16="http://schemas.microsoft.com/office/drawing/2014/main" id="{D438864F-B678-4A0D-A9B8-3165B43D228F}"/>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99" name="Text Box 3">
          <a:extLst>
            <a:ext uri="{FF2B5EF4-FFF2-40B4-BE49-F238E27FC236}">
              <a16:creationId xmlns:a16="http://schemas.microsoft.com/office/drawing/2014/main" id="{654523E7-0ECD-4AF6-A226-E234D87DA11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0" name="Text Box 3">
          <a:extLst>
            <a:ext uri="{FF2B5EF4-FFF2-40B4-BE49-F238E27FC236}">
              <a16:creationId xmlns:a16="http://schemas.microsoft.com/office/drawing/2014/main" id="{99707870-D026-45D8-9303-B6530970AC6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1" name="Text Box 3">
          <a:extLst>
            <a:ext uri="{FF2B5EF4-FFF2-40B4-BE49-F238E27FC236}">
              <a16:creationId xmlns:a16="http://schemas.microsoft.com/office/drawing/2014/main" id="{62B51182-56C4-41F7-91EC-D150C3AC640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2" name="Text Box 3">
          <a:extLst>
            <a:ext uri="{FF2B5EF4-FFF2-40B4-BE49-F238E27FC236}">
              <a16:creationId xmlns:a16="http://schemas.microsoft.com/office/drawing/2014/main" id="{88F8D30B-9707-485E-86DB-26AB6F0D218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3" name="Text Box 3">
          <a:extLst>
            <a:ext uri="{FF2B5EF4-FFF2-40B4-BE49-F238E27FC236}">
              <a16:creationId xmlns:a16="http://schemas.microsoft.com/office/drawing/2014/main" id="{F1853D34-A4CE-4432-918A-A006E835F94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4" name="Text Box 3">
          <a:extLst>
            <a:ext uri="{FF2B5EF4-FFF2-40B4-BE49-F238E27FC236}">
              <a16:creationId xmlns:a16="http://schemas.microsoft.com/office/drawing/2014/main" id="{5BF048F7-C9DD-41FF-ABF3-D82414A0684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5" name="Text Box 3">
          <a:extLst>
            <a:ext uri="{FF2B5EF4-FFF2-40B4-BE49-F238E27FC236}">
              <a16:creationId xmlns:a16="http://schemas.microsoft.com/office/drawing/2014/main" id="{804F92E0-6727-42C0-8D9F-F0BBCC4679A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6" name="Text Box 3">
          <a:extLst>
            <a:ext uri="{FF2B5EF4-FFF2-40B4-BE49-F238E27FC236}">
              <a16:creationId xmlns:a16="http://schemas.microsoft.com/office/drawing/2014/main" id="{4E3E84FC-B236-4E57-84A3-75378A701DD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7" name="Text Box 3">
          <a:extLst>
            <a:ext uri="{FF2B5EF4-FFF2-40B4-BE49-F238E27FC236}">
              <a16:creationId xmlns:a16="http://schemas.microsoft.com/office/drawing/2014/main" id="{1C755282-6DEF-4F33-8D1F-DC8287CE3EA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8" name="Text Box 3">
          <a:extLst>
            <a:ext uri="{FF2B5EF4-FFF2-40B4-BE49-F238E27FC236}">
              <a16:creationId xmlns:a16="http://schemas.microsoft.com/office/drawing/2014/main" id="{D2A75F19-C6D2-4C62-A870-FEC995140A7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09" name="Text Box 3">
          <a:extLst>
            <a:ext uri="{FF2B5EF4-FFF2-40B4-BE49-F238E27FC236}">
              <a16:creationId xmlns:a16="http://schemas.microsoft.com/office/drawing/2014/main" id="{5600EF7F-F1E0-46F5-A7CC-ACD7D1A9E5E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0" name="Text Box 3">
          <a:extLst>
            <a:ext uri="{FF2B5EF4-FFF2-40B4-BE49-F238E27FC236}">
              <a16:creationId xmlns:a16="http://schemas.microsoft.com/office/drawing/2014/main" id="{D029A38C-8CB3-4E97-BA97-186435DEF7D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1" name="Text Box 3">
          <a:extLst>
            <a:ext uri="{FF2B5EF4-FFF2-40B4-BE49-F238E27FC236}">
              <a16:creationId xmlns:a16="http://schemas.microsoft.com/office/drawing/2014/main" id="{52C56EBA-378E-4FC1-8E48-CD17AC6026C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2" name="Text Box 3">
          <a:extLst>
            <a:ext uri="{FF2B5EF4-FFF2-40B4-BE49-F238E27FC236}">
              <a16:creationId xmlns:a16="http://schemas.microsoft.com/office/drawing/2014/main" id="{E718679D-BB38-46BA-964F-49E7B5F8DAC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3" name="Text Box 3">
          <a:extLst>
            <a:ext uri="{FF2B5EF4-FFF2-40B4-BE49-F238E27FC236}">
              <a16:creationId xmlns:a16="http://schemas.microsoft.com/office/drawing/2014/main" id="{A841B376-FCCC-4391-B3E8-7E5047F54D4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4" name="Text Box 3">
          <a:extLst>
            <a:ext uri="{FF2B5EF4-FFF2-40B4-BE49-F238E27FC236}">
              <a16:creationId xmlns:a16="http://schemas.microsoft.com/office/drawing/2014/main" id="{BD14FA8F-DEB4-427D-9DC6-76C99C04576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5" name="Text Box 3">
          <a:extLst>
            <a:ext uri="{FF2B5EF4-FFF2-40B4-BE49-F238E27FC236}">
              <a16:creationId xmlns:a16="http://schemas.microsoft.com/office/drawing/2014/main" id="{483DB2EC-2AAA-47DB-9527-B418385505C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6" name="Text Box 3">
          <a:extLst>
            <a:ext uri="{FF2B5EF4-FFF2-40B4-BE49-F238E27FC236}">
              <a16:creationId xmlns:a16="http://schemas.microsoft.com/office/drawing/2014/main" id="{701C5086-77C9-445E-A0BE-04D544CD52A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7" name="Text Box 3">
          <a:extLst>
            <a:ext uri="{FF2B5EF4-FFF2-40B4-BE49-F238E27FC236}">
              <a16:creationId xmlns:a16="http://schemas.microsoft.com/office/drawing/2014/main" id="{FC8F0F71-94F8-46CA-90C6-8829791222C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8" name="Text Box 3">
          <a:extLst>
            <a:ext uri="{FF2B5EF4-FFF2-40B4-BE49-F238E27FC236}">
              <a16:creationId xmlns:a16="http://schemas.microsoft.com/office/drawing/2014/main" id="{B96F6F6F-FEAA-45F4-ACB9-B8A1271108A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19" name="Text Box 3">
          <a:extLst>
            <a:ext uri="{FF2B5EF4-FFF2-40B4-BE49-F238E27FC236}">
              <a16:creationId xmlns:a16="http://schemas.microsoft.com/office/drawing/2014/main" id="{BC438F9D-0FA3-41CB-92A9-5DFDC2331A6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0" name="Text Box 3">
          <a:extLst>
            <a:ext uri="{FF2B5EF4-FFF2-40B4-BE49-F238E27FC236}">
              <a16:creationId xmlns:a16="http://schemas.microsoft.com/office/drawing/2014/main" id="{3E1D1AFE-3780-424A-AC31-6192F378EED6}"/>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1" name="Text Box 3">
          <a:extLst>
            <a:ext uri="{FF2B5EF4-FFF2-40B4-BE49-F238E27FC236}">
              <a16:creationId xmlns:a16="http://schemas.microsoft.com/office/drawing/2014/main" id="{193E83A1-6B6B-4444-ACA7-E8940C27242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2" name="Text Box 3">
          <a:extLst>
            <a:ext uri="{FF2B5EF4-FFF2-40B4-BE49-F238E27FC236}">
              <a16:creationId xmlns:a16="http://schemas.microsoft.com/office/drawing/2014/main" id="{5A6DEB3A-CF57-42B3-BBC9-0ACF962D4E9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3" name="Text Box 3">
          <a:extLst>
            <a:ext uri="{FF2B5EF4-FFF2-40B4-BE49-F238E27FC236}">
              <a16:creationId xmlns:a16="http://schemas.microsoft.com/office/drawing/2014/main" id="{35E854DF-54C0-4159-AB67-47E339F9677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4" name="Text Box 3">
          <a:extLst>
            <a:ext uri="{FF2B5EF4-FFF2-40B4-BE49-F238E27FC236}">
              <a16:creationId xmlns:a16="http://schemas.microsoft.com/office/drawing/2014/main" id="{A33CCB35-44CA-4DDF-BDE9-9C97E371169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5" name="Text Box 3">
          <a:extLst>
            <a:ext uri="{FF2B5EF4-FFF2-40B4-BE49-F238E27FC236}">
              <a16:creationId xmlns:a16="http://schemas.microsoft.com/office/drawing/2014/main" id="{5B8597C1-C5B3-4C47-8683-4488C11C6A9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6" name="Text Box 3">
          <a:extLst>
            <a:ext uri="{FF2B5EF4-FFF2-40B4-BE49-F238E27FC236}">
              <a16:creationId xmlns:a16="http://schemas.microsoft.com/office/drawing/2014/main" id="{23FB4293-8377-480C-B969-56D00DC19FF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7" name="Text Box 3">
          <a:extLst>
            <a:ext uri="{FF2B5EF4-FFF2-40B4-BE49-F238E27FC236}">
              <a16:creationId xmlns:a16="http://schemas.microsoft.com/office/drawing/2014/main" id="{E45C83DB-3B6B-4773-9907-4A8947BB94B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8" name="Text Box 3">
          <a:extLst>
            <a:ext uri="{FF2B5EF4-FFF2-40B4-BE49-F238E27FC236}">
              <a16:creationId xmlns:a16="http://schemas.microsoft.com/office/drawing/2014/main" id="{28EEB05F-1475-42A7-85EC-EC55D903C80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29" name="Text Box 3">
          <a:extLst>
            <a:ext uri="{FF2B5EF4-FFF2-40B4-BE49-F238E27FC236}">
              <a16:creationId xmlns:a16="http://schemas.microsoft.com/office/drawing/2014/main" id="{7200B5AF-200B-4EC6-A2D8-865AF81ACAC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0" name="Text Box 3">
          <a:extLst>
            <a:ext uri="{FF2B5EF4-FFF2-40B4-BE49-F238E27FC236}">
              <a16:creationId xmlns:a16="http://schemas.microsoft.com/office/drawing/2014/main" id="{229AD186-39ED-4E4A-A805-035BAE38172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1" name="Text Box 3">
          <a:extLst>
            <a:ext uri="{FF2B5EF4-FFF2-40B4-BE49-F238E27FC236}">
              <a16:creationId xmlns:a16="http://schemas.microsoft.com/office/drawing/2014/main" id="{216D2791-11B9-496F-9795-175079FCBEC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2" name="Text Box 3">
          <a:extLst>
            <a:ext uri="{FF2B5EF4-FFF2-40B4-BE49-F238E27FC236}">
              <a16:creationId xmlns:a16="http://schemas.microsoft.com/office/drawing/2014/main" id="{E8BD110F-088C-493C-87C4-1FC97F2A604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3" name="Text Box 3">
          <a:extLst>
            <a:ext uri="{FF2B5EF4-FFF2-40B4-BE49-F238E27FC236}">
              <a16:creationId xmlns:a16="http://schemas.microsoft.com/office/drawing/2014/main" id="{9FF84E1A-17CC-448B-90B3-B852B74B934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4" name="Text Box 3">
          <a:extLst>
            <a:ext uri="{FF2B5EF4-FFF2-40B4-BE49-F238E27FC236}">
              <a16:creationId xmlns:a16="http://schemas.microsoft.com/office/drawing/2014/main" id="{EC9F8A95-7114-485F-8F86-FE1CD472C91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5" name="Text Box 3">
          <a:extLst>
            <a:ext uri="{FF2B5EF4-FFF2-40B4-BE49-F238E27FC236}">
              <a16:creationId xmlns:a16="http://schemas.microsoft.com/office/drawing/2014/main" id="{3AF3221F-D1B2-466C-A37C-3840CEACCD2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6" name="Text Box 3">
          <a:extLst>
            <a:ext uri="{FF2B5EF4-FFF2-40B4-BE49-F238E27FC236}">
              <a16:creationId xmlns:a16="http://schemas.microsoft.com/office/drawing/2014/main" id="{755E9D16-0EC7-456C-91B8-C621C4A583E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7" name="Text Box 3">
          <a:extLst>
            <a:ext uri="{FF2B5EF4-FFF2-40B4-BE49-F238E27FC236}">
              <a16:creationId xmlns:a16="http://schemas.microsoft.com/office/drawing/2014/main" id="{5244CADA-8BA0-482E-9918-3C5F8E14CA8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8" name="Text Box 3">
          <a:extLst>
            <a:ext uri="{FF2B5EF4-FFF2-40B4-BE49-F238E27FC236}">
              <a16:creationId xmlns:a16="http://schemas.microsoft.com/office/drawing/2014/main" id="{9028B7B3-980A-44C0-A0F9-602170CA7DB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39" name="Text Box 3">
          <a:extLst>
            <a:ext uri="{FF2B5EF4-FFF2-40B4-BE49-F238E27FC236}">
              <a16:creationId xmlns:a16="http://schemas.microsoft.com/office/drawing/2014/main" id="{903CA9BE-AC70-4D84-9653-EE4CD07BB32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0" name="Text Box 3">
          <a:extLst>
            <a:ext uri="{FF2B5EF4-FFF2-40B4-BE49-F238E27FC236}">
              <a16:creationId xmlns:a16="http://schemas.microsoft.com/office/drawing/2014/main" id="{F8C55A65-4A2E-4700-B11E-38AE2413517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1" name="Text Box 3">
          <a:extLst>
            <a:ext uri="{FF2B5EF4-FFF2-40B4-BE49-F238E27FC236}">
              <a16:creationId xmlns:a16="http://schemas.microsoft.com/office/drawing/2014/main" id="{87B3BA99-46B1-461A-A739-7778EAA89D4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2" name="Text Box 3">
          <a:extLst>
            <a:ext uri="{FF2B5EF4-FFF2-40B4-BE49-F238E27FC236}">
              <a16:creationId xmlns:a16="http://schemas.microsoft.com/office/drawing/2014/main" id="{2269E9E7-3725-4154-A3B1-6B7AED83111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3" name="Text Box 3">
          <a:extLst>
            <a:ext uri="{FF2B5EF4-FFF2-40B4-BE49-F238E27FC236}">
              <a16:creationId xmlns:a16="http://schemas.microsoft.com/office/drawing/2014/main" id="{47B031F5-21F9-468F-B16D-30F6872FA61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4" name="Text Box 3">
          <a:extLst>
            <a:ext uri="{FF2B5EF4-FFF2-40B4-BE49-F238E27FC236}">
              <a16:creationId xmlns:a16="http://schemas.microsoft.com/office/drawing/2014/main" id="{77D7466E-4E09-4CFC-81E8-70DEE5BDB3E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5" name="Text Box 3">
          <a:extLst>
            <a:ext uri="{FF2B5EF4-FFF2-40B4-BE49-F238E27FC236}">
              <a16:creationId xmlns:a16="http://schemas.microsoft.com/office/drawing/2014/main" id="{ACF6BC69-5458-49DE-A9CB-463FDD01279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6" name="Text Box 3">
          <a:extLst>
            <a:ext uri="{FF2B5EF4-FFF2-40B4-BE49-F238E27FC236}">
              <a16:creationId xmlns:a16="http://schemas.microsoft.com/office/drawing/2014/main" id="{86E4FCB3-5E5E-4C27-AF0B-D5547754FB5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7" name="Text Box 3">
          <a:extLst>
            <a:ext uri="{FF2B5EF4-FFF2-40B4-BE49-F238E27FC236}">
              <a16:creationId xmlns:a16="http://schemas.microsoft.com/office/drawing/2014/main" id="{A34815EE-22A7-48AA-85E7-4CC96A7A71D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8" name="Text Box 3">
          <a:extLst>
            <a:ext uri="{FF2B5EF4-FFF2-40B4-BE49-F238E27FC236}">
              <a16:creationId xmlns:a16="http://schemas.microsoft.com/office/drawing/2014/main" id="{2E3DD719-0B5E-4178-9088-5DF5F6F5BF1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49" name="Text Box 3">
          <a:extLst>
            <a:ext uri="{FF2B5EF4-FFF2-40B4-BE49-F238E27FC236}">
              <a16:creationId xmlns:a16="http://schemas.microsoft.com/office/drawing/2014/main" id="{B492319E-48FC-4E6D-8DBE-077A8B7EBD0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0" name="Text Box 3">
          <a:extLst>
            <a:ext uri="{FF2B5EF4-FFF2-40B4-BE49-F238E27FC236}">
              <a16:creationId xmlns:a16="http://schemas.microsoft.com/office/drawing/2014/main" id="{33F30B61-6434-4F4E-922F-CC337D1E8F3C}"/>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1" name="Text Box 3">
          <a:extLst>
            <a:ext uri="{FF2B5EF4-FFF2-40B4-BE49-F238E27FC236}">
              <a16:creationId xmlns:a16="http://schemas.microsoft.com/office/drawing/2014/main" id="{15C8C2AE-F4FE-4C80-8B9F-90DF41F9652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2" name="Text Box 3">
          <a:extLst>
            <a:ext uri="{FF2B5EF4-FFF2-40B4-BE49-F238E27FC236}">
              <a16:creationId xmlns:a16="http://schemas.microsoft.com/office/drawing/2014/main" id="{E6BBEE71-13C2-4C97-8C9B-F13FE1EEF73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3" name="Text Box 3">
          <a:extLst>
            <a:ext uri="{FF2B5EF4-FFF2-40B4-BE49-F238E27FC236}">
              <a16:creationId xmlns:a16="http://schemas.microsoft.com/office/drawing/2014/main" id="{533D4E09-1786-482C-8D8D-E4F55244B59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4" name="Text Box 3">
          <a:extLst>
            <a:ext uri="{FF2B5EF4-FFF2-40B4-BE49-F238E27FC236}">
              <a16:creationId xmlns:a16="http://schemas.microsoft.com/office/drawing/2014/main" id="{A08244C0-72B4-4A24-995D-98DCE071A33F}"/>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5" name="Text Box 3">
          <a:extLst>
            <a:ext uri="{FF2B5EF4-FFF2-40B4-BE49-F238E27FC236}">
              <a16:creationId xmlns:a16="http://schemas.microsoft.com/office/drawing/2014/main" id="{B11A642D-50EF-4DCB-8B58-674713A8A17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6" name="Text Box 3">
          <a:extLst>
            <a:ext uri="{FF2B5EF4-FFF2-40B4-BE49-F238E27FC236}">
              <a16:creationId xmlns:a16="http://schemas.microsoft.com/office/drawing/2014/main" id="{187F971D-7BD2-4BA9-9ABD-48AC0F90435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7" name="Text Box 3">
          <a:extLst>
            <a:ext uri="{FF2B5EF4-FFF2-40B4-BE49-F238E27FC236}">
              <a16:creationId xmlns:a16="http://schemas.microsoft.com/office/drawing/2014/main" id="{369B89F4-02AC-49B9-8FE2-9CFEC88968EF}"/>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8" name="Text Box 3">
          <a:extLst>
            <a:ext uri="{FF2B5EF4-FFF2-40B4-BE49-F238E27FC236}">
              <a16:creationId xmlns:a16="http://schemas.microsoft.com/office/drawing/2014/main" id="{5AA98CA3-84F1-416D-81B0-804D665BDDA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59" name="Text Box 3">
          <a:extLst>
            <a:ext uri="{FF2B5EF4-FFF2-40B4-BE49-F238E27FC236}">
              <a16:creationId xmlns:a16="http://schemas.microsoft.com/office/drawing/2014/main" id="{9FF007FC-574B-44B0-99A6-B26941B80CC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0" name="Text Box 3">
          <a:extLst>
            <a:ext uri="{FF2B5EF4-FFF2-40B4-BE49-F238E27FC236}">
              <a16:creationId xmlns:a16="http://schemas.microsoft.com/office/drawing/2014/main" id="{AF350323-F0E1-4513-9C4E-D2BDA473E82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1" name="Text Box 3">
          <a:extLst>
            <a:ext uri="{FF2B5EF4-FFF2-40B4-BE49-F238E27FC236}">
              <a16:creationId xmlns:a16="http://schemas.microsoft.com/office/drawing/2014/main" id="{5E4CF40A-F85B-4013-AA88-F15AED66D5F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2" name="Text Box 3">
          <a:extLst>
            <a:ext uri="{FF2B5EF4-FFF2-40B4-BE49-F238E27FC236}">
              <a16:creationId xmlns:a16="http://schemas.microsoft.com/office/drawing/2014/main" id="{4CC0209E-B554-4A3C-9CEA-2D167AB91EBE}"/>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3" name="Text Box 3">
          <a:extLst>
            <a:ext uri="{FF2B5EF4-FFF2-40B4-BE49-F238E27FC236}">
              <a16:creationId xmlns:a16="http://schemas.microsoft.com/office/drawing/2014/main" id="{540F05E6-460C-49DE-AA85-A97152940A2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4" name="Text Box 3">
          <a:extLst>
            <a:ext uri="{FF2B5EF4-FFF2-40B4-BE49-F238E27FC236}">
              <a16:creationId xmlns:a16="http://schemas.microsoft.com/office/drawing/2014/main" id="{946CBA0C-1FDF-442C-90E9-DCC86FD49D2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5" name="Text Box 3">
          <a:extLst>
            <a:ext uri="{FF2B5EF4-FFF2-40B4-BE49-F238E27FC236}">
              <a16:creationId xmlns:a16="http://schemas.microsoft.com/office/drawing/2014/main" id="{2CA9114A-BD80-49DE-8750-F630EC63042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6" name="Text Box 3">
          <a:extLst>
            <a:ext uri="{FF2B5EF4-FFF2-40B4-BE49-F238E27FC236}">
              <a16:creationId xmlns:a16="http://schemas.microsoft.com/office/drawing/2014/main" id="{C07B289A-31D1-44C2-8D1A-F1D6EC7B45F9}"/>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7" name="Text Box 3">
          <a:extLst>
            <a:ext uri="{FF2B5EF4-FFF2-40B4-BE49-F238E27FC236}">
              <a16:creationId xmlns:a16="http://schemas.microsoft.com/office/drawing/2014/main" id="{758D45B1-4EC0-4C0F-898C-0923C0DF04E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8" name="Text Box 3">
          <a:extLst>
            <a:ext uri="{FF2B5EF4-FFF2-40B4-BE49-F238E27FC236}">
              <a16:creationId xmlns:a16="http://schemas.microsoft.com/office/drawing/2014/main" id="{78F50B38-F989-4587-9549-9EE786F6D67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69" name="Text Box 3">
          <a:extLst>
            <a:ext uri="{FF2B5EF4-FFF2-40B4-BE49-F238E27FC236}">
              <a16:creationId xmlns:a16="http://schemas.microsoft.com/office/drawing/2014/main" id="{2891F6FD-C90A-4966-B1C8-67FEBB4A348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0" name="Text Box 3">
          <a:extLst>
            <a:ext uri="{FF2B5EF4-FFF2-40B4-BE49-F238E27FC236}">
              <a16:creationId xmlns:a16="http://schemas.microsoft.com/office/drawing/2014/main" id="{6DCD0B25-5C8C-40F0-8FC5-739A0E6925AF}"/>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1" name="Text Box 3">
          <a:extLst>
            <a:ext uri="{FF2B5EF4-FFF2-40B4-BE49-F238E27FC236}">
              <a16:creationId xmlns:a16="http://schemas.microsoft.com/office/drawing/2014/main" id="{04D81813-A7EF-4DD7-88C0-DAE07F3C5F4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2" name="Text Box 3">
          <a:extLst>
            <a:ext uri="{FF2B5EF4-FFF2-40B4-BE49-F238E27FC236}">
              <a16:creationId xmlns:a16="http://schemas.microsoft.com/office/drawing/2014/main" id="{20026CA8-00FC-4340-9BEE-A7B28BB7352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3" name="Text Box 3">
          <a:extLst>
            <a:ext uri="{FF2B5EF4-FFF2-40B4-BE49-F238E27FC236}">
              <a16:creationId xmlns:a16="http://schemas.microsoft.com/office/drawing/2014/main" id="{0B301D2C-0615-41AA-A955-20A60A76BB9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4" name="Text Box 3">
          <a:extLst>
            <a:ext uri="{FF2B5EF4-FFF2-40B4-BE49-F238E27FC236}">
              <a16:creationId xmlns:a16="http://schemas.microsoft.com/office/drawing/2014/main" id="{5E190CB6-3D39-4457-AAA7-3138C28D789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5" name="Text Box 3">
          <a:extLst>
            <a:ext uri="{FF2B5EF4-FFF2-40B4-BE49-F238E27FC236}">
              <a16:creationId xmlns:a16="http://schemas.microsoft.com/office/drawing/2014/main" id="{D6F4AA61-27E4-4228-901C-58499B55A4B0}"/>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6" name="Text Box 3">
          <a:extLst>
            <a:ext uri="{FF2B5EF4-FFF2-40B4-BE49-F238E27FC236}">
              <a16:creationId xmlns:a16="http://schemas.microsoft.com/office/drawing/2014/main" id="{AD8CF1B0-D89C-43CE-BB82-A4E30776955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7" name="Text Box 3">
          <a:extLst>
            <a:ext uri="{FF2B5EF4-FFF2-40B4-BE49-F238E27FC236}">
              <a16:creationId xmlns:a16="http://schemas.microsoft.com/office/drawing/2014/main" id="{BB2A5D01-CA6D-49DB-A495-8A595EA1A4B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8" name="Text Box 3">
          <a:extLst>
            <a:ext uri="{FF2B5EF4-FFF2-40B4-BE49-F238E27FC236}">
              <a16:creationId xmlns:a16="http://schemas.microsoft.com/office/drawing/2014/main" id="{3CA21FCE-A5B1-4E16-8E0D-F4F57A04E9E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79" name="Text Box 3">
          <a:extLst>
            <a:ext uri="{FF2B5EF4-FFF2-40B4-BE49-F238E27FC236}">
              <a16:creationId xmlns:a16="http://schemas.microsoft.com/office/drawing/2014/main" id="{2CB1BBF0-49B8-47CA-B946-08BCB2878F6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0" name="Text Box 3">
          <a:extLst>
            <a:ext uri="{FF2B5EF4-FFF2-40B4-BE49-F238E27FC236}">
              <a16:creationId xmlns:a16="http://schemas.microsoft.com/office/drawing/2014/main" id="{97898B63-CD80-4E62-82B6-363F62F9A31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1" name="Text Box 3">
          <a:extLst>
            <a:ext uri="{FF2B5EF4-FFF2-40B4-BE49-F238E27FC236}">
              <a16:creationId xmlns:a16="http://schemas.microsoft.com/office/drawing/2014/main" id="{D3A4151E-F919-4120-B54D-619FC706CE7D}"/>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2" name="Text Box 3">
          <a:extLst>
            <a:ext uri="{FF2B5EF4-FFF2-40B4-BE49-F238E27FC236}">
              <a16:creationId xmlns:a16="http://schemas.microsoft.com/office/drawing/2014/main" id="{E5D3F0D5-3CAB-4226-A8AC-90B48A33EA25}"/>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3" name="Text Box 3">
          <a:extLst>
            <a:ext uri="{FF2B5EF4-FFF2-40B4-BE49-F238E27FC236}">
              <a16:creationId xmlns:a16="http://schemas.microsoft.com/office/drawing/2014/main" id="{6E8F4D34-46D3-4E7F-8B17-82D48B3B1DF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4" name="Text Box 3">
          <a:extLst>
            <a:ext uri="{FF2B5EF4-FFF2-40B4-BE49-F238E27FC236}">
              <a16:creationId xmlns:a16="http://schemas.microsoft.com/office/drawing/2014/main" id="{670BABF2-A06F-445C-952C-33A1456FF63B}"/>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5" name="Text Box 3">
          <a:extLst>
            <a:ext uri="{FF2B5EF4-FFF2-40B4-BE49-F238E27FC236}">
              <a16:creationId xmlns:a16="http://schemas.microsoft.com/office/drawing/2014/main" id="{2BE2A23E-1654-4686-8863-544D1E40E557}"/>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6" name="Text Box 3">
          <a:extLst>
            <a:ext uri="{FF2B5EF4-FFF2-40B4-BE49-F238E27FC236}">
              <a16:creationId xmlns:a16="http://schemas.microsoft.com/office/drawing/2014/main" id="{F127B87F-8EE1-44FD-B688-3803B0A3A03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7" name="Text Box 3">
          <a:extLst>
            <a:ext uri="{FF2B5EF4-FFF2-40B4-BE49-F238E27FC236}">
              <a16:creationId xmlns:a16="http://schemas.microsoft.com/office/drawing/2014/main" id="{722D3593-C7F8-4ADC-8047-E9557B58E1D1}"/>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8" name="Text Box 3">
          <a:extLst>
            <a:ext uri="{FF2B5EF4-FFF2-40B4-BE49-F238E27FC236}">
              <a16:creationId xmlns:a16="http://schemas.microsoft.com/office/drawing/2014/main" id="{3E30F5BD-1A92-47A4-8789-185D1558C21F}"/>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89" name="Text Box 3">
          <a:extLst>
            <a:ext uri="{FF2B5EF4-FFF2-40B4-BE49-F238E27FC236}">
              <a16:creationId xmlns:a16="http://schemas.microsoft.com/office/drawing/2014/main" id="{F990656D-B9B9-4722-85E3-68D5EB52B83A}"/>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0" name="Text Box 3">
          <a:extLst>
            <a:ext uri="{FF2B5EF4-FFF2-40B4-BE49-F238E27FC236}">
              <a16:creationId xmlns:a16="http://schemas.microsoft.com/office/drawing/2014/main" id="{9ED78E53-8DC3-44B3-B460-8B5F97588A84}"/>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1" name="Text Box 3">
          <a:extLst>
            <a:ext uri="{FF2B5EF4-FFF2-40B4-BE49-F238E27FC236}">
              <a16:creationId xmlns:a16="http://schemas.microsoft.com/office/drawing/2014/main" id="{05E73512-BFD4-461F-AA52-083FD6685CD2}"/>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2" name="Text Box 3">
          <a:extLst>
            <a:ext uri="{FF2B5EF4-FFF2-40B4-BE49-F238E27FC236}">
              <a16:creationId xmlns:a16="http://schemas.microsoft.com/office/drawing/2014/main" id="{660F89BF-F312-46E5-8C06-23000E637BD8}"/>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43</xdr:row>
      <xdr:rowOff>0</xdr:rowOff>
    </xdr:from>
    <xdr:to>
      <xdr:col>1</xdr:col>
      <xdr:colOff>1447800</xdr:colOff>
      <xdr:row>43</xdr:row>
      <xdr:rowOff>209306</xdr:rowOff>
    </xdr:to>
    <xdr:sp macro="" textlink="">
      <xdr:nvSpPr>
        <xdr:cNvPr id="193" name="Text Box 3">
          <a:extLst>
            <a:ext uri="{FF2B5EF4-FFF2-40B4-BE49-F238E27FC236}">
              <a16:creationId xmlns:a16="http://schemas.microsoft.com/office/drawing/2014/main" id="{A20DFA23-844F-43BF-894C-EBB779D0F173}"/>
            </a:ext>
          </a:extLst>
        </xdr:cNvPr>
        <xdr:cNvSpPr txBox="1">
          <a:spLocks noChangeArrowheads="1"/>
        </xdr:cNvSpPr>
      </xdr:nvSpPr>
      <xdr:spPr bwMode="auto">
        <a:xfrm>
          <a:off x="2524125" y="3753897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4" name="Text Box 387">
          <a:extLst>
            <a:ext uri="{FF2B5EF4-FFF2-40B4-BE49-F238E27FC236}">
              <a16:creationId xmlns:a16="http://schemas.microsoft.com/office/drawing/2014/main" id="{558EAEF0-684B-4454-AEF1-A3FF9FB30FD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5" name="Text Box 388">
          <a:extLst>
            <a:ext uri="{FF2B5EF4-FFF2-40B4-BE49-F238E27FC236}">
              <a16:creationId xmlns:a16="http://schemas.microsoft.com/office/drawing/2014/main" id="{E40ABFA6-2504-497C-A9FB-C3CE3E2424A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6" name="Text Box 389">
          <a:extLst>
            <a:ext uri="{FF2B5EF4-FFF2-40B4-BE49-F238E27FC236}">
              <a16:creationId xmlns:a16="http://schemas.microsoft.com/office/drawing/2014/main" id="{3AFB2257-9137-4E4A-B100-BCE588213D3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7" name="Text Box 390">
          <a:extLst>
            <a:ext uri="{FF2B5EF4-FFF2-40B4-BE49-F238E27FC236}">
              <a16:creationId xmlns:a16="http://schemas.microsoft.com/office/drawing/2014/main" id="{E605D706-8DE1-434F-A492-182AECB71E3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8" name="Text Box 391">
          <a:extLst>
            <a:ext uri="{FF2B5EF4-FFF2-40B4-BE49-F238E27FC236}">
              <a16:creationId xmlns:a16="http://schemas.microsoft.com/office/drawing/2014/main" id="{6A5E8599-6876-47E9-9E6E-85697BB1D0B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199" name="Text Box 392">
          <a:extLst>
            <a:ext uri="{FF2B5EF4-FFF2-40B4-BE49-F238E27FC236}">
              <a16:creationId xmlns:a16="http://schemas.microsoft.com/office/drawing/2014/main" id="{FDFB9DFF-B598-4ABE-97CE-176C70A9868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0" name="Text Box 393">
          <a:extLst>
            <a:ext uri="{FF2B5EF4-FFF2-40B4-BE49-F238E27FC236}">
              <a16:creationId xmlns:a16="http://schemas.microsoft.com/office/drawing/2014/main" id="{7EC82CE3-8C67-4CC5-BD9D-D54AA1CC955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1" name="Text Box 394">
          <a:extLst>
            <a:ext uri="{FF2B5EF4-FFF2-40B4-BE49-F238E27FC236}">
              <a16:creationId xmlns:a16="http://schemas.microsoft.com/office/drawing/2014/main" id="{F068B20B-FA5F-4AE3-B163-5BBE882A790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2" name="Text Box 395">
          <a:extLst>
            <a:ext uri="{FF2B5EF4-FFF2-40B4-BE49-F238E27FC236}">
              <a16:creationId xmlns:a16="http://schemas.microsoft.com/office/drawing/2014/main" id="{705FBDC1-7B68-443D-AA7B-1B2BC9B996C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3" name="Text Box 396">
          <a:extLst>
            <a:ext uri="{FF2B5EF4-FFF2-40B4-BE49-F238E27FC236}">
              <a16:creationId xmlns:a16="http://schemas.microsoft.com/office/drawing/2014/main" id="{317D865D-38CE-435F-A2C2-59C8E84CDEE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4" name="Text Box 397">
          <a:extLst>
            <a:ext uri="{FF2B5EF4-FFF2-40B4-BE49-F238E27FC236}">
              <a16:creationId xmlns:a16="http://schemas.microsoft.com/office/drawing/2014/main" id="{674BEFB6-4272-4CF0-A13E-117829EFB94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5" name="Text Box 398">
          <a:extLst>
            <a:ext uri="{FF2B5EF4-FFF2-40B4-BE49-F238E27FC236}">
              <a16:creationId xmlns:a16="http://schemas.microsoft.com/office/drawing/2014/main" id="{A51D7973-7998-45F3-BBBC-3CDF766EA04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6" name="Text Box 399">
          <a:extLst>
            <a:ext uri="{FF2B5EF4-FFF2-40B4-BE49-F238E27FC236}">
              <a16:creationId xmlns:a16="http://schemas.microsoft.com/office/drawing/2014/main" id="{3F25A2AB-6BA8-4D3D-B7B1-BEF60B23DCA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7" name="Text Box 400">
          <a:extLst>
            <a:ext uri="{FF2B5EF4-FFF2-40B4-BE49-F238E27FC236}">
              <a16:creationId xmlns:a16="http://schemas.microsoft.com/office/drawing/2014/main" id="{FCE0C7F6-1EEF-4AFC-A0D2-D20D8FCD6F8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8" name="Text Box 401">
          <a:extLst>
            <a:ext uri="{FF2B5EF4-FFF2-40B4-BE49-F238E27FC236}">
              <a16:creationId xmlns:a16="http://schemas.microsoft.com/office/drawing/2014/main" id="{1523A2AA-CC49-4CC8-B382-A475CDCA3D7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09" name="Text Box 402">
          <a:extLst>
            <a:ext uri="{FF2B5EF4-FFF2-40B4-BE49-F238E27FC236}">
              <a16:creationId xmlns:a16="http://schemas.microsoft.com/office/drawing/2014/main" id="{BB7D0D9C-32A8-4872-A79C-3E89298F6B2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0" name="Text Box 403">
          <a:extLst>
            <a:ext uri="{FF2B5EF4-FFF2-40B4-BE49-F238E27FC236}">
              <a16:creationId xmlns:a16="http://schemas.microsoft.com/office/drawing/2014/main" id="{BDD57A82-3ED4-48EF-909D-876DC7F491B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1" name="Text Box 404">
          <a:extLst>
            <a:ext uri="{FF2B5EF4-FFF2-40B4-BE49-F238E27FC236}">
              <a16:creationId xmlns:a16="http://schemas.microsoft.com/office/drawing/2014/main" id="{F0F003B5-2282-466C-ADE7-6ACE078A05C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2" name="Text Box 405">
          <a:extLst>
            <a:ext uri="{FF2B5EF4-FFF2-40B4-BE49-F238E27FC236}">
              <a16:creationId xmlns:a16="http://schemas.microsoft.com/office/drawing/2014/main" id="{E8588BB7-6814-4A6E-9272-4976E527567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3" name="Text Box 406">
          <a:extLst>
            <a:ext uri="{FF2B5EF4-FFF2-40B4-BE49-F238E27FC236}">
              <a16:creationId xmlns:a16="http://schemas.microsoft.com/office/drawing/2014/main" id="{C8F7CE2C-0CB2-4D13-A159-929B388161E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4" name="Text Box 407">
          <a:extLst>
            <a:ext uri="{FF2B5EF4-FFF2-40B4-BE49-F238E27FC236}">
              <a16:creationId xmlns:a16="http://schemas.microsoft.com/office/drawing/2014/main" id="{6C18080B-5632-4675-A4CC-5A60B1A87EF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5" name="Text Box 408">
          <a:extLst>
            <a:ext uri="{FF2B5EF4-FFF2-40B4-BE49-F238E27FC236}">
              <a16:creationId xmlns:a16="http://schemas.microsoft.com/office/drawing/2014/main" id="{E8242F9B-1008-4CF1-B5EF-ABC2E4A91AB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6" name="Text Box 409">
          <a:extLst>
            <a:ext uri="{FF2B5EF4-FFF2-40B4-BE49-F238E27FC236}">
              <a16:creationId xmlns:a16="http://schemas.microsoft.com/office/drawing/2014/main" id="{E3EC551B-3173-410D-A0BC-06CB96ED746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7" name="Text Box 410">
          <a:extLst>
            <a:ext uri="{FF2B5EF4-FFF2-40B4-BE49-F238E27FC236}">
              <a16:creationId xmlns:a16="http://schemas.microsoft.com/office/drawing/2014/main" id="{CAD047C1-89CB-4EFC-82E2-6BD8F3EEAE0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8" name="Text Box 411">
          <a:extLst>
            <a:ext uri="{FF2B5EF4-FFF2-40B4-BE49-F238E27FC236}">
              <a16:creationId xmlns:a16="http://schemas.microsoft.com/office/drawing/2014/main" id="{8AC25D58-646C-4545-AA96-18724C05646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19" name="Text Box 412">
          <a:extLst>
            <a:ext uri="{FF2B5EF4-FFF2-40B4-BE49-F238E27FC236}">
              <a16:creationId xmlns:a16="http://schemas.microsoft.com/office/drawing/2014/main" id="{A2532674-0F24-47D6-AECE-F1B969EF40B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0" name="Text Box 413">
          <a:extLst>
            <a:ext uri="{FF2B5EF4-FFF2-40B4-BE49-F238E27FC236}">
              <a16:creationId xmlns:a16="http://schemas.microsoft.com/office/drawing/2014/main" id="{90749653-9823-4A37-99C5-24E1AB7A115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1" name="Text Box 414">
          <a:extLst>
            <a:ext uri="{FF2B5EF4-FFF2-40B4-BE49-F238E27FC236}">
              <a16:creationId xmlns:a16="http://schemas.microsoft.com/office/drawing/2014/main" id="{1C5DBBD7-5FC8-48A3-A38C-602CBF982C4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2" name="Text Box 415">
          <a:extLst>
            <a:ext uri="{FF2B5EF4-FFF2-40B4-BE49-F238E27FC236}">
              <a16:creationId xmlns:a16="http://schemas.microsoft.com/office/drawing/2014/main" id="{6FCFF069-CC1E-4E42-92DB-BD710181D94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3" name="Text Box 416">
          <a:extLst>
            <a:ext uri="{FF2B5EF4-FFF2-40B4-BE49-F238E27FC236}">
              <a16:creationId xmlns:a16="http://schemas.microsoft.com/office/drawing/2014/main" id="{A2370473-DED0-46D8-B35D-1A5AEFA31CC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4" name="Text Box 417">
          <a:extLst>
            <a:ext uri="{FF2B5EF4-FFF2-40B4-BE49-F238E27FC236}">
              <a16:creationId xmlns:a16="http://schemas.microsoft.com/office/drawing/2014/main" id="{28211BAD-4713-44C4-A3B1-A6B6315780F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5" name="Text Box 418">
          <a:extLst>
            <a:ext uri="{FF2B5EF4-FFF2-40B4-BE49-F238E27FC236}">
              <a16:creationId xmlns:a16="http://schemas.microsoft.com/office/drawing/2014/main" id="{9860DA5A-31DF-47D4-BE05-D861D2C1803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6" name="Text Box 419">
          <a:extLst>
            <a:ext uri="{FF2B5EF4-FFF2-40B4-BE49-F238E27FC236}">
              <a16:creationId xmlns:a16="http://schemas.microsoft.com/office/drawing/2014/main" id="{080EFDA3-B1D3-4106-B7DD-E2A1B9E172F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7" name="Text Box 420">
          <a:extLst>
            <a:ext uri="{FF2B5EF4-FFF2-40B4-BE49-F238E27FC236}">
              <a16:creationId xmlns:a16="http://schemas.microsoft.com/office/drawing/2014/main" id="{00D91E1B-8887-4CE1-AFE3-B83BFC0939B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8" name="Text Box 421">
          <a:extLst>
            <a:ext uri="{FF2B5EF4-FFF2-40B4-BE49-F238E27FC236}">
              <a16:creationId xmlns:a16="http://schemas.microsoft.com/office/drawing/2014/main" id="{DC7C31E1-3F1F-4012-B8B5-4C9AEDDE2CB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29" name="Text Box 422">
          <a:extLst>
            <a:ext uri="{FF2B5EF4-FFF2-40B4-BE49-F238E27FC236}">
              <a16:creationId xmlns:a16="http://schemas.microsoft.com/office/drawing/2014/main" id="{938BE008-BD1F-4BAC-AC4D-71775157186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0" name="Text Box 423">
          <a:extLst>
            <a:ext uri="{FF2B5EF4-FFF2-40B4-BE49-F238E27FC236}">
              <a16:creationId xmlns:a16="http://schemas.microsoft.com/office/drawing/2014/main" id="{A4707266-9D9A-4CB7-95C0-2F2F7493159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1" name="Text Box 424">
          <a:extLst>
            <a:ext uri="{FF2B5EF4-FFF2-40B4-BE49-F238E27FC236}">
              <a16:creationId xmlns:a16="http://schemas.microsoft.com/office/drawing/2014/main" id="{0619153B-0C02-464A-97DB-8C39C846976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2" name="Text Box 425">
          <a:extLst>
            <a:ext uri="{FF2B5EF4-FFF2-40B4-BE49-F238E27FC236}">
              <a16:creationId xmlns:a16="http://schemas.microsoft.com/office/drawing/2014/main" id="{4356E78F-6BEC-464C-AA72-650FBFB1F5A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3" name="Text Box 426">
          <a:extLst>
            <a:ext uri="{FF2B5EF4-FFF2-40B4-BE49-F238E27FC236}">
              <a16:creationId xmlns:a16="http://schemas.microsoft.com/office/drawing/2014/main" id="{BA6DCB90-0A1D-473B-8AF6-9138C6812AA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4" name="Text Box 427">
          <a:extLst>
            <a:ext uri="{FF2B5EF4-FFF2-40B4-BE49-F238E27FC236}">
              <a16:creationId xmlns:a16="http://schemas.microsoft.com/office/drawing/2014/main" id="{876F2F6E-4200-44C1-BCF9-74FE7EF93E8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5" name="Text Box 428">
          <a:extLst>
            <a:ext uri="{FF2B5EF4-FFF2-40B4-BE49-F238E27FC236}">
              <a16:creationId xmlns:a16="http://schemas.microsoft.com/office/drawing/2014/main" id="{EBDF4381-FEEF-4804-A503-C06C864AEA0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6" name="Text Box 429">
          <a:extLst>
            <a:ext uri="{FF2B5EF4-FFF2-40B4-BE49-F238E27FC236}">
              <a16:creationId xmlns:a16="http://schemas.microsoft.com/office/drawing/2014/main" id="{C4F8C47A-CBF3-4EF6-AE64-2DD4D819483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7" name="Text Box 430">
          <a:extLst>
            <a:ext uri="{FF2B5EF4-FFF2-40B4-BE49-F238E27FC236}">
              <a16:creationId xmlns:a16="http://schemas.microsoft.com/office/drawing/2014/main" id="{28A10656-DA54-43D2-9920-9DDBFC9F478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8" name="Text Box 431">
          <a:extLst>
            <a:ext uri="{FF2B5EF4-FFF2-40B4-BE49-F238E27FC236}">
              <a16:creationId xmlns:a16="http://schemas.microsoft.com/office/drawing/2014/main" id="{C228B5D5-3602-4B85-AD46-D72E9583701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39" name="Text Box 432">
          <a:extLst>
            <a:ext uri="{FF2B5EF4-FFF2-40B4-BE49-F238E27FC236}">
              <a16:creationId xmlns:a16="http://schemas.microsoft.com/office/drawing/2014/main" id="{E21FDD6C-1F9C-45FC-9BD1-8705EE5658D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0" name="Text Box 433">
          <a:extLst>
            <a:ext uri="{FF2B5EF4-FFF2-40B4-BE49-F238E27FC236}">
              <a16:creationId xmlns:a16="http://schemas.microsoft.com/office/drawing/2014/main" id="{21A64876-7E91-4766-AE5F-B8F3C6DE7EE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1" name="Text Box 434">
          <a:extLst>
            <a:ext uri="{FF2B5EF4-FFF2-40B4-BE49-F238E27FC236}">
              <a16:creationId xmlns:a16="http://schemas.microsoft.com/office/drawing/2014/main" id="{1F079645-F5D7-46A6-A793-8915B87C1F1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2" name="Text Box 435">
          <a:extLst>
            <a:ext uri="{FF2B5EF4-FFF2-40B4-BE49-F238E27FC236}">
              <a16:creationId xmlns:a16="http://schemas.microsoft.com/office/drawing/2014/main" id="{3982E85D-264C-4961-8E04-25A9F7CE2FF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3" name="Text Box 436">
          <a:extLst>
            <a:ext uri="{FF2B5EF4-FFF2-40B4-BE49-F238E27FC236}">
              <a16:creationId xmlns:a16="http://schemas.microsoft.com/office/drawing/2014/main" id="{7684C247-7755-400A-8450-40D6E429359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4" name="Text Box 437">
          <a:extLst>
            <a:ext uri="{FF2B5EF4-FFF2-40B4-BE49-F238E27FC236}">
              <a16:creationId xmlns:a16="http://schemas.microsoft.com/office/drawing/2014/main" id="{AC9FA4FF-CE16-455D-8E9D-A7C35699703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5" name="Text Box 438">
          <a:extLst>
            <a:ext uri="{FF2B5EF4-FFF2-40B4-BE49-F238E27FC236}">
              <a16:creationId xmlns:a16="http://schemas.microsoft.com/office/drawing/2014/main" id="{46EC7008-DAFF-45B5-80A2-75C6C12F932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6" name="Text Box 439">
          <a:extLst>
            <a:ext uri="{FF2B5EF4-FFF2-40B4-BE49-F238E27FC236}">
              <a16:creationId xmlns:a16="http://schemas.microsoft.com/office/drawing/2014/main" id="{B8D06F95-3CA6-4043-9C62-6EDCFC95B38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7" name="Text Box 440">
          <a:extLst>
            <a:ext uri="{FF2B5EF4-FFF2-40B4-BE49-F238E27FC236}">
              <a16:creationId xmlns:a16="http://schemas.microsoft.com/office/drawing/2014/main" id="{90B94990-613F-4431-9FBB-CC2DD9E1795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8" name="Text Box 441">
          <a:extLst>
            <a:ext uri="{FF2B5EF4-FFF2-40B4-BE49-F238E27FC236}">
              <a16:creationId xmlns:a16="http://schemas.microsoft.com/office/drawing/2014/main" id="{431189A5-35CA-4725-A506-8BD76C77DA4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49" name="Text Box 442">
          <a:extLst>
            <a:ext uri="{FF2B5EF4-FFF2-40B4-BE49-F238E27FC236}">
              <a16:creationId xmlns:a16="http://schemas.microsoft.com/office/drawing/2014/main" id="{FEAB8FC1-C6C8-4991-B252-AF49F0F9459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0" name="Text Box 443">
          <a:extLst>
            <a:ext uri="{FF2B5EF4-FFF2-40B4-BE49-F238E27FC236}">
              <a16:creationId xmlns:a16="http://schemas.microsoft.com/office/drawing/2014/main" id="{179417B9-778B-4390-8E5B-A07FE5B1420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1" name="Text Box 444">
          <a:extLst>
            <a:ext uri="{FF2B5EF4-FFF2-40B4-BE49-F238E27FC236}">
              <a16:creationId xmlns:a16="http://schemas.microsoft.com/office/drawing/2014/main" id="{1B93BB8E-5638-4694-B259-2AD6F029E6C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2" name="Text Box 445">
          <a:extLst>
            <a:ext uri="{FF2B5EF4-FFF2-40B4-BE49-F238E27FC236}">
              <a16:creationId xmlns:a16="http://schemas.microsoft.com/office/drawing/2014/main" id="{CA954556-0C8A-46F8-9318-A111E3780D4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3" name="Text Box 446">
          <a:extLst>
            <a:ext uri="{FF2B5EF4-FFF2-40B4-BE49-F238E27FC236}">
              <a16:creationId xmlns:a16="http://schemas.microsoft.com/office/drawing/2014/main" id="{FDD30241-96EF-4729-BE9C-1C17FDA7CD3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4" name="Text Box 447">
          <a:extLst>
            <a:ext uri="{FF2B5EF4-FFF2-40B4-BE49-F238E27FC236}">
              <a16:creationId xmlns:a16="http://schemas.microsoft.com/office/drawing/2014/main" id="{018D0FCF-EE57-400C-8336-CE7B50550BD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5" name="Text Box 448">
          <a:extLst>
            <a:ext uri="{FF2B5EF4-FFF2-40B4-BE49-F238E27FC236}">
              <a16:creationId xmlns:a16="http://schemas.microsoft.com/office/drawing/2014/main" id="{F6FFFB2D-703F-4DA8-970D-0400FAC1958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6" name="Text Box 449">
          <a:extLst>
            <a:ext uri="{FF2B5EF4-FFF2-40B4-BE49-F238E27FC236}">
              <a16:creationId xmlns:a16="http://schemas.microsoft.com/office/drawing/2014/main" id="{010C18B6-557D-4765-BE2C-A5819FC00F9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7" name="Text Box 450">
          <a:extLst>
            <a:ext uri="{FF2B5EF4-FFF2-40B4-BE49-F238E27FC236}">
              <a16:creationId xmlns:a16="http://schemas.microsoft.com/office/drawing/2014/main" id="{DD198BED-BE3B-4C1C-AD41-418234E4B57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8" name="Text Box 451">
          <a:extLst>
            <a:ext uri="{FF2B5EF4-FFF2-40B4-BE49-F238E27FC236}">
              <a16:creationId xmlns:a16="http://schemas.microsoft.com/office/drawing/2014/main" id="{291588AF-E7A5-451D-988A-1B4FD98D1EF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59" name="Text Box 452">
          <a:extLst>
            <a:ext uri="{FF2B5EF4-FFF2-40B4-BE49-F238E27FC236}">
              <a16:creationId xmlns:a16="http://schemas.microsoft.com/office/drawing/2014/main" id="{0CA36865-17A3-447E-A7C5-4959F0E2FB7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0" name="Text Box 453">
          <a:extLst>
            <a:ext uri="{FF2B5EF4-FFF2-40B4-BE49-F238E27FC236}">
              <a16:creationId xmlns:a16="http://schemas.microsoft.com/office/drawing/2014/main" id="{E97329BD-9799-4BEB-899D-54668DD6F1A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1" name="Text Box 454">
          <a:extLst>
            <a:ext uri="{FF2B5EF4-FFF2-40B4-BE49-F238E27FC236}">
              <a16:creationId xmlns:a16="http://schemas.microsoft.com/office/drawing/2014/main" id="{86F22167-0550-4A18-AB3A-EEE2612BF7A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2" name="Text Box 455">
          <a:extLst>
            <a:ext uri="{FF2B5EF4-FFF2-40B4-BE49-F238E27FC236}">
              <a16:creationId xmlns:a16="http://schemas.microsoft.com/office/drawing/2014/main" id="{457AC71F-6B43-412C-B557-56B6E572E31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3" name="Text Box 456">
          <a:extLst>
            <a:ext uri="{FF2B5EF4-FFF2-40B4-BE49-F238E27FC236}">
              <a16:creationId xmlns:a16="http://schemas.microsoft.com/office/drawing/2014/main" id="{0CA56210-686D-477F-9291-0388CA015CC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4" name="Text Box 457">
          <a:extLst>
            <a:ext uri="{FF2B5EF4-FFF2-40B4-BE49-F238E27FC236}">
              <a16:creationId xmlns:a16="http://schemas.microsoft.com/office/drawing/2014/main" id="{A1579063-BE82-42FF-A69D-9FDE004201F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5" name="Text Box 458">
          <a:extLst>
            <a:ext uri="{FF2B5EF4-FFF2-40B4-BE49-F238E27FC236}">
              <a16:creationId xmlns:a16="http://schemas.microsoft.com/office/drawing/2014/main" id="{31606260-B247-4C0D-B576-E665478973D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6" name="Text Box 459">
          <a:extLst>
            <a:ext uri="{FF2B5EF4-FFF2-40B4-BE49-F238E27FC236}">
              <a16:creationId xmlns:a16="http://schemas.microsoft.com/office/drawing/2014/main" id="{EBE272DD-51DF-4623-A7A3-D8094180FC3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7" name="Text Box 460">
          <a:extLst>
            <a:ext uri="{FF2B5EF4-FFF2-40B4-BE49-F238E27FC236}">
              <a16:creationId xmlns:a16="http://schemas.microsoft.com/office/drawing/2014/main" id="{B3CC65FF-4C62-48F9-9153-8C80C52A895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8" name="Text Box 461">
          <a:extLst>
            <a:ext uri="{FF2B5EF4-FFF2-40B4-BE49-F238E27FC236}">
              <a16:creationId xmlns:a16="http://schemas.microsoft.com/office/drawing/2014/main" id="{89FC8CCE-3DB3-49E4-816D-EB786495BC9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69" name="Text Box 462">
          <a:extLst>
            <a:ext uri="{FF2B5EF4-FFF2-40B4-BE49-F238E27FC236}">
              <a16:creationId xmlns:a16="http://schemas.microsoft.com/office/drawing/2014/main" id="{C0F9E9FF-06B7-4E07-902D-F18658641F0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0" name="Text Box 463">
          <a:extLst>
            <a:ext uri="{FF2B5EF4-FFF2-40B4-BE49-F238E27FC236}">
              <a16:creationId xmlns:a16="http://schemas.microsoft.com/office/drawing/2014/main" id="{64F027EE-2F66-4282-9E1C-68FDAC82D48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1" name="Text Box 464">
          <a:extLst>
            <a:ext uri="{FF2B5EF4-FFF2-40B4-BE49-F238E27FC236}">
              <a16:creationId xmlns:a16="http://schemas.microsoft.com/office/drawing/2014/main" id="{3998A1BB-6891-4B32-8005-1745C2B6E25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2" name="Text Box 465">
          <a:extLst>
            <a:ext uri="{FF2B5EF4-FFF2-40B4-BE49-F238E27FC236}">
              <a16:creationId xmlns:a16="http://schemas.microsoft.com/office/drawing/2014/main" id="{AC967F45-C9E9-4E8A-8FFE-C1DDEE205D1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3" name="Text Box 466">
          <a:extLst>
            <a:ext uri="{FF2B5EF4-FFF2-40B4-BE49-F238E27FC236}">
              <a16:creationId xmlns:a16="http://schemas.microsoft.com/office/drawing/2014/main" id="{08317659-8E18-44A3-A218-FEFA0B175F8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4" name="Text Box 467">
          <a:extLst>
            <a:ext uri="{FF2B5EF4-FFF2-40B4-BE49-F238E27FC236}">
              <a16:creationId xmlns:a16="http://schemas.microsoft.com/office/drawing/2014/main" id="{26AA0110-B4A3-491D-BE17-DC1420B120E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5" name="Text Box 468">
          <a:extLst>
            <a:ext uri="{FF2B5EF4-FFF2-40B4-BE49-F238E27FC236}">
              <a16:creationId xmlns:a16="http://schemas.microsoft.com/office/drawing/2014/main" id="{E739BCDE-E90E-4340-A8BA-0DDA09E4573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6" name="Text Box 469">
          <a:extLst>
            <a:ext uri="{FF2B5EF4-FFF2-40B4-BE49-F238E27FC236}">
              <a16:creationId xmlns:a16="http://schemas.microsoft.com/office/drawing/2014/main" id="{6E2CECEB-2C1D-442F-B7E6-FDBC25A81E1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7" name="Text Box 470">
          <a:extLst>
            <a:ext uri="{FF2B5EF4-FFF2-40B4-BE49-F238E27FC236}">
              <a16:creationId xmlns:a16="http://schemas.microsoft.com/office/drawing/2014/main" id="{84CD48BD-0CC4-4E0D-BC9C-10ED1CE5FE6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8" name="Text Box 471">
          <a:extLst>
            <a:ext uri="{FF2B5EF4-FFF2-40B4-BE49-F238E27FC236}">
              <a16:creationId xmlns:a16="http://schemas.microsoft.com/office/drawing/2014/main" id="{F97D8CDC-78EF-437A-BA74-1CC35AC0255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79" name="Text Box 472">
          <a:extLst>
            <a:ext uri="{FF2B5EF4-FFF2-40B4-BE49-F238E27FC236}">
              <a16:creationId xmlns:a16="http://schemas.microsoft.com/office/drawing/2014/main" id="{DCAB6080-D442-4135-B854-A22E6473E99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0" name="Text Box 473">
          <a:extLst>
            <a:ext uri="{FF2B5EF4-FFF2-40B4-BE49-F238E27FC236}">
              <a16:creationId xmlns:a16="http://schemas.microsoft.com/office/drawing/2014/main" id="{5AD66CF0-5151-44FD-BB3E-5A1F3F3F0C3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1" name="Text Box 474">
          <a:extLst>
            <a:ext uri="{FF2B5EF4-FFF2-40B4-BE49-F238E27FC236}">
              <a16:creationId xmlns:a16="http://schemas.microsoft.com/office/drawing/2014/main" id="{D7EB9C24-283A-4170-B333-EF1100609CC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2" name="Text Box 475">
          <a:extLst>
            <a:ext uri="{FF2B5EF4-FFF2-40B4-BE49-F238E27FC236}">
              <a16:creationId xmlns:a16="http://schemas.microsoft.com/office/drawing/2014/main" id="{11D906A0-953B-4D11-A728-296BB8DDAE0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3" name="Text Box 476">
          <a:extLst>
            <a:ext uri="{FF2B5EF4-FFF2-40B4-BE49-F238E27FC236}">
              <a16:creationId xmlns:a16="http://schemas.microsoft.com/office/drawing/2014/main" id="{7CEE68CE-0571-4ED6-9BD7-A0B6D2F7D22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4" name="Text Box 477">
          <a:extLst>
            <a:ext uri="{FF2B5EF4-FFF2-40B4-BE49-F238E27FC236}">
              <a16:creationId xmlns:a16="http://schemas.microsoft.com/office/drawing/2014/main" id="{867A129F-BAD0-4F89-9E55-B869F3C1DF0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5" name="Text Box 478">
          <a:extLst>
            <a:ext uri="{FF2B5EF4-FFF2-40B4-BE49-F238E27FC236}">
              <a16:creationId xmlns:a16="http://schemas.microsoft.com/office/drawing/2014/main" id="{9F664662-1A45-47E1-916A-EC3F9AE4B6A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6" name="Text Box 479">
          <a:extLst>
            <a:ext uri="{FF2B5EF4-FFF2-40B4-BE49-F238E27FC236}">
              <a16:creationId xmlns:a16="http://schemas.microsoft.com/office/drawing/2014/main" id="{753F1507-F51B-4EF4-B882-ECC0007DB95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7" name="Text Box 480">
          <a:extLst>
            <a:ext uri="{FF2B5EF4-FFF2-40B4-BE49-F238E27FC236}">
              <a16:creationId xmlns:a16="http://schemas.microsoft.com/office/drawing/2014/main" id="{58B14E8A-ED10-426A-B816-ACC5C8BAB1A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8" name="Text Box 481">
          <a:extLst>
            <a:ext uri="{FF2B5EF4-FFF2-40B4-BE49-F238E27FC236}">
              <a16:creationId xmlns:a16="http://schemas.microsoft.com/office/drawing/2014/main" id="{0F835CDD-9448-4C4D-BA10-F2DBE35EAE5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89" name="Text Box 482">
          <a:extLst>
            <a:ext uri="{FF2B5EF4-FFF2-40B4-BE49-F238E27FC236}">
              <a16:creationId xmlns:a16="http://schemas.microsoft.com/office/drawing/2014/main" id="{6E33B0E7-04B0-4580-9ADA-FADA755926F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0" name="Text Box 483">
          <a:extLst>
            <a:ext uri="{FF2B5EF4-FFF2-40B4-BE49-F238E27FC236}">
              <a16:creationId xmlns:a16="http://schemas.microsoft.com/office/drawing/2014/main" id="{5D9CBC19-4488-4526-9A3F-42DE6A68E53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1" name="Text Box 484">
          <a:extLst>
            <a:ext uri="{FF2B5EF4-FFF2-40B4-BE49-F238E27FC236}">
              <a16:creationId xmlns:a16="http://schemas.microsoft.com/office/drawing/2014/main" id="{64BBF51E-3A5C-4EAD-8FCB-8DC631BC0E4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2" name="Text Box 485">
          <a:extLst>
            <a:ext uri="{FF2B5EF4-FFF2-40B4-BE49-F238E27FC236}">
              <a16:creationId xmlns:a16="http://schemas.microsoft.com/office/drawing/2014/main" id="{CA8E9EEC-77A5-4F88-9402-208D7B6D0BC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3" name="Text Box 486">
          <a:extLst>
            <a:ext uri="{FF2B5EF4-FFF2-40B4-BE49-F238E27FC236}">
              <a16:creationId xmlns:a16="http://schemas.microsoft.com/office/drawing/2014/main" id="{0F89802F-2C06-4075-AAF0-3532299B216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4" name="Text Box 487">
          <a:extLst>
            <a:ext uri="{FF2B5EF4-FFF2-40B4-BE49-F238E27FC236}">
              <a16:creationId xmlns:a16="http://schemas.microsoft.com/office/drawing/2014/main" id="{2C56E02C-5415-4A24-8386-B5E8F517C9B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5" name="Text Box 488">
          <a:extLst>
            <a:ext uri="{FF2B5EF4-FFF2-40B4-BE49-F238E27FC236}">
              <a16:creationId xmlns:a16="http://schemas.microsoft.com/office/drawing/2014/main" id="{28575A9A-63AC-4DE0-84FC-5A3960A7086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6" name="Text Box 489">
          <a:extLst>
            <a:ext uri="{FF2B5EF4-FFF2-40B4-BE49-F238E27FC236}">
              <a16:creationId xmlns:a16="http://schemas.microsoft.com/office/drawing/2014/main" id="{25A5F045-50E0-465C-823B-B8D0B4B7639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7" name="Text Box 490">
          <a:extLst>
            <a:ext uri="{FF2B5EF4-FFF2-40B4-BE49-F238E27FC236}">
              <a16:creationId xmlns:a16="http://schemas.microsoft.com/office/drawing/2014/main" id="{882D106D-8F30-445A-A266-70D3C79BF07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8" name="Text Box 491">
          <a:extLst>
            <a:ext uri="{FF2B5EF4-FFF2-40B4-BE49-F238E27FC236}">
              <a16:creationId xmlns:a16="http://schemas.microsoft.com/office/drawing/2014/main" id="{C518E270-BFE3-47D7-B686-4E920F4514B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299" name="Text Box 492">
          <a:extLst>
            <a:ext uri="{FF2B5EF4-FFF2-40B4-BE49-F238E27FC236}">
              <a16:creationId xmlns:a16="http://schemas.microsoft.com/office/drawing/2014/main" id="{1484DA52-27EF-4401-AD1B-96F947305FF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0" name="Text Box 493">
          <a:extLst>
            <a:ext uri="{FF2B5EF4-FFF2-40B4-BE49-F238E27FC236}">
              <a16:creationId xmlns:a16="http://schemas.microsoft.com/office/drawing/2014/main" id="{E69EEE11-E850-4109-A97D-55E61087248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1" name="Text Box 494">
          <a:extLst>
            <a:ext uri="{FF2B5EF4-FFF2-40B4-BE49-F238E27FC236}">
              <a16:creationId xmlns:a16="http://schemas.microsoft.com/office/drawing/2014/main" id="{D8F48581-3695-4B72-8627-FE3B30356BB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2" name="Text Box 495">
          <a:extLst>
            <a:ext uri="{FF2B5EF4-FFF2-40B4-BE49-F238E27FC236}">
              <a16:creationId xmlns:a16="http://schemas.microsoft.com/office/drawing/2014/main" id="{2C6DD4D6-468D-4335-A999-7CBC8F01D1D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3" name="Text Box 496">
          <a:extLst>
            <a:ext uri="{FF2B5EF4-FFF2-40B4-BE49-F238E27FC236}">
              <a16:creationId xmlns:a16="http://schemas.microsoft.com/office/drawing/2014/main" id="{67D663D7-5440-405B-B994-951B503DA71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4" name="Text Box 497">
          <a:extLst>
            <a:ext uri="{FF2B5EF4-FFF2-40B4-BE49-F238E27FC236}">
              <a16:creationId xmlns:a16="http://schemas.microsoft.com/office/drawing/2014/main" id="{9F45CD66-9B56-4BA7-A2EE-52799EACE59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5" name="Text Box 498">
          <a:extLst>
            <a:ext uri="{FF2B5EF4-FFF2-40B4-BE49-F238E27FC236}">
              <a16:creationId xmlns:a16="http://schemas.microsoft.com/office/drawing/2014/main" id="{8477721F-FB04-46A1-A262-BC4E77C57D7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6" name="Text Box 499">
          <a:extLst>
            <a:ext uri="{FF2B5EF4-FFF2-40B4-BE49-F238E27FC236}">
              <a16:creationId xmlns:a16="http://schemas.microsoft.com/office/drawing/2014/main" id="{93C58950-9D76-4133-8E9E-299275A255A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7" name="Text Box 500">
          <a:extLst>
            <a:ext uri="{FF2B5EF4-FFF2-40B4-BE49-F238E27FC236}">
              <a16:creationId xmlns:a16="http://schemas.microsoft.com/office/drawing/2014/main" id="{D14D9944-DE1E-4ACA-8025-477CFF5A448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8" name="Text Box 501">
          <a:extLst>
            <a:ext uri="{FF2B5EF4-FFF2-40B4-BE49-F238E27FC236}">
              <a16:creationId xmlns:a16="http://schemas.microsoft.com/office/drawing/2014/main" id="{674D0901-1A3D-471E-AC14-C224231C67B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09" name="Text Box 502">
          <a:extLst>
            <a:ext uri="{FF2B5EF4-FFF2-40B4-BE49-F238E27FC236}">
              <a16:creationId xmlns:a16="http://schemas.microsoft.com/office/drawing/2014/main" id="{8BB92A03-A736-4510-A7D6-12827429944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0" name="Text Box 503">
          <a:extLst>
            <a:ext uri="{FF2B5EF4-FFF2-40B4-BE49-F238E27FC236}">
              <a16:creationId xmlns:a16="http://schemas.microsoft.com/office/drawing/2014/main" id="{EE3CFF62-C634-493C-9691-7E56E90DDAD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1" name="Text Box 504">
          <a:extLst>
            <a:ext uri="{FF2B5EF4-FFF2-40B4-BE49-F238E27FC236}">
              <a16:creationId xmlns:a16="http://schemas.microsoft.com/office/drawing/2014/main" id="{E63E5FFB-FE42-4C7F-B0AF-D86C13F4EAF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2" name="Text Box 505">
          <a:extLst>
            <a:ext uri="{FF2B5EF4-FFF2-40B4-BE49-F238E27FC236}">
              <a16:creationId xmlns:a16="http://schemas.microsoft.com/office/drawing/2014/main" id="{F3729A99-4FDB-45A8-A49D-AB0495C9EA4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3" name="Text Box 506">
          <a:extLst>
            <a:ext uri="{FF2B5EF4-FFF2-40B4-BE49-F238E27FC236}">
              <a16:creationId xmlns:a16="http://schemas.microsoft.com/office/drawing/2014/main" id="{75F0E112-BD8B-4A0B-9348-670D34688E9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4" name="Text Box 507">
          <a:extLst>
            <a:ext uri="{FF2B5EF4-FFF2-40B4-BE49-F238E27FC236}">
              <a16:creationId xmlns:a16="http://schemas.microsoft.com/office/drawing/2014/main" id="{371DD205-8EC5-4A79-AEC2-0B1F56EBBB2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5" name="Text Box 508">
          <a:extLst>
            <a:ext uri="{FF2B5EF4-FFF2-40B4-BE49-F238E27FC236}">
              <a16:creationId xmlns:a16="http://schemas.microsoft.com/office/drawing/2014/main" id="{271F3AE0-480F-4132-AF5B-B182465F62C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6" name="Text Box 509">
          <a:extLst>
            <a:ext uri="{FF2B5EF4-FFF2-40B4-BE49-F238E27FC236}">
              <a16:creationId xmlns:a16="http://schemas.microsoft.com/office/drawing/2014/main" id="{AE4969B8-D3C8-42A0-8CD0-19A1CAAC377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7" name="Text Box 510">
          <a:extLst>
            <a:ext uri="{FF2B5EF4-FFF2-40B4-BE49-F238E27FC236}">
              <a16:creationId xmlns:a16="http://schemas.microsoft.com/office/drawing/2014/main" id="{FD96F72D-92E7-487A-9CDD-D98E8EF9AA9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8" name="Text Box 511">
          <a:extLst>
            <a:ext uri="{FF2B5EF4-FFF2-40B4-BE49-F238E27FC236}">
              <a16:creationId xmlns:a16="http://schemas.microsoft.com/office/drawing/2014/main" id="{157F446B-264C-4A34-BC97-2F2A6EA322D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19" name="Text Box 512">
          <a:extLst>
            <a:ext uri="{FF2B5EF4-FFF2-40B4-BE49-F238E27FC236}">
              <a16:creationId xmlns:a16="http://schemas.microsoft.com/office/drawing/2014/main" id="{D30CA7B4-652F-45A1-87E1-19250A9B69B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0" name="Text Box 513">
          <a:extLst>
            <a:ext uri="{FF2B5EF4-FFF2-40B4-BE49-F238E27FC236}">
              <a16:creationId xmlns:a16="http://schemas.microsoft.com/office/drawing/2014/main" id="{EF6F1B2C-85A3-49B5-8ACB-5DE4DFBB28E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1" name="Text Box 514">
          <a:extLst>
            <a:ext uri="{FF2B5EF4-FFF2-40B4-BE49-F238E27FC236}">
              <a16:creationId xmlns:a16="http://schemas.microsoft.com/office/drawing/2014/main" id="{D89C1804-7599-46A7-ADFD-A9675C1ACCA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2" name="Text Box 515">
          <a:extLst>
            <a:ext uri="{FF2B5EF4-FFF2-40B4-BE49-F238E27FC236}">
              <a16:creationId xmlns:a16="http://schemas.microsoft.com/office/drawing/2014/main" id="{01FE09B3-347B-46F6-B542-53843E29500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3" name="Text Box 516">
          <a:extLst>
            <a:ext uri="{FF2B5EF4-FFF2-40B4-BE49-F238E27FC236}">
              <a16:creationId xmlns:a16="http://schemas.microsoft.com/office/drawing/2014/main" id="{2F35B588-0A4F-4CEC-B444-D6DDA6DF690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4" name="Text Box 517">
          <a:extLst>
            <a:ext uri="{FF2B5EF4-FFF2-40B4-BE49-F238E27FC236}">
              <a16:creationId xmlns:a16="http://schemas.microsoft.com/office/drawing/2014/main" id="{A064CC9E-7780-4170-9C26-A41A29C1565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5" name="Text Box 518">
          <a:extLst>
            <a:ext uri="{FF2B5EF4-FFF2-40B4-BE49-F238E27FC236}">
              <a16:creationId xmlns:a16="http://schemas.microsoft.com/office/drawing/2014/main" id="{7E4C143D-0D3B-484A-9B26-EF6DFE33918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6" name="Text Box 519">
          <a:extLst>
            <a:ext uri="{FF2B5EF4-FFF2-40B4-BE49-F238E27FC236}">
              <a16:creationId xmlns:a16="http://schemas.microsoft.com/office/drawing/2014/main" id="{8DDF552A-2A48-4AD6-8CF0-C34B35FB390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7" name="Text Box 520">
          <a:extLst>
            <a:ext uri="{FF2B5EF4-FFF2-40B4-BE49-F238E27FC236}">
              <a16:creationId xmlns:a16="http://schemas.microsoft.com/office/drawing/2014/main" id="{DF8C5247-9361-4A40-BAB4-D78F3FA4C73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8" name="Text Box 521">
          <a:extLst>
            <a:ext uri="{FF2B5EF4-FFF2-40B4-BE49-F238E27FC236}">
              <a16:creationId xmlns:a16="http://schemas.microsoft.com/office/drawing/2014/main" id="{EC238948-47B8-48FA-96F8-FF756EEE4EF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29" name="Text Box 522">
          <a:extLst>
            <a:ext uri="{FF2B5EF4-FFF2-40B4-BE49-F238E27FC236}">
              <a16:creationId xmlns:a16="http://schemas.microsoft.com/office/drawing/2014/main" id="{F40AED14-CF67-491D-A655-51F578BFF04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0" name="Text Box 523">
          <a:extLst>
            <a:ext uri="{FF2B5EF4-FFF2-40B4-BE49-F238E27FC236}">
              <a16:creationId xmlns:a16="http://schemas.microsoft.com/office/drawing/2014/main" id="{08A3241F-DACA-44DB-AB8C-7D0821779A2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1" name="Text Box 524">
          <a:extLst>
            <a:ext uri="{FF2B5EF4-FFF2-40B4-BE49-F238E27FC236}">
              <a16:creationId xmlns:a16="http://schemas.microsoft.com/office/drawing/2014/main" id="{E0F85B48-855B-4614-AD09-8C185A27EFB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2" name="Text Box 525">
          <a:extLst>
            <a:ext uri="{FF2B5EF4-FFF2-40B4-BE49-F238E27FC236}">
              <a16:creationId xmlns:a16="http://schemas.microsoft.com/office/drawing/2014/main" id="{2C861EB3-12D9-47CF-AEED-8731984421D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3" name="Text Box 526">
          <a:extLst>
            <a:ext uri="{FF2B5EF4-FFF2-40B4-BE49-F238E27FC236}">
              <a16:creationId xmlns:a16="http://schemas.microsoft.com/office/drawing/2014/main" id="{89B1AA67-17C4-4B7D-9D0E-A03490E0E04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4" name="Text Box 527">
          <a:extLst>
            <a:ext uri="{FF2B5EF4-FFF2-40B4-BE49-F238E27FC236}">
              <a16:creationId xmlns:a16="http://schemas.microsoft.com/office/drawing/2014/main" id="{4C461A54-704E-4ABF-B847-047566E68C8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5" name="Text Box 528">
          <a:extLst>
            <a:ext uri="{FF2B5EF4-FFF2-40B4-BE49-F238E27FC236}">
              <a16:creationId xmlns:a16="http://schemas.microsoft.com/office/drawing/2014/main" id="{6C41CF88-1147-4447-86E9-B89A03D54AB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6" name="Text Box 529">
          <a:extLst>
            <a:ext uri="{FF2B5EF4-FFF2-40B4-BE49-F238E27FC236}">
              <a16:creationId xmlns:a16="http://schemas.microsoft.com/office/drawing/2014/main" id="{E622156C-866E-4316-A8C3-0910B9286B8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7" name="Text Box 530">
          <a:extLst>
            <a:ext uri="{FF2B5EF4-FFF2-40B4-BE49-F238E27FC236}">
              <a16:creationId xmlns:a16="http://schemas.microsoft.com/office/drawing/2014/main" id="{86B80698-7C42-463B-B870-BFA95D1AD34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8" name="Text Box 531">
          <a:extLst>
            <a:ext uri="{FF2B5EF4-FFF2-40B4-BE49-F238E27FC236}">
              <a16:creationId xmlns:a16="http://schemas.microsoft.com/office/drawing/2014/main" id="{B5ECBECD-31FF-4FB6-996E-C80EFDD94A4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39" name="Text Box 532">
          <a:extLst>
            <a:ext uri="{FF2B5EF4-FFF2-40B4-BE49-F238E27FC236}">
              <a16:creationId xmlns:a16="http://schemas.microsoft.com/office/drawing/2014/main" id="{425FAB3C-0A2D-4BD0-BC54-079A1624B7F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0" name="Text Box 533">
          <a:extLst>
            <a:ext uri="{FF2B5EF4-FFF2-40B4-BE49-F238E27FC236}">
              <a16:creationId xmlns:a16="http://schemas.microsoft.com/office/drawing/2014/main" id="{8D01FF82-27B3-4AE6-858E-BAD3D2C6FF9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1" name="Text Box 534">
          <a:extLst>
            <a:ext uri="{FF2B5EF4-FFF2-40B4-BE49-F238E27FC236}">
              <a16:creationId xmlns:a16="http://schemas.microsoft.com/office/drawing/2014/main" id="{1A91E5D9-C71F-4EB9-903F-49234DD295A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2" name="Text Box 535">
          <a:extLst>
            <a:ext uri="{FF2B5EF4-FFF2-40B4-BE49-F238E27FC236}">
              <a16:creationId xmlns:a16="http://schemas.microsoft.com/office/drawing/2014/main" id="{F781B6F4-70D4-4C8B-AEEF-308FCD5E324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3" name="Text Box 536">
          <a:extLst>
            <a:ext uri="{FF2B5EF4-FFF2-40B4-BE49-F238E27FC236}">
              <a16:creationId xmlns:a16="http://schemas.microsoft.com/office/drawing/2014/main" id="{B02E96FD-51F4-4547-B8CE-8D434F7A664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4" name="Text Box 537">
          <a:extLst>
            <a:ext uri="{FF2B5EF4-FFF2-40B4-BE49-F238E27FC236}">
              <a16:creationId xmlns:a16="http://schemas.microsoft.com/office/drawing/2014/main" id="{76B9FB34-CBBE-425A-B79C-0C0809137A7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5" name="Text Box 538">
          <a:extLst>
            <a:ext uri="{FF2B5EF4-FFF2-40B4-BE49-F238E27FC236}">
              <a16:creationId xmlns:a16="http://schemas.microsoft.com/office/drawing/2014/main" id="{413773A0-CC30-457C-A82C-D6AFEFCF9DB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6" name="Text Box 539">
          <a:extLst>
            <a:ext uri="{FF2B5EF4-FFF2-40B4-BE49-F238E27FC236}">
              <a16:creationId xmlns:a16="http://schemas.microsoft.com/office/drawing/2014/main" id="{2FB5093F-3E9B-47A1-896F-DD4B15E503A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7" name="Text Box 540">
          <a:extLst>
            <a:ext uri="{FF2B5EF4-FFF2-40B4-BE49-F238E27FC236}">
              <a16:creationId xmlns:a16="http://schemas.microsoft.com/office/drawing/2014/main" id="{883BE546-98AE-46AF-8353-A17EA0CA705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8" name="Text Box 541">
          <a:extLst>
            <a:ext uri="{FF2B5EF4-FFF2-40B4-BE49-F238E27FC236}">
              <a16:creationId xmlns:a16="http://schemas.microsoft.com/office/drawing/2014/main" id="{91FF567F-405E-42DA-8FB6-D2002C95F92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49" name="Text Box 542">
          <a:extLst>
            <a:ext uri="{FF2B5EF4-FFF2-40B4-BE49-F238E27FC236}">
              <a16:creationId xmlns:a16="http://schemas.microsoft.com/office/drawing/2014/main" id="{400601DA-1D91-4BB2-9CEE-CE5F9526C31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0" name="Text Box 543">
          <a:extLst>
            <a:ext uri="{FF2B5EF4-FFF2-40B4-BE49-F238E27FC236}">
              <a16:creationId xmlns:a16="http://schemas.microsoft.com/office/drawing/2014/main" id="{E9B44CB6-C6B5-40C2-9967-6907CBF7110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1" name="Text Box 544">
          <a:extLst>
            <a:ext uri="{FF2B5EF4-FFF2-40B4-BE49-F238E27FC236}">
              <a16:creationId xmlns:a16="http://schemas.microsoft.com/office/drawing/2014/main" id="{564174DF-4C79-4B3B-A171-AAD0106FCEC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2" name="Text Box 545">
          <a:extLst>
            <a:ext uri="{FF2B5EF4-FFF2-40B4-BE49-F238E27FC236}">
              <a16:creationId xmlns:a16="http://schemas.microsoft.com/office/drawing/2014/main" id="{32A3F8CB-7AFA-4B65-894C-A7F4DF60D0B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3" name="Text Box 546">
          <a:extLst>
            <a:ext uri="{FF2B5EF4-FFF2-40B4-BE49-F238E27FC236}">
              <a16:creationId xmlns:a16="http://schemas.microsoft.com/office/drawing/2014/main" id="{47347792-982D-4224-BA56-4708552B0FA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4" name="Text Box 547">
          <a:extLst>
            <a:ext uri="{FF2B5EF4-FFF2-40B4-BE49-F238E27FC236}">
              <a16:creationId xmlns:a16="http://schemas.microsoft.com/office/drawing/2014/main" id="{E572B849-85B5-4891-B296-85B6311F542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5" name="Text Box 548">
          <a:extLst>
            <a:ext uri="{FF2B5EF4-FFF2-40B4-BE49-F238E27FC236}">
              <a16:creationId xmlns:a16="http://schemas.microsoft.com/office/drawing/2014/main" id="{182D4612-CDDC-4812-B84F-0F1B2490594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6" name="Text Box 549">
          <a:extLst>
            <a:ext uri="{FF2B5EF4-FFF2-40B4-BE49-F238E27FC236}">
              <a16:creationId xmlns:a16="http://schemas.microsoft.com/office/drawing/2014/main" id="{004640A0-7229-41C8-A4A0-ADB0255CB3D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7" name="Text Box 550">
          <a:extLst>
            <a:ext uri="{FF2B5EF4-FFF2-40B4-BE49-F238E27FC236}">
              <a16:creationId xmlns:a16="http://schemas.microsoft.com/office/drawing/2014/main" id="{E9A2727D-60C8-49BE-B4D8-8F2D4CF8FD5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8" name="Text Box 551">
          <a:extLst>
            <a:ext uri="{FF2B5EF4-FFF2-40B4-BE49-F238E27FC236}">
              <a16:creationId xmlns:a16="http://schemas.microsoft.com/office/drawing/2014/main" id="{D6B48F73-2089-43B2-97C7-61E2C4BF014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59" name="Text Box 552">
          <a:extLst>
            <a:ext uri="{FF2B5EF4-FFF2-40B4-BE49-F238E27FC236}">
              <a16:creationId xmlns:a16="http://schemas.microsoft.com/office/drawing/2014/main" id="{5C30FF3E-C38B-4D16-B6C9-BB001DE0A52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0" name="Text Box 553">
          <a:extLst>
            <a:ext uri="{FF2B5EF4-FFF2-40B4-BE49-F238E27FC236}">
              <a16:creationId xmlns:a16="http://schemas.microsoft.com/office/drawing/2014/main" id="{5806DEE4-44BE-4732-B3F9-5DC2CEF7D30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1" name="Text Box 554">
          <a:extLst>
            <a:ext uri="{FF2B5EF4-FFF2-40B4-BE49-F238E27FC236}">
              <a16:creationId xmlns:a16="http://schemas.microsoft.com/office/drawing/2014/main" id="{A0CAD8F5-0F04-469C-82A0-BD9E15449E7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2" name="Text Box 555">
          <a:extLst>
            <a:ext uri="{FF2B5EF4-FFF2-40B4-BE49-F238E27FC236}">
              <a16:creationId xmlns:a16="http://schemas.microsoft.com/office/drawing/2014/main" id="{A6250832-0FD8-4822-8808-4840391F5C6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3" name="Text Box 556">
          <a:extLst>
            <a:ext uri="{FF2B5EF4-FFF2-40B4-BE49-F238E27FC236}">
              <a16:creationId xmlns:a16="http://schemas.microsoft.com/office/drawing/2014/main" id="{B547B268-07BB-45AC-A81F-09D148C2129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4" name="Text Box 557">
          <a:extLst>
            <a:ext uri="{FF2B5EF4-FFF2-40B4-BE49-F238E27FC236}">
              <a16:creationId xmlns:a16="http://schemas.microsoft.com/office/drawing/2014/main" id="{2C2F6DC6-5E24-43F4-8644-DFEA5C55C85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5" name="Text Box 558">
          <a:extLst>
            <a:ext uri="{FF2B5EF4-FFF2-40B4-BE49-F238E27FC236}">
              <a16:creationId xmlns:a16="http://schemas.microsoft.com/office/drawing/2014/main" id="{DD2AEF1A-88F9-45B6-8CDA-281642BDA97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6" name="Text Box 559">
          <a:extLst>
            <a:ext uri="{FF2B5EF4-FFF2-40B4-BE49-F238E27FC236}">
              <a16:creationId xmlns:a16="http://schemas.microsoft.com/office/drawing/2014/main" id="{67BF477F-713E-4071-82A1-72F0485F006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7" name="Text Box 560">
          <a:extLst>
            <a:ext uri="{FF2B5EF4-FFF2-40B4-BE49-F238E27FC236}">
              <a16:creationId xmlns:a16="http://schemas.microsoft.com/office/drawing/2014/main" id="{C7BF3E21-DFD6-4E61-B606-85C2E18D9C6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8" name="Text Box 561">
          <a:extLst>
            <a:ext uri="{FF2B5EF4-FFF2-40B4-BE49-F238E27FC236}">
              <a16:creationId xmlns:a16="http://schemas.microsoft.com/office/drawing/2014/main" id="{E8A19188-57A9-497D-96F2-8A78FE437D2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69" name="Text Box 562">
          <a:extLst>
            <a:ext uri="{FF2B5EF4-FFF2-40B4-BE49-F238E27FC236}">
              <a16:creationId xmlns:a16="http://schemas.microsoft.com/office/drawing/2014/main" id="{8F43FB5E-042B-4873-A78D-60FEF63055A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0" name="Text Box 563">
          <a:extLst>
            <a:ext uri="{FF2B5EF4-FFF2-40B4-BE49-F238E27FC236}">
              <a16:creationId xmlns:a16="http://schemas.microsoft.com/office/drawing/2014/main" id="{A27C28F6-2A0C-4735-8701-EF7A5F8AAF9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1" name="Text Box 564">
          <a:extLst>
            <a:ext uri="{FF2B5EF4-FFF2-40B4-BE49-F238E27FC236}">
              <a16:creationId xmlns:a16="http://schemas.microsoft.com/office/drawing/2014/main" id="{92386B06-4DE4-47FD-A6FE-C9FCE2E4010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2" name="Text Box 565">
          <a:extLst>
            <a:ext uri="{FF2B5EF4-FFF2-40B4-BE49-F238E27FC236}">
              <a16:creationId xmlns:a16="http://schemas.microsoft.com/office/drawing/2014/main" id="{60274C64-95E3-4887-BAEA-5ECCADD0BFF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3" name="Text Box 566">
          <a:extLst>
            <a:ext uri="{FF2B5EF4-FFF2-40B4-BE49-F238E27FC236}">
              <a16:creationId xmlns:a16="http://schemas.microsoft.com/office/drawing/2014/main" id="{B9D73FA9-A74D-42CD-85BD-0C35560BECB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4" name="Text Box 567">
          <a:extLst>
            <a:ext uri="{FF2B5EF4-FFF2-40B4-BE49-F238E27FC236}">
              <a16:creationId xmlns:a16="http://schemas.microsoft.com/office/drawing/2014/main" id="{6074E19D-0E60-4BD0-9C0C-6F77AE2A388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5" name="Text Box 568">
          <a:extLst>
            <a:ext uri="{FF2B5EF4-FFF2-40B4-BE49-F238E27FC236}">
              <a16:creationId xmlns:a16="http://schemas.microsoft.com/office/drawing/2014/main" id="{696AC07B-89DE-4B24-AF52-EF91AD73604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6" name="Text Box 569">
          <a:extLst>
            <a:ext uri="{FF2B5EF4-FFF2-40B4-BE49-F238E27FC236}">
              <a16:creationId xmlns:a16="http://schemas.microsoft.com/office/drawing/2014/main" id="{50DBB89C-66AC-4DE1-84FA-95E3C145CA0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7" name="Text Box 570">
          <a:extLst>
            <a:ext uri="{FF2B5EF4-FFF2-40B4-BE49-F238E27FC236}">
              <a16:creationId xmlns:a16="http://schemas.microsoft.com/office/drawing/2014/main" id="{5F8621D8-3B04-4520-957E-67DE95C0155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8" name="Text Box 571">
          <a:extLst>
            <a:ext uri="{FF2B5EF4-FFF2-40B4-BE49-F238E27FC236}">
              <a16:creationId xmlns:a16="http://schemas.microsoft.com/office/drawing/2014/main" id="{CB514BEE-BD1F-42C3-A3A4-A44F27B0010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79" name="Text Box 572">
          <a:extLst>
            <a:ext uri="{FF2B5EF4-FFF2-40B4-BE49-F238E27FC236}">
              <a16:creationId xmlns:a16="http://schemas.microsoft.com/office/drawing/2014/main" id="{92A51F0C-4698-493C-9412-14EB8A6D56A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0" name="Text Box 573">
          <a:extLst>
            <a:ext uri="{FF2B5EF4-FFF2-40B4-BE49-F238E27FC236}">
              <a16:creationId xmlns:a16="http://schemas.microsoft.com/office/drawing/2014/main" id="{3EB49E4D-5565-4234-BBCF-8638B651334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1" name="Text Box 574">
          <a:extLst>
            <a:ext uri="{FF2B5EF4-FFF2-40B4-BE49-F238E27FC236}">
              <a16:creationId xmlns:a16="http://schemas.microsoft.com/office/drawing/2014/main" id="{4EBF5AAC-B68D-4484-9728-069A054BBF9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2" name="Text Box 575">
          <a:extLst>
            <a:ext uri="{FF2B5EF4-FFF2-40B4-BE49-F238E27FC236}">
              <a16:creationId xmlns:a16="http://schemas.microsoft.com/office/drawing/2014/main" id="{56D94202-D0CF-4FC2-AA69-4601A23ACF3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3" name="Text Box 576">
          <a:extLst>
            <a:ext uri="{FF2B5EF4-FFF2-40B4-BE49-F238E27FC236}">
              <a16:creationId xmlns:a16="http://schemas.microsoft.com/office/drawing/2014/main" id="{30DE255A-0279-4F0C-9CD1-BDD9E12C0C0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4" name="Text Box 577">
          <a:extLst>
            <a:ext uri="{FF2B5EF4-FFF2-40B4-BE49-F238E27FC236}">
              <a16:creationId xmlns:a16="http://schemas.microsoft.com/office/drawing/2014/main" id="{B07684B3-A250-475F-BFB4-D9667A65454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5" name="Text Box 578">
          <a:extLst>
            <a:ext uri="{FF2B5EF4-FFF2-40B4-BE49-F238E27FC236}">
              <a16:creationId xmlns:a16="http://schemas.microsoft.com/office/drawing/2014/main" id="{7A2A2917-A443-4EEF-A089-A4B8CAEAD1A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6" name="Text Box 579">
          <a:extLst>
            <a:ext uri="{FF2B5EF4-FFF2-40B4-BE49-F238E27FC236}">
              <a16:creationId xmlns:a16="http://schemas.microsoft.com/office/drawing/2014/main" id="{B05DD641-A968-4F11-B186-BB84AAB205B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7" name="Text Box 580">
          <a:extLst>
            <a:ext uri="{FF2B5EF4-FFF2-40B4-BE49-F238E27FC236}">
              <a16:creationId xmlns:a16="http://schemas.microsoft.com/office/drawing/2014/main" id="{5DE0902D-A607-408A-95F8-05BA971D60E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8" name="Text Box 581">
          <a:extLst>
            <a:ext uri="{FF2B5EF4-FFF2-40B4-BE49-F238E27FC236}">
              <a16:creationId xmlns:a16="http://schemas.microsoft.com/office/drawing/2014/main" id="{0E4A42E0-0DCA-4D5B-8974-4E59C89432E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89" name="Text Box 582">
          <a:extLst>
            <a:ext uri="{FF2B5EF4-FFF2-40B4-BE49-F238E27FC236}">
              <a16:creationId xmlns:a16="http://schemas.microsoft.com/office/drawing/2014/main" id="{55A65950-01FD-4695-A984-933370CB012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0" name="Text Box 583">
          <a:extLst>
            <a:ext uri="{FF2B5EF4-FFF2-40B4-BE49-F238E27FC236}">
              <a16:creationId xmlns:a16="http://schemas.microsoft.com/office/drawing/2014/main" id="{0D5E3F1D-C289-4484-BC15-89C8CB26440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1" name="Text Box 584">
          <a:extLst>
            <a:ext uri="{FF2B5EF4-FFF2-40B4-BE49-F238E27FC236}">
              <a16:creationId xmlns:a16="http://schemas.microsoft.com/office/drawing/2014/main" id="{D7A7EA58-6659-4B4E-92C3-F4385AAC797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2" name="Text Box 585">
          <a:extLst>
            <a:ext uri="{FF2B5EF4-FFF2-40B4-BE49-F238E27FC236}">
              <a16:creationId xmlns:a16="http://schemas.microsoft.com/office/drawing/2014/main" id="{4F51D8E1-9560-47C0-AE1D-C99AE91194C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3" name="Text Box 586">
          <a:extLst>
            <a:ext uri="{FF2B5EF4-FFF2-40B4-BE49-F238E27FC236}">
              <a16:creationId xmlns:a16="http://schemas.microsoft.com/office/drawing/2014/main" id="{F3C262E9-E9EB-4B02-B1C4-5FAEE7531F0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4" name="Text Box 587">
          <a:extLst>
            <a:ext uri="{FF2B5EF4-FFF2-40B4-BE49-F238E27FC236}">
              <a16:creationId xmlns:a16="http://schemas.microsoft.com/office/drawing/2014/main" id="{EBC1121E-42B8-4EA5-B90B-8B862D4162A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5" name="Text Box 588">
          <a:extLst>
            <a:ext uri="{FF2B5EF4-FFF2-40B4-BE49-F238E27FC236}">
              <a16:creationId xmlns:a16="http://schemas.microsoft.com/office/drawing/2014/main" id="{A73EE58F-DBAB-44A3-BC9F-AB866DC5D8E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6" name="Text Box 589">
          <a:extLst>
            <a:ext uri="{FF2B5EF4-FFF2-40B4-BE49-F238E27FC236}">
              <a16:creationId xmlns:a16="http://schemas.microsoft.com/office/drawing/2014/main" id="{922B1F1A-FA08-44BF-AEC8-C1B69608BDF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7" name="Text Box 590">
          <a:extLst>
            <a:ext uri="{FF2B5EF4-FFF2-40B4-BE49-F238E27FC236}">
              <a16:creationId xmlns:a16="http://schemas.microsoft.com/office/drawing/2014/main" id="{12C732F2-9517-4DC8-8CFD-0ADE2C9B48A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8" name="Text Box 591">
          <a:extLst>
            <a:ext uri="{FF2B5EF4-FFF2-40B4-BE49-F238E27FC236}">
              <a16:creationId xmlns:a16="http://schemas.microsoft.com/office/drawing/2014/main" id="{E9879139-C844-4D6A-B564-DC15B911F1B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399" name="Text Box 592">
          <a:extLst>
            <a:ext uri="{FF2B5EF4-FFF2-40B4-BE49-F238E27FC236}">
              <a16:creationId xmlns:a16="http://schemas.microsoft.com/office/drawing/2014/main" id="{16486A33-262A-49AB-91F7-0205C1EBA65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0" name="Text Box 593">
          <a:extLst>
            <a:ext uri="{FF2B5EF4-FFF2-40B4-BE49-F238E27FC236}">
              <a16:creationId xmlns:a16="http://schemas.microsoft.com/office/drawing/2014/main" id="{18D8ECCE-77FE-4523-B46B-361112AD017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1" name="Text Box 594">
          <a:extLst>
            <a:ext uri="{FF2B5EF4-FFF2-40B4-BE49-F238E27FC236}">
              <a16:creationId xmlns:a16="http://schemas.microsoft.com/office/drawing/2014/main" id="{45D26DCB-CF60-4958-BF41-2D10BBA2209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2" name="Text Box 595">
          <a:extLst>
            <a:ext uri="{FF2B5EF4-FFF2-40B4-BE49-F238E27FC236}">
              <a16:creationId xmlns:a16="http://schemas.microsoft.com/office/drawing/2014/main" id="{542B215D-2CF5-4492-834A-424E67F8173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3" name="Text Box 596">
          <a:extLst>
            <a:ext uri="{FF2B5EF4-FFF2-40B4-BE49-F238E27FC236}">
              <a16:creationId xmlns:a16="http://schemas.microsoft.com/office/drawing/2014/main" id="{2D5928FB-B3AE-4EF0-A87A-585AC71DE1F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4" name="Text Box 597">
          <a:extLst>
            <a:ext uri="{FF2B5EF4-FFF2-40B4-BE49-F238E27FC236}">
              <a16:creationId xmlns:a16="http://schemas.microsoft.com/office/drawing/2014/main" id="{47100E20-1781-422F-A1AC-76DC8AED6EC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5" name="Text Box 598">
          <a:extLst>
            <a:ext uri="{FF2B5EF4-FFF2-40B4-BE49-F238E27FC236}">
              <a16:creationId xmlns:a16="http://schemas.microsoft.com/office/drawing/2014/main" id="{988816EC-9554-43EE-A271-989924268F3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6" name="Text Box 599">
          <a:extLst>
            <a:ext uri="{FF2B5EF4-FFF2-40B4-BE49-F238E27FC236}">
              <a16:creationId xmlns:a16="http://schemas.microsoft.com/office/drawing/2014/main" id="{D8466CC6-8944-408A-85B5-2216852BFE2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7" name="Text Box 600">
          <a:extLst>
            <a:ext uri="{FF2B5EF4-FFF2-40B4-BE49-F238E27FC236}">
              <a16:creationId xmlns:a16="http://schemas.microsoft.com/office/drawing/2014/main" id="{14D0EF34-5DA1-4EBE-9EDB-B5CD417122B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8" name="Text Box 601">
          <a:extLst>
            <a:ext uri="{FF2B5EF4-FFF2-40B4-BE49-F238E27FC236}">
              <a16:creationId xmlns:a16="http://schemas.microsoft.com/office/drawing/2014/main" id="{4C6D56B5-722C-45AF-880A-AE72DF18F1C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09" name="Text Box 602">
          <a:extLst>
            <a:ext uri="{FF2B5EF4-FFF2-40B4-BE49-F238E27FC236}">
              <a16:creationId xmlns:a16="http://schemas.microsoft.com/office/drawing/2014/main" id="{5F925E0F-B487-4C15-9499-84FE6FA3787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0" name="Text Box 603">
          <a:extLst>
            <a:ext uri="{FF2B5EF4-FFF2-40B4-BE49-F238E27FC236}">
              <a16:creationId xmlns:a16="http://schemas.microsoft.com/office/drawing/2014/main" id="{B5DBD32C-DE73-467A-A44E-152A0BADABA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1" name="Text Box 604">
          <a:extLst>
            <a:ext uri="{FF2B5EF4-FFF2-40B4-BE49-F238E27FC236}">
              <a16:creationId xmlns:a16="http://schemas.microsoft.com/office/drawing/2014/main" id="{57D5AAD5-2474-47B7-8B7D-D5081531816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2" name="Text Box 605">
          <a:extLst>
            <a:ext uri="{FF2B5EF4-FFF2-40B4-BE49-F238E27FC236}">
              <a16:creationId xmlns:a16="http://schemas.microsoft.com/office/drawing/2014/main" id="{06386C64-ADCF-4755-8A4D-C2FBA2F7600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3" name="Text Box 606">
          <a:extLst>
            <a:ext uri="{FF2B5EF4-FFF2-40B4-BE49-F238E27FC236}">
              <a16:creationId xmlns:a16="http://schemas.microsoft.com/office/drawing/2014/main" id="{4EE869AD-E0C4-4EE6-9879-88C940EFC64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4" name="Text Box 607">
          <a:extLst>
            <a:ext uri="{FF2B5EF4-FFF2-40B4-BE49-F238E27FC236}">
              <a16:creationId xmlns:a16="http://schemas.microsoft.com/office/drawing/2014/main" id="{2C625E60-A402-4D2C-9549-F972228815E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5" name="Text Box 608">
          <a:extLst>
            <a:ext uri="{FF2B5EF4-FFF2-40B4-BE49-F238E27FC236}">
              <a16:creationId xmlns:a16="http://schemas.microsoft.com/office/drawing/2014/main" id="{286F6D98-70FA-48B9-A556-8B841C15DDC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6" name="Text Box 609">
          <a:extLst>
            <a:ext uri="{FF2B5EF4-FFF2-40B4-BE49-F238E27FC236}">
              <a16:creationId xmlns:a16="http://schemas.microsoft.com/office/drawing/2014/main" id="{C86D3AEA-1CD4-4EA0-B92B-B0571D683D2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7" name="Text Box 610">
          <a:extLst>
            <a:ext uri="{FF2B5EF4-FFF2-40B4-BE49-F238E27FC236}">
              <a16:creationId xmlns:a16="http://schemas.microsoft.com/office/drawing/2014/main" id="{22AD54D2-7BFA-4630-B60E-BA6D8819CC6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8" name="Text Box 611">
          <a:extLst>
            <a:ext uri="{FF2B5EF4-FFF2-40B4-BE49-F238E27FC236}">
              <a16:creationId xmlns:a16="http://schemas.microsoft.com/office/drawing/2014/main" id="{3C9C1E2B-368C-455A-AABE-F9C587BF688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19" name="Text Box 612">
          <a:extLst>
            <a:ext uri="{FF2B5EF4-FFF2-40B4-BE49-F238E27FC236}">
              <a16:creationId xmlns:a16="http://schemas.microsoft.com/office/drawing/2014/main" id="{9DAA5BC2-3C88-4FE7-AF44-4B07A064B42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0" name="Text Box 613">
          <a:extLst>
            <a:ext uri="{FF2B5EF4-FFF2-40B4-BE49-F238E27FC236}">
              <a16:creationId xmlns:a16="http://schemas.microsoft.com/office/drawing/2014/main" id="{9044EFEB-52C6-41DA-8D16-2056E929037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1" name="Text Box 614">
          <a:extLst>
            <a:ext uri="{FF2B5EF4-FFF2-40B4-BE49-F238E27FC236}">
              <a16:creationId xmlns:a16="http://schemas.microsoft.com/office/drawing/2014/main" id="{FF7F6E28-5CDE-49F6-9857-73ACA9C534C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2" name="Text Box 615">
          <a:extLst>
            <a:ext uri="{FF2B5EF4-FFF2-40B4-BE49-F238E27FC236}">
              <a16:creationId xmlns:a16="http://schemas.microsoft.com/office/drawing/2014/main" id="{A96FD57E-2023-49E7-9FF7-858DEADC585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3" name="Text Box 616">
          <a:extLst>
            <a:ext uri="{FF2B5EF4-FFF2-40B4-BE49-F238E27FC236}">
              <a16:creationId xmlns:a16="http://schemas.microsoft.com/office/drawing/2014/main" id="{47289BEA-44C9-448D-843E-427B59D14E0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4" name="Text Box 617">
          <a:extLst>
            <a:ext uri="{FF2B5EF4-FFF2-40B4-BE49-F238E27FC236}">
              <a16:creationId xmlns:a16="http://schemas.microsoft.com/office/drawing/2014/main" id="{F377BE4E-D5A0-4356-9393-B7D889325A4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5" name="Text Box 618">
          <a:extLst>
            <a:ext uri="{FF2B5EF4-FFF2-40B4-BE49-F238E27FC236}">
              <a16:creationId xmlns:a16="http://schemas.microsoft.com/office/drawing/2014/main" id="{9C6441AD-A744-49FA-AFDF-F873D5D1110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6" name="Text Box 619">
          <a:extLst>
            <a:ext uri="{FF2B5EF4-FFF2-40B4-BE49-F238E27FC236}">
              <a16:creationId xmlns:a16="http://schemas.microsoft.com/office/drawing/2014/main" id="{235898FD-CEC0-4106-B8D7-D5F79364F89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7" name="Text Box 620">
          <a:extLst>
            <a:ext uri="{FF2B5EF4-FFF2-40B4-BE49-F238E27FC236}">
              <a16:creationId xmlns:a16="http://schemas.microsoft.com/office/drawing/2014/main" id="{F73A2B0D-C35B-4FD8-9B92-425A8FCC406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8" name="Text Box 621">
          <a:extLst>
            <a:ext uri="{FF2B5EF4-FFF2-40B4-BE49-F238E27FC236}">
              <a16:creationId xmlns:a16="http://schemas.microsoft.com/office/drawing/2014/main" id="{F6571992-F34D-4B78-969A-396B490AC6E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29" name="Text Box 622">
          <a:extLst>
            <a:ext uri="{FF2B5EF4-FFF2-40B4-BE49-F238E27FC236}">
              <a16:creationId xmlns:a16="http://schemas.microsoft.com/office/drawing/2014/main" id="{372562A9-96E2-44E6-A1B6-A36BB6B14E6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0" name="Text Box 623">
          <a:extLst>
            <a:ext uri="{FF2B5EF4-FFF2-40B4-BE49-F238E27FC236}">
              <a16:creationId xmlns:a16="http://schemas.microsoft.com/office/drawing/2014/main" id="{53C5227F-7656-43F5-8CFB-17886001306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1" name="Text Box 624">
          <a:extLst>
            <a:ext uri="{FF2B5EF4-FFF2-40B4-BE49-F238E27FC236}">
              <a16:creationId xmlns:a16="http://schemas.microsoft.com/office/drawing/2014/main" id="{5C2B029B-2123-4561-820D-9C50D07B93B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2" name="Text Box 625">
          <a:extLst>
            <a:ext uri="{FF2B5EF4-FFF2-40B4-BE49-F238E27FC236}">
              <a16:creationId xmlns:a16="http://schemas.microsoft.com/office/drawing/2014/main" id="{26DDC41B-C467-432F-ACF9-5C33A3C9481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3" name="Text Box 626">
          <a:extLst>
            <a:ext uri="{FF2B5EF4-FFF2-40B4-BE49-F238E27FC236}">
              <a16:creationId xmlns:a16="http://schemas.microsoft.com/office/drawing/2014/main" id="{506FA435-97C9-4C46-9BB6-33A572148C0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4" name="Text Box 627">
          <a:extLst>
            <a:ext uri="{FF2B5EF4-FFF2-40B4-BE49-F238E27FC236}">
              <a16:creationId xmlns:a16="http://schemas.microsoft.com/office/drawing/2014/main" id="{F1F7A0FD-A962-4DB9-9BE3-1F5398F9765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5" name="Text Box 628">
          <a:extLst>
            <a:ext uri="{FF2B5EF4-FFF2-40B4-BE49-F238E27FC236}">
              <a16:creationId xmlns:a16="http://schemas.microsoft.com/office/drawing/2014/main" id="{8C17CABF-78A5-4796-B66C-560C4D868EF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6" name="Text Box 629">
          <a:extLst>
            <a:ext uri="{FF2B5EF4-FFF2-40B4-BE49-F238E27FC236}">
              <a16:creationId xmlns:a16="http://schemas.microsoft.com/office/drawing/2014/main" id="{33AF2BF3-4B12-4F68-AEFB-8C1D19F2305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7" name="Text Box 630">
          <a:extLst>
            <a:ext uri="{FF2B5EF4-FFF2-40B4-BE49-F238E27FC236}">
              <a16:creationId xmlns:a16="http://schemas.microsoft.com/office/drawing/2014/main" id="{602EF0B3-368A-4415-B778-7A432E6F99B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8" name="Text Box 631">
          <a:extLst>
            <a:ext uri="{FF2B5EF4-FFF2-40B4-BE49-F238E27FC236}">
              <a16:creationId xmlns:a16="http://schemas.microsoft.com/office/drawing/2014/main" id="{01911664-26A4-4827-B5B1-ED8B4A2D110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39" name="Text Box 632">
          <a:extLst>
            <a:ext uri="{FF2B5EF4-FFF2-40B4-BE49-F238E27FC236}">
              <a16:creationId xmlns:a16="http://schemas.microsoft.com/office/drawing/2014/main" id="{A0E4A0F9-AC33-415F-85DE-0B55B952328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0" name="Text Box 633">
          <a:extLst>
            <a:ext uri="{FF2B5EF4-FFF2-40B4-BE49-F238E27FC236}">
              <a16:creationId xmlns:a16="http://schemas.microsoft.com/office/drawing/2014/main" id="{8208EFC7-CE5F-4C21-9B36-01920E6943F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1" name="Text Box 634">
          <a:extLst>
            <a:ext uri="{FF2B5EF4-FFF2-40B4-BE49-F238E27FC236}">
              <a16:creationId xmlns:a16="http://schemas.microsoft.com/office/drawing/2014/main" id="{DD29DDE8-B322-44E5-8FCC-D88208B783C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2" name="Text Box 635">
          <a:extLst>
            <a:ext uri="{FF2B5EF4-FFF2-40B4-BE49-F238E27FC236}">
              <a16:creationId xmlns:a16="http://schemas.microsoft.com/office/drawing/2014/main" id="{302661DA-C419-42B7-830F-7734A10F462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3" name="Text Box 636">
          <a:extLst>
            <a:ext uri="{FF2B5EF4-FFF2-40B4-BE49-F238E27FC236}">
              <a16:creationId xmlns:a16="http://schemas.microsoft.com/office/drawing/2014/main" id="{98B54BD0-77E6-4A9A-B9BF-05C81B6FF1B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4" name="Text Box 637">
          <a:extLst>
            <a:ext uri="{FF2B5EF4-FFF2-40B4-BE49-F238E27FC236}">
              <a16:creationId xmlns:a16="http://schemas.microsoft.com/office/drawing/2014/main" id="{1128C474-9FAA-466B-B6DE-ACDDACECFFB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5" name="Text Box 638">
          <a:extLst>
            <a:ext uri="{FF2B5EF4-FFF2-40B4-BE49-F238E27FC236}">
              <a16:creationId xmlns:a16="http://schemas.microsoft.com/office/drawing/2014/main" id="{D29E6DF5-6991-4B0E-8EE1-29B7AB6AFC8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6" name="Text Box 639">
          <a:extLst>
            <a:ext uri="{FF2B5EF4-FFF2-40B4-BE49-F238E27FC236}">
              <a16:creationId xmlns:a16="http://schemas.microsoft.com/office/drawing/2014/main" id="{825BAEF0-0410-4773-9BB3-BB7DE6DF72E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7" name="Text Box 640">
          <a:extLst>
            <a:ext uri="{FF2B5EF4-FFF2-40B4-BE49-F238E27FC236}">
              <a16:creationId xmlns:a16="http://schemas.microsoft.com/office/drawing/2014/main" id="{1D4605D7-DBD1-4355-9077-8FBF0750E6C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8" name="Text Box 641">
          <a:extLst>
            <a:ext uri="{FF2B5EF4-FFF2-40B4-BE49-F238E27FC236}">
              <a16:creationId xmlns:a16="http://schemas.microsoft.com/office/drawing/2014/main" id="{E35967B0-EE67-452B-ABB5-97516B462FE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49" name="Text Box 642">
          <a:extLst>
            <a:ext uri="{FF2B5EF4-FFF2-40B4-BE49-F238E27FC236}">
              <a16:creationId xmlns:a16="http://schemas.microsoft.com/office/drawing/2014/main" id="{AE673829-3F24-41FD-95F9-821CC937F7B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0" name="Text Box 643">
          <a:extLst>
            <a:ext uri="{FF2B5EF4-FFF2-40B4-BE49-F238E27FC236}">
              <a16:creationId xmlns:a16="http://schemas.microsoft.com/office/drawing/2014/main" id="{89C24D7A-C093-4DAA-A609-1E979CAA70A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1" name="Text Box 644">
          <a:extLst>
            <a:ext uri="{FF2B5EF4-FFF2-40B4-BE49-F238E27FC236}">
              <a16:creationId xmlns:a16="http://schemas.microsoft.com/office/drawing/2014/main" id="{E6B35D69-6F1F-4C9E-8F52-7747BB9FA35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2" name="Text Box 645">
          <a:extLst>
            <a:ext uri="{FF2B5EF4-FFF2-40B4-BE49-F238E27FC236}">
              <a16:creationId xmlns:a16="http://schemas.microsoft.com/office/drawing/2014/main" id="{D24C73E1-6EF2-4FDC-B863-DAC8809BC7C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3" name="Text Box 646">
          <a:extLst>
            <a:ext uri="{FF2B5EF4-FFF2-40B4-BE49-F238E27FC236}">
              <a16:creationId xmlns:a16="http://schemas.microsoft.com/office/drawing/2014/main" id="{304739B2-DE53-4B48-88F0-0F32FE6B5AE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4" name="Text Box 647">
          <a:extLst>
            <a:ext uri="{FF2B5EF4-FFF2-40B4-BE49-F238E27FC236}">
              <a16:creationId xmlns:a16="http://schemas.microsoft.com/office/drawing/2014/main" id="{9175B405-5228-4D80-906B-80C5A14A508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5" name="Text Box 648">
          <a:extLst>
            <a:ext uri="{FF2B5EF4-FFF2-40B4-BE49-F238E27FC236}">
              <a16:creationId xmlns:a16="http://schemas.microsoft.com/office/drawing/2014/main" id="{BDECC749-14B7-4B24-9D3F-B6437D20913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6" name="Text Box 649">
          <a:extLst>
            <a:ext uri="{FF2B5EF4-FFF2-40B4-BE49-F238E27FC236}">
              <a16:creationId xmlns:a16="http://schemas.microsoft.com/office/drawing/2014/main" id="{8E591F2F-F0BF-4AA6-8A0D-53C11E8EC93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7" name="Text Box 650">
          <a:extLst>
            <a:ext uri="{FF2B5EF4-FFF2-40B4-BE49-F238E27FC236}">
              <a16:creationId xmlns:a16="http://schemas.microsoft.com/office/drawing/2014/main" id="{F231C5FB-848F-4E14-9F98-CC925608E4D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8" name="Text Box 651">
          <a:extLst>
            <a:ext uri="{FF2B5EF4-FFF2-40B4-BE49-F238E27FC236}">
              <a16:creationId xmlns:a16="http://schemas.microsoft.com/office/drawing/2014/main" id="{83E9F2D6-E0E4-43E4-A6C3-B75B2D8DA9F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59" name="Text Box 652">
          <a:extLst>
            <a:ext uri="{FF2B5EF4-FFF2-40B4-BE49-F238E27FC236}">
              <a16:creationId xmlns:a16="http://schemas.microsoft.com/office/drawing/2014/main" id="{3AC4DE92-DAC1-4E9C-B884-C583DB91C78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0" name="Text Box 653">
          <a:extLst>
            <a:ext uri="{FF2B5EF4-FFF2-40B4-BE49-F238E27FC236}">
              <a16:creationId xmlns:a16="http://schemas.microsoft.com/office/drawing/2014/main" id="{67EED5B0-46EF-4E72-8981-1FC7F03FD95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1" name="Text Box 654">
          <a:extLst>
            <a:ext uri="{FF2B5EF4-FFF2-40B4-BE49-F238E27FC236}">
              <a16:creationId xmlns:a16="http://schemas.microsoft.com/office/drawing/2014/main" id="{7162D765-9FD6-4FB7-8E71-57997829F29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2" name="Text Box 655">
          <a:extLst>
            <a:ext uri="{FF2B5EF4-FFF2-40B4-BE49-F238E27FC236}">
              <a16:creationId xmlns:a16="http://schemas.microsoft.com/office/drawing/2014/main" id="{C6E5ECA0-EAFC-4D7A-B03B-0780E4BB044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3" name="Text Box 656">
          <a:extLst>
            <a:ext uri="{FF2B5EF4-FFF2-40B4-BE49-F238E27FC236}">
              <a16:creationId xmlns:a16="http://schemas.microsoft.com/office/drawing/2014/main" id="{052618D2-C36A-4FC5-B79D-C7EBB3BC000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4" name="Text Box 657">
          <a:extLst>
            <a:ext uri="{FF2B5EF4-FFF2-40B4-BE49-F238E27FC236}">
              <a16:creationId xmlns:a16="http://schemas.microsoft.com/office/drawing/2014/main" id="{2073C13E-D845-4FD4-A6B5-37A0066D960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5" name="Text Box 658">
          <a:extLst>
            <a:ext uri="{FF2B5EF4-FFF2-40B4-BE49-F238E27FC236}">
              <a16:creationId xmlns:a16="http://schemas.microsoft.com/office/drawing/2014/main" id="{C8284399-8787-4B86-B540-C121A50A46F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6" name="Text Box 659">
          <a:extLst>
            <a:ext uri="{FF2B5EF4-FFF2-40B4-BE49-F238E27FC236}">
              <a16:creationId xmlns:a16="http://schemas.microsoft.com/office/drawing/2014/main" id="{22A3E137-36CE-429B-B7E3-93FDECF9BD1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7" name="Text Box 660">
          <a:extLst>
            <a:ext uri="{FF2B5EF4-FFF2-40B4-BE49-F238E27FC236}">
              <a16:creationId xmlns:a16="http://schemas.microsoft.com/office/drawing/2014/main" id="{E31DD408-C16F-4276-92E6-D156C53C40C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8" name="Text Box 661">
          <a:extLst>
            <a:ext uri="{FF2B5EF4-FFF2-40B4-BE49-F238E27FC236}">
              <a16:creationId xmlns:a16="http://schemas.microsoft.com/office/drawing/2014/main" id="{723906F2-B5DD-4734-A451-F21A3FC72FD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69" name="Text Box 662">
          <a:extLst>
            <a:ext uri="{FF2B5EF4-FFF2-40B4-BE49-F238E27FC236}">
              <a16:creationId xmlns:a16="http://schemas.microsoft.com/office/drawing/2014/main" id="{06BE56FD-3E87-49C8-8058-3E8B7453126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0" name="Text Box 663">
          <a:extLst>
            <a:ext uri="{FF2B5EF4-FFF2-40B4-BE49-F238E27FC236}">
              <a16:creationId xmlns:a16="http://schemas.microsoft.com/office/drawing/2014/main" id="{00090561-D6F5-4C45-96C5-18996A6A2BB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1" name="Text Box 664">
          <a:extLst>
            <a:ext uri="{FF2B5EF4-FFF2-40B4-BE49-F238E27FC236}">
              <a16:creationId xmlns:a16="http://schemas.microsoft.com/office/drawing/2014/main" id="{31F3DE8E-693C-49B2-B6DA-28ECA56607A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2" name="Text Box 665">
          <a:extLst>
            <a:ext uri="{FF2B5EF4-FFF2-40B4-BE49-F238E27FC236}">
              <a16:creationId xmlns:a16="http://schemas.microsoft.com/office/drawing/2014/main" id="{07F298FF-E4E3-4209-B79C-762F160F1FB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3" name="Text Box 666">
          <a:extLst>
            <a:ext uri="{FF2B5EF4-FFF2-40B4-BE49-F238E27FC236}">
              <a16:creationId xmlns:a16="http://schemas.microsoft.com/office/drawing/2014/main" id="{D684BA87-AA2C-46E9-881E-71112B1983E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4" name="Text Box 667">
          <a:extLst>
            <a:ext uri="{FF2B5EF4-FFF2-40B4-BE49-F238E27FC236}">
              <a16:creationId xmlns:a16="http://schemas.microsoft.com/office/drawing/2014/main" id="{3378EFC9-783A-42F0-A909-113FBBDEFA5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5" name="Text Box 668">
          <a:extLst>
            <a:ext uri="{FF2B5EF4-FFF2-40B4-BE49-F238E27FC236}">
              <a16:creationId xmlns:a16="http://schemas.microsoft.com/office/drawing/2014/main" id="{09040512-6324-45F4-8EF9-F73D11B4695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6" name="Text Box 669">
          <a:extLst>
            <a:ext uri="{FF2B5EF4-FFF2-40B4-BE49-F238E27FC236}">
              <a16:creationId xmlns:a16="http://schemas.microsoft.com/office/drawing/2014/main" id="{6A08D935-C401-44D4-92FE-F9D9B92E38A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7" name="Text Box 670">
          <a:extLst>
            <a:ext uri="{FF2B5EF4-FFF2-40B4-BE49-F238E27FC236}">
              <a16:creationId xmlns:a16="http://schemas.microsoft.com/office/drawing/2014/main" id="{A0984640-1CE0-4C5F-87E4-FF29AFC6AD2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8" name="Text Box 671">
          <a:extLst>
            <a:ext uri="{FF2B5EF4-FFF2-40B4-BE49-F238E27FC236}">
              <a16:creationId xmlns:a16="http://schemas.microsoft.com/office/drawing/2014/main" id="{630BA333-1FFE-4B49-867F-DEFAB52D742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79" name="Text Box 672">
          <a:extLst>
            <a:ext uri="{FF2B5EF4-FFF2-40B4-BE49-F238E27FC236}">
              <a16:creationId xmlns:a16="http://schemas.microsoft.com/office/drawing/2014/main" id="{7357AADE-C2E8-44C1-AEA6-8B00039713B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0" name="Text Box 673">
          <a:extLst>
            <a:ext uri="{FF2B5EF4-FFF2-40B4-BE49-F238E27FC236}">
              <a16:creationId xmlns:a16="http://schemas.microsoft.com/office/drawing/2014/main" id="{FBCB3E56-6855-4CAA-8FF3-55E98B674F2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1" name="Text Box 674">
          <a:extLst>
            <a:ext uri="{FF2B5EF4-FFF2-40B4-BE49-F238E27FC236}">
              <a16:creationId xmlns:a16="http://schemas.microsoft.com/office/drawing/2014/main" id="{21110F81-7A81-41B0-ADDD-87BBCFA80DE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2" name="Text Box 675">
          <a:extLst>
            <a:ext uri="{FF2B5EF4-FFF2-40B4-BE49-F238E27FC236}">
              <a16:creationId xmlns:a16="http://schemas.microsoft.com/office/drawing/2014/main" id="{4D91FCB1-4912-45C5-8599-898B1B073F1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3" name="Text Box 676">
          <a:extLst>
            <a:ext uri="{FF2B5EF4-FFF2-40B4-BE49-F238E27FC236}">
              <a16:creationId xmlns:a16="http://schemas.microsoft.com/office/drawing/2014/main" id="{7C5E59B4-C6E3-4690-B414-75AA5EE199E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4" name="Text Box 677">
          <a:extLst>
            <a:ext uri="{FF2B5EF4-FFF2-40B4-BE49-F238E27FC236}">
              <a16:creationId xmlns:a16="http://schemas.microsoft.com/office/drawing/2014/main" id="{93B12F46-BFD1-4019-8B61-14B400D4C75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5" name="Text Box 678">
          <a:extLst>
            <a:ext uri="{FF2B5EF4-FFF2-40B4-BE49-F238E27FC236}">
              <a16:creationId xmlns:a16="http://schemas.microsoft.com/office/drawing/2014/main" id="{CC2953E7-F632-4C09-BB42-52AB58913A4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6" name="Text Box 679">
          <a:extLst>
            <a:ext uri="{FF2B5EF4-FFF2-40B4-BE49-F238E27FC236}">
              <a16:creationId xmlns:a16="http://schemas.microsoft.com/office/drawing/2014/main" id="{AF067295-5502-44B9-AABF-AEF47D2CDE2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7" name="Text Box 680">
          <a:extLst>
            <a:ext uri="{FF2B5EF4-FFF2-40B4-BE49-F238E27FC236}">
              <a16:creationId xmlns:a16="http://schemas.microsoft.com/office/drawing/2014/main" id="{5246A6C5-9C37-470B-9930-716D40A358A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8" name="Text Box 681">
          <a:extLst>
            <a:ext uri="{FF2B5EF4-FFF2-40B4-BE49-F238E27FC236}">
              <a16:creationId xmlns:a16="http://schemas.microsoft.com/office/drawing/2014/main" id="{6657ECE2-3F61-4648-9CFD-D0E1BDD69CE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89" name="Text Box 682">
          <a:extLst>
            <a:ext uri="{FF2B5EF4-FFF2-40B4-BE49-F238E27FC236}">
              <a16:creationId xmlns:a16="http://schemas.microsoft.com/office/drawing/2014/main" id="{470F9260-0C86-441E-A361-D30FA897EFB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0" name="Text Box 683">
          <a:extLst>
            <a:ext uri="{FF2B5EF4-FFF2-40B4-BE49-F238E27FC236}">
              <a16:creationId xmlns:a16="http://schemas.microsoft.com/office/drawing/2014/main" id="{F16A0AF0-5387-4014-B840-AC1BA141062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1" name="Text Box 684">
          <a:extLst>
            <a:ext uri="{FF2B5EF4-FFF2-40B4-BE49-F238E27FC236}">
              <a16:creationId xmlns:a16="http://schemas.microsoft.com/office/drawing/2014/main" id="{26D38394-E026-4BED-8925-90579C84899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2" name="Text Box 685">
          <a:extLst>
            <a:ext uri="{FF2B5EF4-FFF2-40B4-BE49-F238E27FC236}">
              <a16:creationId xmlns:a16="http://schemas.microsoft.com/office/drawing/2014/main" id="{14E0DB4A-BBA2-49CE-BC58-10C09DA46A4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3" name="Text Box 686">
          <a:extLst>
            <a:ext uri="{FF2B5EF4-FFF2-40B4-BE49-F238E27FC236}">
              <a16:creationId xmlns:a16="http://schemas.microsoft.com/office/drawing/2014/main" id="{B2EDDEA8-314E-46F0-BBA9-993D3BD4F2C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4" name="Text Box 687">
          <a:extLst>
            <a:ext uri="{FF2B5EF4-FFF2-40B4-BE49-F238E27FC236}">
              <a16:creationId xmlns:a16="http://schemas.microsoft.com/office/drawing/2014/main" id="{6BE2EE5D-BEBE-470E-A02F-4CE03F13368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5" name="Text Box 688">
          <a:extLst>
            <a:ext uri="{FF2B5EF4-FFF2-40B4-BE49-F238E27FC236}">
              <a16:creationId xmlns:a16="http://schemas.microsoft.com/office/drawing/2014/main" id="{26073708-D75F-41BE-A24D-BB0431AA7DF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6" name="Text Box 689">
          <a:extLst>
            <a:ext uri="{FF2B5EF4-FFF2-40B4-BE49-F238E27FC236}">
              <a16:creationId xmlns:a16="http://schemas.microsoft.com/office/drawing/2014/main" id="{F791E9DE-2256-4445-8AD5-994D41B0D24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7" name="Text Box 690">
          <a:extLst>
            <a:ext uri="{FF2B5EF4-FFF2-40B4-BE49-F238E27FC236}">
              <a16:creationId xmlns:a16="http://schemas.microsoft.com/office/drawing/2014/main" id="{7EC59EE6-5C05-4750-A8B0-8BD3A956960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8" name="Text Box 691">
          <a:extLst>
            <a:ext uri="{FF2B5EF4-FFF2-40B4-BE49-F238E27FC236}">
              <a16:creationId xmlns:a16="http://schemas.microsoft.com/office/drawing/2014/main" id="{70FAB7E4-891C-4FAF-A955-D31E47DFC29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499" name="Text Box 692">
          <a:extLst>
            <a:ext uri="{FF2B5EF4-FFF2-40B4-BE49-F238E27FC236}">
              <a16:creationId xmlns:a16="http://schemas.microsoft.com/office/drawing/2014/main" id="{390FCE8F-8F7C-446C-84BB-B0305705938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0" name="Text Box 693">
          <a:extLst>
            <a:ext uri="{FF2B5EF4-FFF2-40B4-BE49-F238E27FC236}">
              <a16:creationId xmlns:a16="http://schemas.microsoft.com/office/drawing/2014/main" id="{623BDD0F-268B-4C6E-9B51-06AF5485AC9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1" name="Text Box 694">
          <a:extLst>
            <a:ext uri="{FF2B5EF4-FFF2-40B4-BE49-F238E27FC236}">
              <a16:creationId xmlns:a16="http://schemas.microsoft.com/office/drawing/2014/main" id="{6747B728-449E-4F73-83A5-4797B103750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2" name="Text Box 695">
          <a:extLst>
            <a:ext uri="{FF2B5EF4-FFF2-40B4-BE49-F238E27FC236}">
              <a16:creationId xmlns:a16="http://schemas.microsoft.com/office/drawing/2014/main" id="{2EB00BB9-48F5-4CFB-9671-928CB13EA03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3" name="Text Box 696">
          <a:extLst>
            <a:ext uri="{FF2B5EF4-FFF2-40B4-BE49-F238E27FC236}">
              <a16:creationId xmlns:a16="http://schemas.microsoft.com/office/drawing/2014/main" id="{F17EEAAD-A3D4-4426-9C2A-F096816C440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4" name="Text Box 697">
          <a:extLst>
            <a:ext uri="{FF2B5EF4-FFF2-40B4-BE49-F238E27FC236}">
              <a16:creationId xmlns:a16="http://schemas.microsoft.com/office/drawing/2014/main" id="{A507A82A-7E16-444D-A8EA-09CDE810F55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5" name="Text Box 698">
          <a:extLst>
            <a:ext uri="{FF2B5EF4-FFF2-40B4-BE49-F238E27FC236}">
              <a16:creationId xmlns:a16="http://schemas.microsoft.com/office/drawing/2014/main" id="{A7963FF2-2365-4A9B-B0AB-6056942758F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6" name="Text Box 699">
          <a:extLst>
            <a:ext uri="{FF2B5EF4-FFF2-40B4-BE49-F238E27FC236}">
              <a16:creationId xmlns:a16="http://schemas.microsoft.com/office/drawing/2014/main" id="{A91E1300-0B9E-459B-ACCE-8062DA930B5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7" name="Text Box 700">
          <a:extLst>
            <a:ext uri="{FF2B5EF4-FFF2-40B4-BE49-F238E27FC236}">
              <a16:creationId xmlns:a16="http://schemas.microsoft.com/office/drawing/2014/main" id="{07F6601F-F618-4A14-990F-467F9F31190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8" name="Text Box 701">
          <a:extLst>
            <a:ext uri="{FF2B5EF4-FFF2-40B4-BE49-F238E27FC236}">
              <a16:creationId xmlns:a16="http://schemas.microsoft.com/office/drawing/2014/main" id="{E6D9BF55-B188-45C6-B8C8-58722A6319F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09" name="Text Box 702">
          <a:extLst>
            <a:ext uri="{FF2B5EF4-FFF2-40B4-BE49-F238E27FC236}">
              <a16:creationId xmlns:a16="http://schemas.microsoft.com/office/drawing/2014/main" id="{403A7967-5832-48F5-9BBE-6F8A5F61314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0" name="Text Box 703">
          <a:extLst>
            <a:ext uri="{FF2B5EF4-FFF2-40B4-BE49-F238E27FC236}">
              <a16:creationId xmlns:a16="http://schemas.microsoft.com/office/drawing/2014/main" id="{D9650402-BC0D-4C41-AA08-34FCFD90734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1" name="Text Box 704">
          <a:extLst>
            <a:ext uri="{FF2B5EF4-FFF2-40B4-BE49-F238E27FC236}">
              <a16:creationId xmlns:a16="http://schemas.microsoft.com/office/drawing/2014/main" id="{DF55E164-F338-4786-A2CD-B65C7D15F09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2" name="Text Box 705">
          <a:extLst>
            <a:ext uri="{FF2B5EF4-FFF2-40B4-BE49-F238E27FC236}">
              <a16:creationId xmlns:a16="http://schemas.microsoft.com/office/drawing/2014/main" id="{5E1CBAED-2866-4551-BBFD-3CF5C7AC85C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3" name="Text Box 706">
          <a:extLst>
            <a:ext uri="{FF2B5EF4-FFF2-40B4-BE49-F238E27FC236}">
              <a16:creationId xmlns:a16="http://schemas.microsoft.com/office/drawing/2014/main" id="{11F68CD1-7AC7-481A-BB0F-9692CCC26ED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4" name="Text Box 707">
          <a:extLst>
            <a:ext uri="{FF2B5EF4-FFF2-40B4-BE49-F238E27FC236}">
              <a16:creationId xmlns:a16="http://schemas.microsoft.com/office/drawing/2014/main" id="{A9D6C0B8-32AB-452D-9ABD-EC46662D56A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5" name="Text Box 708">
          <a:extLst>
            <a:ext uri="{FF2B5EF4-FFF2-40B4-BE49-F238E27FC236}">
              <a16:creationId xmlns:a16="http://schemas.microsoft.com/office/drawing/2014/main" id="{58A7F9CB-AB53-4F71-B671-63E670CB010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6" name="Text Box 709">
          <a:extLst>
            <a:ext uri="{FF2B5EF4-FFF2-40B4-BE49-F238E27FC236}">
              <a16:creationId xmlns:a16="http://schemas.microsoft.com/office/drawing/2014/main" id="{FB525A75-1D5A-449C-AF8B-E406A193ADD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7" name="Text Box 710">
          <a:extLst>
            <a:ext uri="{FF2B5EF4-FFF2-40B4-BE49-F238E27FC236}">
              <a16:creationId xmlns:a16="http://schemas.microsoft.com/office/drawing/2014/main" id="{D87DBDE1-E080-4989-A994-DB4BD2C42D1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8" name="Text Box 711">
          <a:extLst>
            <a:ext uri="{FF2B5EF4-FFF2-40B4-BE49-F238E27FC236}">
              <a16:creationId xmlns:a16="http://schemas.microsoft.com/office/drawing/2014/main" id="{5203C76E-1F9A-401E-BCA9-C26A432212C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19" name="Text Box 712">
          <a:extLst>
            <a:ext uri="{FF2B5EF4-FFF2-40B4-BE49-F238E27FC236}">
              <a16:creationId xmlns:a16="http://schemas.microsoft.com/office/drawing/2014/main" id="{2DDEECB5-2438-4E55-A935-B0860B40DA7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0" name="Text Box 713">
          <a:extLst>
            <a:ext uri="{FF2B5EF4-FFF2-40B4-BE49-F238E27FC236}">
              <a16:creationId xmlns:a16="http://schemas.microsoft.com/office/drawing/2014/main" id="{EDF61319-6C6E-41BD-9B11-1294B9468D8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1" name="Text Box 714">
          <a:extLst>
            <a:ext uri="{FF2B5EF4-FFF2-40B4-BE49-F238E27FC236}">
              <a16:creationId xmlns:a16="http://schemas.microsoft.com/office/drawing/2014/main" id="{87F4ABCC-E5C2-498A-AFFF-C1304464B62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2" name="Text Box 715">
          <a:extLst>
            <a:ext uri="{FF2B5EF4-FFF2-40B4-BE49-F238E27FC236}">
              <a16:creationId xmlns:a16="http://schemas.microsoft.com/office/drawing/2014/main" id="{EDCDD3B4-3BF6-4159-B6F7-7C1907A3673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3" name="Text Box 716">
          <a:extLst>
            <a:ext uri="{FF2B5EF4-FFF2-40B4-BE49-F238E27FC236}">
              <a16:creationId xmlns:a16="http://schemas.microsoft.com/office/drawing/2014/main" id="{9BA73C48-12F5-4889-97B7-600BD70F218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4" name="Text Box 717">
          <a:extLst>
            <a:ext uri="{FF2B5EF4-FFF2-40B4-BE49-F238E27FC236}">
              <a16:creationId xmlns:a16="http://schemas.microsoft.com/office/drawing/2014/main" id="{4AFEBCBE-5A9F-44DC-94D9-85C47015E03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5" name="Text Box 718">
          <a:extLst>
            <a:ext uri="{FF2B5EF4-FFF2-40B4-BE49-F238E27FC236}">
              <a16:creationId xmlns:a16="http://schemas.microsoft.com/office/drawing/2014/main" id="{74A6289D-8A8E-43FD-80D1-86A98C26CF0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6" name="Text Box 719">
          <a:extLst>
            <a:ext uri="{FF2B5EF4-FFF2-40B4-BE49-F238E27FC236}">
              <a16:creationId xmlns:a16="http://schemas.microsoft.com/office/drawing/2014/main" id="{CC1CD981-CAC0-44AE-9A13-D228640446D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7" name="Text Box 720">
          <a:extLst>
            <a:ext uri="{FF2B5EF4-FFF2-40B4-BE49-F238E27FC236}">
              <a16:creationId xmlns:a16="http://schemas.microsoft.com/office/drawing/2014/main" id="{4196353D-ACE4-4EC8-9888-88BC94A2F17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8" name="Text Box 721">
          <a:extLst>
            <a:ext uri="{FF2B5EF4-FFF2-40B4-BE49-F238E27FC236}">
              <a16:creationId xmlns:a16="http://schemas.microsoft.com/office/drawing/2014/main" id="{AC8A9296-0539-46A0-90BA-133D62BBE8B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29" name="Text Box 722">
          <a:extLst>
            <a:ext uri="{FF2B5EF4-FFF2-40B4-BE49-F238E27FC236}">
              <a16:creationId xmlns:a16="http://schemas.microsoft.com/office/drawing/2014/main" id="{676ECDD0-CBE9-4CA9-A895-C6E2E1A595F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0" name="Text Box 723">
          <a:extLst>
            <a:ext uri="{FF2B5EF4-FFF2-40B4-BE49-F238E27FC236}">
              <a16:creationId xmlns:a16="http://schemas.microsoft.com/office/drawing/2014/main" id="{3B218E8A-EC84-4F9A-BD3E-926A33F8608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1" name="Text Box 724">
          <a:extLst>
            <a:ext uri="{FF2B5EF4-FFF2-40B4-BE49-F238E27FC236}">
              <a16:creationId xmlns:a16="http://schemas.microsoft.com/office/drawing/2014/main" id="{F928B66D-2D0A-4147-87D9-D6FD5D59592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2" name="Text Box 725">
          <a:extLst>
            <a:ext uri="{FF2B5EF4-FFF2-40B4-BE49-F238E27FC236}">
              <a16:creationId xmlns:a16="http://schemas.microsoft.com/office/drawing/2014/main" id="{ECB56672-6135-4101-84AB-C9BF1CB17EE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3" name="Text Box 726">
          <a:extLst>
            <a:ext uri="{FF2B5EF4-FFF2-40B4-BE49-F238E27FC236}">
              <a16:creationId xmlns:a16="http://schemas.microsoft.com/office/drawing/2014/main" id="{F2E0E590-16FC-44DB-8461-B444EC8302DA}"/>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4" name="Text Box 727">
          <a:extLst>
            <a:ext uri="{FF2B5EF4-FFF2-40B4-BE49-F238E27FC236}">
              <a16:creationId xmlns:a16="http://schemas.microsoft.com/office/drawing/2014/main" id="{96A6CC2C-97C4-4C25-A8BF-C135FE5920B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5" name="Text Box 728">
          <a:extLst>
            <a:ext uri="{FF2B5EF4-FFF2-40B4-BE49-F238E27FC236}">
              <a16:creationId xmlns:a16="http://schemas.microsoft.com/office/drawing/2014/main" id="{4F7051EC-1B8B-4503-9C31-6AF9AD2311D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6" name="Text Box 729">
          <a:extLst>
            <a:ext uri="{FF2B5EF4-FFF2-40B4-BE49-F238E27FC236}">
              <a16:creationId xmlns:a16="http://schemas.microsoft.com/office/drawing/2014/main" id="{B52E16F4-4D29-41CB-8AAA-E497DC1AF3B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7" name="Text Box 730">
          <a:extLst>
            <a:ext uri="{FF2B5EF4-FFF2-40B4-BE49-F238E27FC236}">
              <a16:creationId xmlns:a16="http://schemas.microsoft.com/office/drawing/2014/main" id="{E68AD680-162A-4AF2-A6E5-1D07BC1F003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8" name="Text Box 731">
          <a:extLst>
            <a:ext uri="{FF2B5EF4-FFF2-40B4-BE49-F238E27FC236}">
              <a16:creationId xmlns:a16="http://schemas.microsoft.com/office/drawing/2014/main" id="{2D72CF51-A9F2-41B7-8697-2A595DFBA9C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39" name="Text Box 732">
          <a:extLst>
            <a:ext uri="{FF2B5EF4-FFF2-40B4-BE49-F238E27FC236}">
              <a16:creationId xmlns:a16="http://schemas.microsoft.com/office/drawing/2014/main" id="{873294FE-C470-4936-B1BA-900AD7FE032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0" name="Text Box 733">
          <a:extLst>
            <a:ext uri="{FF2B5EF4-FFF2-40B4-BE49-F238E27FC236}">
              <a16:creationId xmlns:a16="http://schemas.microsoft.com/office/drawing/2014/main" id="{F03D7134-8674-4110-A4FE-D0D93D9F8AB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1" name="Text Box 734">
          <a:extLst>
            <a:ext uri="{FF2B5EF4-FFF2-40B4-BE49-F238E27FC236}">
              <a16:creationId xmlns:a16="http://schemas.microsoft.com/office/drawing/2014/main" id="{8D184B76-11C2-4DC0-9F22-317553EF4E9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2" name="Text Box 735">
          <a:extLst>
            <a:ext uri="{FF2B5EF4-FFF2-40B4-BE49-F238E27FC236}">
              <a16:creationId xmlns:a16="http://schemas.microsoft.com/office/drawing/2014/main" id="{D496FBDB-C404-4470-A2B3-8432147C6A2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3" name="Text Box 736">
          <a:extLst>
            <a:ext uri="{FF2B5EF4-FFF2-40B4-BE49-F238E27FC236}">
              <a16:creationId xmlns:a16="http://schemas.microsoft.com/office/drawing/2014/main" id="{7986DDCF-EB79-4F09-8424-61F467467AB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4" name="Text Box 737">
          <a:extLst>
            <a:ext uri="{FF2B5EF4-FFF2-40B4-BE49-F238E27FC236}">
              <a16:creationId xmlns:a16="http://schemas.microsoft.com/office/drawing/2014/main" id="{3EEDDBDF-323F-4576-9D5E-6B0F84CE916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5" name="Text Box 738">
          <a:extLst>
            <a:ext uri="{FF2B5EF4-FFF2-40B4-BE49-F238E27FC236}">
              <a16:creationId xmlns:a16="http://schemas.microsoft.com/office/drawing/2014/main" id="{1C58E61B-F11C-419F-9232-F2623A3B4FF3}"/>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6" name="Text Box 739">
          <a:extLst>
            <a:ext uri="{FF2B5EF4-FFF2-40B4-BE49-F238E27FC236}">
              <a16:creationId xmlns:a16="http://schemas.microsoft.com/office/drawing/2014/main" id="{A37B8AF9-521B-4CDB-866E-2725CFEB708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7" name="Text Box 740">
          <a:extLst>
            <a:ext uri="{FF2B5EF4-FFF2-40B4-BE49-F238E27FC236}">
              <a16:creationId xmlns:a16="http://schemas.microsoft.com/office/drawing/2014/main" id="{4F63ECE0-37D2-4919-8150-C87B9DE203A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8" name="Text Box 741">
          <a:extLst>
            <a:ext uri="{FF2B5EF4-FFF2-40B4-BE49-F238E27FC236}">
              <a16:creationId xmlns:a16="http://schemas.microsoft.com/office/drawing/2014/main" id="{6967C528-4E67-4E85-BB9D-3A24927C1D7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49" name="Text Box 742">
          <a:extLst>
            <a:ext uri="{FF2B5EF4-FFF2-40B4-BE49-F238E27FC236}">
              <a16:creationId xmlns:a16="http://schemas.microsoft.com/office/drawing/2014/main" id="{BEC7F410-43F7-4564-B56F-429AC1138C7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0" name="Text Box 743">
          <a:extLst>
            <a:ext uri="{FF2B5EF4-FFF2-40B4-BE49-F238E27FC236}">
              <a16:creationId xmlns:a16="http://schemas.microsoft.com/office/drawing/2014/main" id="{A596AD8C-9C56-4B70-B0AE-DB804048A44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1" name="Text Box 744">
          <a:extLst>
            <a:ext uri="{FF2B5EF4-FFF2-40B4-BE49-F238E27FC236}">
              <a16:creationId xmlns:a16="http://schemas.microsoft.com/office/drawing/2014/main" id="{10A537BC-6BE8-4C8D-9137-EA4DB834595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2" name="Text Box 745">
          <a:extLst>
            <a:ext uri="{FF2B5EF4-FFF2-40B4-BE49-F238E27FC236}">
              <a16:creationId xmlns:a16="http://schemas.microsoft.com/office/drawing/2014/main" id="{B276AF9A-DF10-4673-82B5-495586D433D5}"/>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3" name="Text Box 746">
          <a:extLst>
            <a:ext uri="{FF2B5EF4-FFF2-40B4-BE49-F238E27FC236}">
              <a16:creationId xmlns:a16="http://schemas.microsoft.com/office/drawing/2014/main" id="{D8428480-ACB6-4158-A7E6-D3298C7376C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4" name="Text Box 747">
          <a:extLst>
            <a:ext uri="{FF2B5EF4-FFF2-40B4-BE49-F238E27FC236}">
              <a16:creationId xmlns:a16="http://schemas.microsoft.com/office/drawing/2014/main" id="{26C5F972-3E94-4CDB-B11F-16C0CDC2E23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5" name="Text Box 748">
          <a:extLst>
            <a:ext uri="{FF2B5EF4-FFF2-40B4-BE49-F238E27FC236}">
              <a16:creationId xmlns:a16="http://schemas.microsoft.com/office/drawing/2014/main" id="{5B9D2B43-AC6C-4BB1-BB20-0C142D9B301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6" name="Text Box 749">
          <a:extLst>
            <a:ext uri="{FF2B5EF4-FFF2-40B4-BE49-F238E27FC236}">
              <a16:creationId xmlns:a16="http://schemas.microsoft.com/office/drawing/2014/main" id="{1C1A8A9F-0ACA-4BDB-BC89-7A2D5646F35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7" name="Text Box 750">
          <a:extLst>
            <a:ext uri="{FF2B5EF4-FFF2-40B4-BE49-F238E27FC236}">
              <a16:creationId xmlns:a16="http://schemas.microsoft.com/office/drawing/2014/main" id="{7B67B0ED-0401-448C-AA69-53656CB813CE}"/>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8" name="Text Box 751">
          <a:extLst>
            <a:ext uri="{FF2B5EF4-FFF2-40B4-BE49-F238E27FC236}">
              <a16:creationId xmlns:a16="http://schemas.microsoft.com/office/drawing/2014/main" id="{1EB8D63B-6FCC-4DA0-9FA5-2BEB4D9693B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59" name="Text Box 752">
          <a:extLst>
            <a:ext uri="{FF2B5EF4-FFF2-40B4-BE49-F238E27FC236}">
              <a16:creationId xmlns:a16="http://schemas.microsoft.com/office/drawing/2014/main" id="{005BEFB0-A87B-43DE-B2F8-72B3B1B561D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0" name="Text Box 753">
          <a:extLst>
            <a:ext uri="{FF2B5EF4-FFF2-40B4-BE49-F238E27FC236}">
              <a16:creationId xmlns:a16="http://schemas.microsoft.com/office/drawing/2014/main" id="{C524D634-A9B6-4692-9C57-E8A1249526E1}"/>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1" name="Text Box 754">
          <a:extLst>
            <a:ext uri="{FF2B5EF4-FFF2-40B4-BE49-F238E27FC236}">
              <a16:creationId xmlns:a16="http://schemas.microsoft.com/office/drawing/2014/main" id="{FB2C8020-5D45-4FB0-8002-FA6287E646F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2" name="Text Box 755">
          <a:extLst>
            <a:ext uri="{FF2B5EF4-FFF2-40B4-BE49-F238E27FC236}">
              <a16:creationId xmlns:a16="http://schemas.microsoft.com/office/drawing/2014/main" id="{40852A81-8B8C-4C85-822C-603AE9727EC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3" name="Text Box 756">
          <a:extLst>
            <a:ext uri="{FF2B5EF4-FFF2-40B4-BE49-F238E27FC236}">
              <a16:creationId xmlns:a16="http://schemas.microsoft.com/office/drawing/2014/main" id="{9DDA09E4-C3F2-409C-AC52-C077BC09AFC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4" name="Text Box 757">
          <a:extLst>
            <a:ext uri="{FF2B5EF4-FFF2-40B4-BE49-F238E27FC236}">
              <a16:creationId xmlns:a16="http://schemas.microsoft.com/office/drawing/2014/main" id="{BD3602F7-1D9C-48BB-A48A-863FF482BC8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5" name="Text Box 758">
          <a:extLst>
            <a:ext uri="{FF2B5EF4-FFF2-40B4-BE49-F238E27FC236}">
              <a16:creationId xmlns:a16="http://schemas.microsoft.com/office/drawing/2014/main" id="{0A1EEA34-D793-4AA0-8F7B-34936EFAB4DB}"/>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6" name="Text Box 759">
          <a:extLst>
            <a:ext uri="{FF2B5EF4-FFF2-40B4-BE49-F238E27FC236}">
              <a16:creationId xmlns:a16="http://schemas.microsoft.com/office/drawing/2014/main" id="{0CFAB4C7-F6D8-4ED0-9638-F42F5502F954}"/>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7" name="Text Box 760">
          <a:extLst>
            <a:ext uri="{FF2B5EF4-FFF2-40B4-BE49-F238E27FC236}">
              <a16:creationId xmlns:a16="http://schemas.microsoft.com/office/drawing/2014/main" id="{AEBF88A2-6877-45C7-9B88-2DAB05CB9CC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8" name="Text Box 761">
          <a:extLst>
            <a:ext uri="{FF2B5EF4-FFF2-40B4-BE49-F238E27FC236}">
              <a16:creationId xmlns:a16="http://schemas.microsoft.com/office/drawing/2014/main" id="{13DBFAE7-F29B-405D-BB0F-5014FB1C8E2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69" name="Text Box 762">
          <a:extLst>
            <a:ext uri="{FF2B5EF4-FFF2-40B4-BE49-F238E27FC236}">
              <a16:creationId xmlns:a16="http://schemas.microsoft.com/office/drawing/2014/main" id="{42D04D65-90D8-425D-8E65-B4E195A1708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0" name="Text Box 763">
          <a:extLst>
            <a:ext uri="{FF2B5EF4-FFF2-40B4-BE49-F238E27FC236}">
              <a16:creationId xmlns:a16="http://schemas.microsoft.com/office/drawing/2014/main" id="{AA695BC7-713C-4F07-9B95-E3B97DF7AAFD}"/>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1" name="Text Box 764">
          <a:extLst>
            <a:ext uri="{FF2B5EF4-FFF2-40B4-BE49-F238E27FC236}">
              <a16:creationId xmlns:a16="http://schemas.microsoft.com/office/drawing/2014/main" id="{7529F618-090E-412F-A343-C1287C51DC9F}"/>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2" name="Text Box 765">
          <a:extLst>
            <a:ext uri="{FF2B5EF4-FFF2-40B4-BE49-F238E27FC236}">
              <a16:creationId xmlns:a16="http://schemas.microsoft.com/office/drawing/2014/main" id="{E01E0A6A-693A-44AA-AA9C-C741D5FE28AC}"/>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3" name="Text Box 766">
          <a:extLst>
            <a:ext uri="{FF2B5EF4-FFF2-40B4-BE49-F238E27FC236}">
              <a16:creationId xmlns:a16="http://schemas.microsoft.com/office/drawing/2014/main" id="{698DDC86-5B30-4F4F-B340-C321303F5F30}"/>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4" name="Text Box 767">
          <a:extLst>
            <a:ext uri="{FF2B5EF4-FFF2-40B4-BE49-F238E27FC236}">
              <a16:creationId xmlns:a16="http://schemas.microsoft.com/office/drawing/2014/main" id="{BCBB83ED-9118-4C36-B0CB-AC3943479466}"/>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5" name="Text Box 768">
          <a:extLst>
            <a:ext uri="{FF2B5EF4-FFF2-40B4-BE49-F238E27FC236}">
              <a16:creationId xmlns:a16="http://schemas.microsoft.com/office/drawing/2014/main" id="{390D070C-469B-4A9E-8A24-E3800645F9F7}"/>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6" name="Text Box 769">
          <a:extLst>
            <a:ext uri="{FF2B5EF4-FFF2-40B4-BE49-F238E27FC236}">
              <a16:creationId xmlns:a16="http://schemas.microsoft.com/office/drawing/2014/main" id="{9F1E9FDC-06EF-473A-A68B-957A46B7FFE9}"/>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7" name="Text Box 770">
          <a:extLst>
            <a:ext uri="{FF2B5EF4-FFF2-40B4-BE49-F238E27FC236}">
              <a16:creationId xmlns:a16="http://schemas.microsoft.com/office/drawing/2014/main" id="{34AF97C7-20F9-40C4-851D-78D54CCC4AD8}"/>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0</xdr:colOff>
      <xdr:row>43</xdr:row>
      <xdr:rowOff>0</xdr:rowOff>
    </xdr:from>
    <xdr:to>
      <xdr:col>1</xdr:col>
      <xdr:colOff>123825</xdr:colOff>
      <xdr:row>45</xdr:row>
      <xdr:rowOff>24651</xdr:rowOff>
    </xdr:to>
    <xdr:sp macro="" textlink="">
      <xdr:nvSpPr>
        <xdr:cNvPr id="578" name="Text Box 771">
          <a:extLst>
            <a:ext uri="{FF2B5EF4-FFF2-40B4-BE49-F238E27FC236}">
              <a16:creationId xmlns:a16="http://schemas.microsoft.com/office/drawing/2014/main" id="{72D44AC2-DF62-4149-BA9D-226171E8FB82}"/>
            </a:ext>
          </a:extLst>
        </xdr:cNvPr>
        <xdr:cNvSpPr txBox="1">
          <a:spLocks noChangeArrowheads="1"/>
        </xdr:cNvSpPr>
      </xdr:nvSpPr>
      <xdr:spPr bwMode="auto">
        <a:xfrm>
          <a:off x="1076325" y="375389775"/>
          <a:ext cx="123825" cy="752881"/>
        </a:xfrm>
        <a:prstGeom prst="rect">
          <a:avLst/>
        </a:prstGeom>
        <a:noFill/>
        <a:ln w="9525">
          <a:noFill/>
          <a:miter lim="800000"/>
          <a:headEnd/>
          <a:tailEnd/>
        </a:ln>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79" name="Text Box 3">
          <a:extLst>
            <a:ext uri="{FF2B5EF4-FFF2-40B4-BE49-F238E27FC236}">
              <a16:creationId xmlns:a16="http://schemas.microsoft.com/office/drawing/2014/main" id="{EBA8432C-B142-47F4-960F-351AFF40E19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0" name="Text Box 3">
          <a:extLst>
            <a:ext uri="{FF2B5EF4-FFF2-40B4-BE49-F238E27FC236}">
              <a16:creationId xmlns:a16="http://schemas.microsoft.com/office/drawing/2014/main" id="{17FA3620-3B79-4647-B698-A6D314660CC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1" name="Text Box 3">
          <a:extLst>
            <a:ext uri="{FF2B5EF4-FFF2-40B4-BE49-F238E27FC236}">
              <a16:creationId xmlns:a16="http://schemas.microsoft.com/office/drawing/2014/main" id="{D32366E4-C084-4828-9501-326EF128F4F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2" name="Text Box 3">
          <a:extLst>
            <a:ext uri="{FF2B5EF4-FFF2-40B4-BE49-F238E27FC236}">
              <a16:creationId xmlns:a16="http://schemas.microsoft.com/office/drawing/2014/main" id="{CCF36FCA-3A3E-4304-AA90-0E147EEE156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3" name="Text Box 3">
          <a:extLst>
            <a:ext uri="{FF2B5EF4-FFF2-40B4-BE49-F238E27FC236}">
              <a16:creationId xmlns:a16="http://schemas.microsoft.com/office/drawing/2014/main" id="{F1106E14-6A0A-4F8A-AA8E-AAD896A88F0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4" name="Text Box 3">
          <a:extLst>
            <a:ext uri="{FF2B5EF4-FFF2-40B4-BE49-F238E27FC236}">
              <a16:creationId xmlns:a16="http://schemas.microsoft.com/office/drawing/2014/main" id="{399D8502-BF7D-484F-B779-5CE8D7AA7E3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5" name="Text Box 3">
          <a:extLst>
            <a:ext uri="{FF2B5EF4-FFF2-40B4-BE49-F238E27FC236}">
              <a16:creationId xmlns:a16="http://schemas.microsoft.com/office/drawing/2014/main" id="{5249FDFC-914A-4D38-97BC-6D7BD3088BF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6" name="Text Box 3">
          <a:extLst>
            <a:ext uri="{FF2B5EF4-FFF2-40B4-BE49-F238E27FC236}">
              <a16:creationId xmlns:a16="http://schemas.microsoft.com/office/drawing/2014/main" id="{8024A818-8654-473C-8AA9-F8212D1DCB3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7" name="Text Box 3">
          <a:extLst>
            <a:ext uri="{FF2B5EF4-FFF2-40B4-BE49-F238E27FC236}">
              <a16:creationId xmlns:a16="http://schemas.microsoft.com/office/drawing/2014/main" id="{309BF083-1B79-4BB8-A566-F993D67AA02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8" name="Text Box 3">
          <a:extLst>
            <a:ext uri="{FF2B5EF4-FFF2-40B4-BE49-F238E27FC236}">
              <a16:creationId xmlns:a16="http://schemas.microsoft.com/office/drawing/2014/main" id="{748CF7D7-B44E-4072-9BF7-C8779919778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89" name="Text Box 3">
          <a:extLst>
            <a:ext uri="{FF2B5EF4-FFF2-40B4-BE49-F238E27FC236}">
              <a16:creationId xmlns:a16="http://schemas.microsoft.com/office/drawing/2014/main" id="{D2628B69-E2C1-40A6-A602-4BD087E41A9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0" name="Text Box 3">
          <a:extLst>
            <a:ext uri="{FF2B5EF4-FFF2-40B4-BE49-F238E27FC236}">
              <a16:creationId xmlns:a16="http://schemas.microsoft.com/office/drawing/2014/main" id="{C97DF46D-A817-478A-BCE7-009599C6571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1" name="Text Box 3">
          <a:extLst>
            <a:ext uri="{FF2B5EF4-FFF2-40B4-BE49-F238E27FC236}">
              <a16:creationId xmlns:a16="http://schemas.microsoft.com/office/drawing/2014/main" id="{F16BEF3F-B980-4D3E-B21A-9956CE9F4A3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2" name="Text Box 3">
          <a:extLst>
            <a:ext uri="{FF2B5EF4-FFF2-40B4-BE49-F238E27FC236}">
              <a16:creationId xmlns:a16="http://schemas.microsoft.com/office/drawing/2014/main" id="{0AED6B18-AD2E-4B2F-A127-1E0FBDEFC39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3" name="Text Box 3">
          <a:extLst>
            <a:ext uri="{FF2B5EF4-FFF2-40B4-BE49-F238E27FC236}">
              <a16:creationId xmlns:a16="http://schemas.microsoft.com/office/drawing/2014/main" id="{6590AB72-2749-4607-8D64-5909EEFEAF3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4" name="Text Box 3">
          <a:extLst>
            <a:ext uri="{FF2B5EF4-FFF2-40B4-BE49-F238E27FC236}">
              <a16:creationId xmlns:a16="http://schemas.microsoft.com/office/drawing/2014/main" id="{59F6742E-B561-459F-A684-9FC12327864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5" name="Text Box 3">
          <a:extLst>
            <a:ext uri="{FF2B5EF4-FFF2-40B4-BE49-F238E27FC236}">
              <a16:creationId xmlns:a16="http://schemas.microsoft.com/office/drawing/2014/main" id="{27FD6C27-80D2-4DEE-8970-641E10DBE38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6" name="Text Box 3">
          <a:extLst>
            <a:ext uri="{FF2B5EF4-FFF2-40B4-BE49-F238E27FC236}">
              <a16:creationId xmlns:a16="http://schemas.microsoft.com/office/drawing/2014/main" id="{1A0A471A-73F0-4B2F-8859-E031C8C639A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7" name="Text Box 3">
          <a:extLst>
            <a:ext uri="{FF2B5EF4-FFF2-40B4-BE49-F238E27FC236}">
              <a16:creationId xmlns:a16="http://schemas.microsoft.com/office/drawing/2014/main" id="{87626FFF-BC8A-4B41-BFAA-6E8FD3C4D8F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8" name="Text Box 3">
          <a:extLst>
            <a:ext uri="{FF2B5EF4-FFF2-40B4-BE49-F238E27FC236}">
              <a16:creationId xmlns:a16="http://schemas.microsoft.com/office/drawing/2014/main" id="{EDA02C50-76B7-4E0D-A156-2611C5C04C5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599" name="Text Box 3">
          <a:extLst>
            <a:ext uri="{FF2B5EF4-FFF2-40B4-BE49-F238E27FC236}">
              <a16:creationId xmlns:a16="http://schemas.microsoft.com/office/drawing/2014/main" id="{816D1827-7295-4244-8419-5AE75DF7E88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0" name="Text Box 3">
          <a:extLst>
            <a:ext uri="{FF2B5EF4-FFF2-40B4-BE49-F238E27FC236}">
              <a16:creationId xmlns:a16="http://schemas.microsoft.com/office/drawing/2014/main" id="{308D202C-1DE9-4C90-B382-639E6852C6E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1" name="Text Box 3">
          <a:extLst>
            <a:ext uri="{FF2B5EF4-FFF2-40B4-BE49-F238E27FC236}">
              <a16:creationId xmlns:a16="http://schemas.microsoft.com/office/drawing/2014/main" id="{715D62FA-454A-493F-A153-D763A8F6D09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2" name="Text Box 3">
          <a:extLst>
            <a:ext uri="{FF2B5EF4-FFF2-40B4-BE49-F238E27FC236}">
              <a16:creationId xmlns:a16="http://schemas.microsoft.com/office/drawing/2014/main" id="{438256BB-57B1-49B8-A3CC-E08DDA26020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3" name="Text Box 3">
          <a:extLst>
            <a:ext uri="{FF2B5EF4-FFF2-40B4-BE49-F238E27FC236}">
              <a16:creationId xmlns:a16="http://schemas.microsoft.com/office/drawing/2014/main" id="{5A941A0B-1CFE-4E9E-89E2-2B262CD2C3E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4" name="Text Box 3">
          <a:extLst>
            <a:ext uri="{FF2B5EF4-FFF2-40B4-BE49-F238E27FC236}">
              <a16:creationId xmlns:a16="http://schemas.microsoft.com/office/drawing/2014/main" id="{5B118D4C-ACAE-437E-B133-19DE92623A3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5" name="Text Box 3">
          <a:extLst>
            <a:ext uri="{FF2B5EF4-FFF2-40B4-BE49-F238E27FC236}">
              <a16:creationId xmlns:a16="http://schemas.microsoft.com/office/drawing/2014/main" id="{11290042-3945-4D8E-9A01-7A81F01648E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6" name="Text Box 3">
          <a:extLst>
            <a:ext uri="{FF2B5EF4-FFF2-40B4-BE49-F238E27FC236}">
              <a16:creationId xmlns:a16="http://schemas.microsoft.com/office/drawing/2014/main" id="{DFB93A91-184B-4C57-9A86-5126040DC1C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7" name="Text Box 3">
          <a:extLst>
            <a:ext uri="{FF2B5EF4-FFF2-40B4-BE49-F238E27FC236}">
              <a16:creationId xmlns:a16="http://schemas.microsoft.com/office/drawing/2014/main" id="{92A5C62F-4A55-49EA-8937-C3F541223FD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8" name="Text Box 3">
          <a:extLst>
            <a:ext uri="{FF2B5EF4-FFF2-40B4-BE49-F238E27FC236}">
              <a16:creationId xmlns:a16="http://schemas.microsoft.com/office/drawing/2014/main" id="{F34A2FF0-1152-4157-8E27-6AE71F3FF7A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09" name="Text Box 3">
          <a:extLst>
            <a:ext uri="{FF2B5EF4-FFF2-40B4-BE49-F238E27FC236}">
              <a16:creationId xmlns:a16="http://schemas.microsoft.com/office/drawing/2014/main" id="{94A8BE13-1EE8-4286-A180-8DC0BC0160D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0" name="Text Box 3">
          <a:extLst>
            <a:ext uri="{FF2B5EF4-FFF2-40B4-BE49-F238E27FC236}">
              <a16:creationId xmlns:a16="http://schemas.microsoft.com/office/drawing/2014/main" id="{05A31C15-E10A-4C9F-B8E0-E23FCBCE70C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1" name="Text Box 3">
          <a:extLst>
            <a:ext uri="{FF2B5EF4-FFF2-40B4-BE49-F238E27FC236}">
              <a16:creationId xmlns:a16="http://schemas.microsoft.com/office/drawing/2014/main" id="{AA0801FE-2DF3-4738-86D2-FFE6D15F082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2" name="Text Box 3">
          <a:extLst>
            <a:ext uri="{FF2B5EF4-FFF2-40B4-BE49-F238E27FC236}">
              <a16:creationId xmlns:a16="http://schemas.microsoft.com/office/drawing/2014/main" id="{F230B3B2-25A3-4CEB-924C-CADDAF803D1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3" name="Text Box 3">
          <a:extLst>
            <a:ext uri="{FF2B5EF4-FFF2-40B4-BE49-F238E27FC236}">
              <a16:creationId xmlns:a16="http://schemas.microsoft.com/office/drawing/2014/main" id="{9CBA6C66-09B3-4A80-AE8C-61EAC80BF76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4" name="Text Box 3">
          <a:extLst>
            <a:ext uri="{FF2B5EF4-FFF2-40B4-BE49-F238E27FC236}">
              <a16:creationId xmlns:a16="http://schemas.microsoft.com/office/drawing/2014/main" id="{9F65146D-9184-4463-A31C-8590C86FAE5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5" name="Text Box 3">
          <a:extLst>
            <a:ext uri="{FF2B5EF4-FFF2-40B4-BE49-F238E27FC236}">
              <a16:creationId xmlns:a16="http://schemas.microsoft.com/office/drawing/2014/main" id="{1A83DB8F-BE11-427E-BF20-975FC9AC7D2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6" name="Text Box 3">
          <a:extLst>
            <a:ext uri="{FF2B5EF4-FFF2-40B4-BE49-F238E27FC236}">
              <a16:creationId xmlns:a16="http://schemas.microsoft.com/office/drawing/2014/main" id="{34A1D448-189E-4BF4-A37D-5C627546426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7" name="Text Box 3">
          <a:extLst>
            <a:ext uri="{FF2B5EF4-FFF2-40B4-BE49-F238E27FC236}">
              <a16:creationId xmlns:a16="http://schemas.microsoft.com/office/drawing/2014/main" id="{DC15C150-AB6B-4165-A3B8-5808F959C0A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8" name="Text Box 3">
          <a:extLst>
            <a:ext uri="{FF2B5EF4-FFF2-40B4-BE49-F238E27FC236}">
              <a16:creationId xmlns:a16="http://schemas.microsoft.com/office/drawing/2014/main" id="{862F4389-FF1D-4C12-8605-A729259F84A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19" name="Text Box 3">
          <a:extLst>
            <a:ext uri="{FF2B5EF4-FFF2-40B4-BE49-F238E27FC236}">
              <a16:creationId xmlns:a16="http://schemas.microsoft.com/office/drawing/2014/main" id="{4A712C85-3F1C-491E-AE9D-FC09353E7F8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0" name="Text Box 3">
          <a:extLst>
            <a:ext uri="{FF2B5EF4-FFF2-40B4-BE49-F238E27FC236}">
              <a16:creationId xmlns:a16="http://schemas.microsoft.com/office/drawing/2014/main" id="{81D71B93-C082-45BD-BE8F-6D7225D7A6E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1" name="Text Box 3">
          <a:extLst>
            <a:ext uri="{FF2B5EF4-FFF2-40B4-BE49-F238E27FC236}">
              <a16:creationId xmlns:a16="http://schemas.microsoft.com/office/drawing/2014/main" id="{E04F1615-11D4-4AF5-8124-5CDE34C84CC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2" name="Text Box 3">
          <a:extLst>
            <a:ext uri="{FF2B5EF4-FFF2-40B4-BE49-F238E27FC236}">
              <a16:creationId xmlns:a16="http://schemas.microsoft.com/office/drawing/2014/main" id="{091E3E67-75D1-40DC-AB6E-5223DE8B0C2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3" name="Text Box 3">
          <a:extLst>
            <a:ext uri="{FF2B5EF4-FFF2-40B4-BE49-F238E27FC236}">
              <a16:creationId xmlns:a16="http://schemas.microsoft.com/office/drawing/2014/main" id="{DAE2C330-EAAD-46D4-BE84-F168C1B1FC1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4" name="Text Box 3">
          <a:extLst>
            <a:ext uri="{FF2B5EF4-FFF2-40B4-BE49-F238E27FC236}">
              <a16:creationId xmlns:a16="http://schemas.microsoft.com/office/drawing/2014/main" id="{8E678B81-24BF-4BF0-B0B4-922B5158BBF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5" name="Text Box 3">
          <a:extLst>
            <a:ext uri="{FF2B5EF4-FFF2-40B4-BE49-F238E27FC236}">
              <a16:creationId xmlns:a16="http://schemas.microsoft.com/office/drawing/2014/main" id="{4DE7891D-964B-41F1-AE80-F502B1F0813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6" name="Text Box 3">
          <a:extLst>
            <a:ext uri="{FF2B5EF4-FFF2-40B4-BE49-F238E27FC236}">
              <a16:creationId xmlns:a16="http://schemas.microsoft.com/office/drawing/2014/main" id="{A93EE9BC-3E8E-45DE-9979-43705467238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7" name="Text Box 3">
          <a:extLst>
            <a:ext uri="{FF2B5EF4-FFF2-40B4-BE49-F238E27FC236}">
              <a16:creationId xmlns:a16="http://schemas.microsoft.com/office/drawing/2014/main" id="{026DF96A-C6AA-48BA-AA93-CAB736FA9FC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8" name="Text Box 3">
          <a:extLst>
            <a:ext uri="{FF2B5EF4-FFF2-40B4-BE49-F238E27FC236}">
              <a16:creationId xmlns:a16="http://schemas.microsoft.com/office/drawing/2014/main" id="{B9896B0E-368A-40D8-AB37-D24087B265A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29" name="Text Box 3">
          <a:extLst>
            <a:ext uri="{FF2B5EF4-FFF2-40B4-BE49-F238E27FC236}">
              <a16:creationId xmlns:a16="http://schemas.microsoft.com/office/drawing/2014/main" id="{1BAE3988-0CC0-4FDD-9524-71E809BBB7B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0" name="Text Box 3">
          <a:extLst>
            <a:ext uri="{FF2B5EF4-FFF2-40B4-BE49-F238E27FC236}">
              <a16:creationId xmlns:a16="http://schemas.microsoft.com/office/drawing/2014/main" id="{219D14F2-F0B7-4C5F-AA18-983AAFAA712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1" name="Text Box 3">
          <a:extLst>
            <a:ext uri="{FF2B5EF4-FFF2-40B4-BE49-F238E27FC236}">
              <a16:creationId xmlns:a16="http://schemas.microsoft.com/office/drawing/2014/main" id="{46B186E8-B373-45AC-B458-65530EF3D08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2" name="Text Box 3">
          <a:extLst>
            <a:ext uri="{FF2B5EF4-FFF2-40B4-BE49-F238E27FC236}">
              <a16:creationId xmlns:a16="http://schemas.microsoft.com/office/drawing/2014/main" id="{D5464D52-067A-43DB-8CC2-4CEA2C9315A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3" name="Text Box 3">
          <a:extLst>
            <a:ext uri="{FF2B5EF4-FFF2-40B4-BE49-F238E27FC236}">
              <a16:creationId xmlns:a16="http://schemas.microsoft.com/office/drawing/2014/main" id="{874FBDD9-1755-46A7-9B0D-A1F664ED130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4" name="Text Box 3">
          <a:extLst>
            <a:ext uri="{FF2B5EF4-FFF2-40B4-BE49-F238E27FC236}">
              <a16:creationId xmlns:a16="http://schemas.microsoft.com/office/drawing/2014/main" id="{441C3E3C-2DC8-44DD-9A01-3B484FB04D9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5" name="Text Box 3">
          <a:extLst>
            <a:ext uri="{FF2B5EF4-FFF2-40B4-BE49-F238E27FC236}">
              <a16:creationId xmlns:a16="http://schemas.microsoft.com/office/drawing/2014/main" id="{644EB37E-0893-40A4-A121-FD696CB160F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6" name="Text Box 3">
          <a:extLst>
            <a:ext uri="{FF2B5EF4-FFF2-40B4-BE49-F238E27FC236}">
              <a16:creationId xmlns:a16="http://schemas.microsoft.com/office/drawing/2014/main" id="{5A5E2710-BF71-4853-AAE3-B8322F7FAAB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7" name="Text Box 3">
          <a:extLst>
            <a:ext uri="{FF2B5EF4-FFF2-40B4-BE49-F238E27FC236}">
              <a16:creationId xmlns:a16="http://schemas.microsoft.com/office/drawing/2014/main" id="{3238BC19-92FF-4070-A002-0D19CDB7552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8" name="Text Box 3">
          <a:extLst>
            <a:ext uri="{FF2B5EF4-FFF2-40B4-BE49-F238E27FC236}">
              <a16:creationId xmlns:a16="http://schemas.microsoft.com/office/drawing/2014/main" id="{69B664CC-1F82-49DD-815A-850EDCF4921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39" name="Text Box 3">
          <a:extLst>
            <a:ext uri="{FF2B5EF4-FFF2-40B4-BE49-F238E27FC236}">
              <a16:creationId xmlns:a16="http://schemas.microsoft.com/office/drawing/2014/main" id="{B3FF4702-0C3A-48F7-9626-0A758E02209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0" name="Text Box 3">
          <a:extLst>
            <a:ext uri="{FF2B5EF4-FFF2-40B4-BE49-F238E27FC236}">
              <a16:creationId xmlns:a16="http://schemas.microsoft.com/office/drawing/2014/main" id="{8AF34158-6ED3-486E-B6EB-A4D8CEAC54B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1" name="Text Box 3">
          <a:extLst>
            <a:ext uri="{FF2B5EF4-FFF2-40B4-BE49-F238E27FC236}">
              <a16:creationId xmlns:a16="http://schemas.microsoft.com/office/drawing/2014/main" id="{47C7DE2B-BBEE-479D-8F95-7CFC02A87B8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2" name="Text Box 3">
          <a:extLst>
            <a:ext uri="{FF2B5EF4-FFF2-40B4-BE49-F238E27FC236}">
              <a16:creationId xmlns:a16="http://schemas.microsoft.com/office/drawing/2014/main" id="{B80BDCEB-85D9-41A8-B371-C1389372DA0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3" name="Text Box 3">
          <a:extLst>
            <a:ext uri="{FF2B5EF4-FFF2-40B4-BE49-F238E27FC236}">
              <a16:creationId xmlns:a16="http://schemas.microsoft.com/office/drawing/2014/main" id="{7E32F94B-7DAD-4F98-8A8F-93A686D7EF5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4" name="Text Box 3">
          <a:extLst>
            <a:ext uri="{FF2B5EF4-FFF2-40B4-BE49-F238E27FC236}">
              <a16:creationId xmlns:a16="http://schemas.microsoft.com/office/drawing/2014/main" id="{37DB08B1-F725-4EBD-8E6D-91FE5230795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5" name="Text Box 3">
          <a:extLst>
            <a:ext uri="{FF2B5EF4-FFF2-40B4-BE49-F238E27FC236}">
              <a16:creationId xmlns:a16="http://schemas.microsoft.com/office/drawing/2014/main" id="{5D32DD96-A5CF-492A-BD09-C34C78F8903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6" name="Text Box 3">
          <a:extLst>
            <a:ext uri="{FF2B5EF4-FFF2-40B4-BE49-F238E27FC236}">
              <a16:creationId xmlns:a16="http://schemas.microsoft.com/office/drawing/2014/main" id="{EF482177-E468-44C6-8912-A53E4985377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7" name="Text Box 3">
          <a:extLst>
            <a:ext uri="{FF2B5EF4-FFF2-40B4-BE49-F238E27FC236}">
              <a16:creationId xmlns:a16="http://schemas.microsoft.com/office/drawing/2014/main" id="{775272CD-0DB9-4D72-9BBB-BDBAAC9CA13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8" name="Text Box 3">
          <a:extLst>
            <a:ext uri="{FF2B5EF4-FFF2-40B4-BE49-F238E27FC236}">
              <a16:creationId xmlns:a16="http://schemas.microsoft.com/office/drawing/2014/main" id="{5C67AAC2-6C77-4E90-B598-ED6797EF78E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49" name="Text Box 3">
          <a:extLst>
            <a:ext uri="{FF2B5EF4-FFF2-40B4-BE49-F238E27FC236}">
              <a16:creationId xmlns:a16="http://schemas.microsoft.com/office/drawing/2014/main" id="{1018E7FE-7910-4E97-9EBE-09596E9A99E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0" name="Text Box 3">
          <a:extLst>
            <a:ext uri="{FF2B5EF4-FFF2-40B4-BE49-F238E27FC236}">
              <a16:creationId xmlns:a16="http://schemas.microsoft.com/office/drawing/2014/main" id="{297F8E17-099B-44A2-B4FA-68EC0448B87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1" name="Text Box 3">
          <a:extLst>
            <a:ext uri="{FF2B5EF4-FFF2-40B4-BE49-F238E27FC236}">
              <a16:creationId xmlns:a16="http://schemas.microsoft.com/office/drawing/2014/main" id="{7C7EC73D-1759-4E48-BFAF-8E00BA969E4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2" name="Text Box 3">
          <a:extLst>
            <a:ext uri="{FF2B5EF4-FFF2-40B4-BE49-F238E27FC236}">
              <a16:creationId xmlns:a16="http://schemas.microsoft.com/office/drawing/2014/main" id="{96316111-02EE-4359-9AFF-6FC5BB5EA3B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3" name="Text Box 3">
          <a:extLst>
            <a:ext uri="{FF2B5EF4-FFF2-40B4-BE49-F238E27FC236}">
              <a16:creationId xmlns:a16="http://schemas.microsoft.com/office/drawing/2014/main" id="{DB911EAA-AB9B-4C91-8068-EC763C32402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4" name="Text Box 3">
          <a:extLst>
            <a:ext uri="{FF2B5EF4-FFF2-40B4-BE49-F238E27FC236}">
              <a16:creationId xmlns:a16="http://schemas.microsoft.com/office/drawing/2014/main" id="{91F6B034-602B-418E-B7CE-005A8875626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5" name="Text Box 3">
          <a:extLst>
            <a:ext uri="{FF2B5EF4-FFF2-40B4-BE49-F238E27FC236}">
              <a16:creationId xmlns:a16="http://schemas.microsoft.com/office/drawing/2014/main" id="{1B6F74A7-A6FB-4B5D-9B66-D421F76A286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6" name="Text Box 3">
          <a:extLst>
            <a:ext uri="{FF2B5EF4-FFF2-40B4-BE49-F238E27FC236}">
              <a16:creationId xmlns:a16="http://schemas.microsoft.com/office/drawing/2014/main" id="{A5C45E3C-2DE6-41AB-A5D4-B6451E35E71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7" name="Text Box 3">
          <a:extLst>
            <a:ext uri="{FF2B5EF4-FFF2-40B4-BE49-F238E27FC236}">
              <a16:creationId xmlns:a16="http://schemas.microsoft.com/office/drawing/2014/main" id="{7B048F1E-3584-4ADA-A3DC-2F69734008F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8" name="Text Box 3">
          <a:extLst>
            <a:ext uri="{FF2B5EF4-FFF2-40B4-BE49-F238E27FC236}">
              <a16:creationId xmlns:a16="http://schemas.microsoft.com/office/drawing/2014/main" id="{623AE8C1-6D64-4610-8F04-644B8973AFB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59" name="Text Box 3">
          <a:extLst>
            <a:ext uri="{FF2B5EF4-FFF2-40B4-BE49-F238E27FC236}">
              <a16:creationId xmlns:a16="http://schemas.microsoft.com/office/drawing/2014/main" id="{FDA876AF-83A0-42EF-8207-D1E22CF8A4B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0" name="Text Box 3">
          <a:extLst>
            <a:ext uri="{FF2B5EF4-FFF2-40B4-BE49-F238E27FC236}">
              <a16:creationId xmlns:a16="http://schemas.microsoft.com/office/drawing/2014/main" id="{6DE2B4F9-D0A4-493C-86D4-8D76405C7A3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1" name="Text Box 3">
          <a:extLst>
            <a:ext uri="{FF2B5EF4-FFF2-40B4-BE49-F238E27FC236}">
              <a16:creationId xmlns:a16="http://schemas.microsoft.com/office/drawing/2014/main" id="{F8714CA9-47A2-4DAC-8177-B6D54841969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2" name="Text Box 3">
          <a:extLst>
            <a:ext uri="{FF2B5EF4-FFF2-40B4-BE49-F238E27FC236}">
              <a16:creationId xmlns:a16="http://schemas.microsoft.com/office/drawing/2014/main" id="{2E3DB706-7C5F-4E0D-9DCE-00BB414A0F6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3" name="Text Box 3">
          <a:extLst>
            <a:ext uri="{FF2B5EF4-FFF2-40B4-BE49-F238E27FC236}">
              <a16:creationId xmlns:a16="http://schemas.microsoft.com/office/drawing/2014/main" id="{93D345AA-4D6F-40B5-88F4-AA87FC98EC3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4" name="Text Box 3">
          <a:extLst>
            <a:ext uri="{FF2B5EF4-FFF2-40B4-BE49-F238E27FC236}">
              <a16:creationId xmlns:a16="http://schemas.microsoft.com/office/drawing/2014/main" id="{A4A5091A-4F7B-480D-A2CF-D438049FADE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5" name="Text Box 3">
          <a:extLst>
            <a:ext uri="{FF2B5EF4-FFF2-40B4-BE49-F238E27FC236}">
              <a16:creationId xmlns:a16="http://schemas.microsoft.com/office/drawing/2014/main" id="{F8E688FA-656E-4856-A46F-29D882C9D20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6" name="Text Box 3">
          <a:extLst>
            <a:ext uri="{FF2B5EF4-FFF2-40B4-BE49-F238E27FC236}">
              <a16:creationId xmlns:a16="http://schemas.microsoft.com/office/drawing/2014/main" id="{93CD3594-48BC-474D-A4B4-5398AE64DE9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7" name="Text Box 3">
          <a:extLst>
            <a:ext uri="{FF2B5EF4-FFF2-40B4-BE49-F238E27FC236}">
              <a16:creationId xmlns:a16="http://schemas.microsoft.com/office/drawing/2014/main" id="{78E6EAB3-2A7C-43CA-9A2D-60108A5AB89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8" name="Text Box 3">
          <a:extLst>
            <a:ext uri="{FF2B5EF4-FFF2-40B4-BE49-F238E27FC236}">
              <a16:creationId xmlns:a16="http://schemas.microsoft.com/office/drawing/2014/main" id="{9EDC6BD8-C048-4521-8234-BE5CC11E261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69" name="Text Box 3">
          <a:extLst>
            <a:ext uri="{FF2B5EF4-FFF2-40B4-BE49-F238E27FC236}">
              <a16:creationId xmlns:a16="http://schemas.microsoft.com/office/drawing/2014/main" id="{362651BD-6992-4295-82D9-69201642451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0" name="Text Box 3">
          <a:extLst>
            <a:ext uri="{FF2B5EF4-FFF2-40B4-BE49-F238E27FC236}">
              <a16:creationId xmlns:a16="http://schemas.microsoft.com/office/drawing/2014/main" id="{DE2C8EAE-4988-44E0-89B8-01F3304F46E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1" name="Text Box 3">
          <a:extLst>
            <a:ext uri="{FF2B5EF4-FFF2-40B4-BE49-F238E27FC236}">
              <a16:creationId xmlns:a16="http://schemas.microsoft.com/office/drawing/2014/main" id="{F3E7A0E2-8192-417E-BB78-C54B385970D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2" name="Text Box 3">
          <a:extLst>
            <a:ext uri="{FF2B5EF4-FFF2-40B4-BE49-F238E27FC236}">
              <a16:creationId xmlns:a16="http://schemas.microsoft.com/office/drawing/2014/main" id="{BE93A476-4198-4C4F-A770-EA08A590606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3" name="Text Box 3">
          <a:extLst>
            <a:ext uri="{FF2B5EF4-FFF2-40B4-BE49-F238E27FC236}">
              <a16:creationId xmlns:a16="http://schemas.microsoft.com/office/drawing/2014/main" id="{72FE2727-EBAE-4AD8-8BF2-6691262D8F6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4" name="Text Box 3">
          <a:extLst>
            <a:ext uri="{FF2B5EF4-FFF2-40B4-BE49-F238E27FC236}">
              <a16:creationId xmlns:a16="http://schemas.microsoft.com/office/drawing/2014/main" id="{357B22D1-6B9A-4DD6-8F9F-E4C572AA98A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5" name="Text Box 3">
          <a:extLst>
            <a:ext uri="{FF2B5EF4-FFF2-40B4-BE49-F238E27FC236}">
              <a16:creationId xmlns:a16="http://schemas.microsoft.com/office/drawing/2014/main" id="{37D0C044-DC9D-4782-A368-5946770DC1D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6" name="Text Box 3">
          <a:extLst>
            <a:ext uri="{FF2B5EF4-FFF2-40B4-BE49-F238E27FC236}">
              <a16:creationId xmlns:a16="http://schemas.microsoft.com/office/drawing/2014/main" id="{C2D86342-8473-4082-B0F5-73577B90B86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7" name="Text Box 3">
          <a:extLst>
            <a:ext uri="{FF2B5EF4-FFF2-40B4-BE49-F238E27FC236}">
              <a16:creationId xmlns:a16="http://schemas.microsoft.com/office/drawing/2014/main" id="{D8CCD5AB-11CC-4B4E-9214-B0DD34BFB95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8" name="Text Box 3">
          <a:extLst>
            <a:ext uri="{FF2B5EF4-FFF2-40B4-BE49-F238E27FC236}">
              <a16:creationId xmlns:a16="http://schemas.microsoft.com/office/drawing/2014/main" id="{70F24033-3BD3-43FD-B58E-11993DC1496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79" name="Text Box 3">
          <a:extLst>
            <a:ext uri="{FF2B5EF4-FFF2-40B4-BE49-F238E27FC236}">
              <a16:creationId xmlns:a16="http://schemas.microsoft.com/office/drawing/2014/main" id="{485DBCAC-7C29-415A-88AF-BF5EC561834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0" name="Text Box 3">
          <a:extLst>
            <a:ext uri="{FF2B5EF4-FFF2-40B4-BE49-F238E27FC236}">
              <a16:creationId xmlns:a16="http://schemas.microsoft.com/office/drawing/2014/main" id="{D0BE7E0C-B33D-40CB-8B2F-DE035753C2D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1" name="Text Box 3">
          <a:extLst>
            <a:ext uri="{FF2B5EF4-FFF2-40B4-BE49-F238E27FC236}">
              <a16:creationId xmlns:a16="http://schemas.microsoft.com/office/drawing/2014/main" id="{318B1AC9-FA5B-406D-B8BF-38F9CEEB8F4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2" name="Text Box 3">
          <a:extLst>
            <a:ext uri="{FF2B5EF4-FFF2-40B4-BE49-F238E27FC236}">
              <a16:creationId xmlns:a16="http://schemas.microsoft.com/office/drawing/2014/main" id="{9058F3A4-3949-4B5A-B72D-3B4F0ADE10B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3" name="Text Box 3">
          <a:extLst>
            <a:ext uri="{FF2B5EF4-FFF2-40B4-BE49-F238E27FC236}">
              <a16:creationId xmlns:a16="http://schemas.microsoft.com/office/drawing/2014/main" id="{C73552B2-5838-42A0-9CB1-14BFBA054B8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4" name="Text Box 3">
          <a:extLst>
            <a:ext uri="{FF2B5EF4-FFF2-40B4-BE49-F238E27FC236}">
              <a16:creationId xmlns:a16="http://schemas.microsoft.com/office/drawing/2014/main" id="{C5793382-54F3-476E-B902-761B3A0718A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5" name="Text Box 3">
          <a:extLst>
            <a:ext uri="{FF2B5EF4-FFF2-40B4-BE49-F238E27FC236}">
              <a16:creationId xmlns:a16="http://schemas.microsoft.com/office/drawing/2014/main" id="{BBA7C0A9-68BD-4E5F-B7A0-629EBA756D3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6" name="Text Box 3">
          <a:extLst>
            <a:ext uri="{FF2B5EF4-FFF2-40B4-BE49-F238E27FC236}">
              <a16:creationId xmlns:a16="http://schemas.microsoft.com/office/drawing/2014/main" id="{0172483B-7B9D-4069-B76D-4BB24C0A525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7" name="Text Box 3">
          <a:extLst>
            <a:ext uri="{FF2B5EF4-FFF2-40B4-BE49-F238E27FC236}">
              <a16:creationId xmlns:a16="http://schemas.microsoft.com/office/drawing/2014/main" id="{101F8FC6-734D-4F23-8B4C-EC96FF7C58D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8" name="Text Box 3">
          <a:extLst>
            <a:ext uri="{FF2B5EF4-FFF2-40B4-BE49-F238E27FC236}">
              <a16:creationId xmlns:a16="http://schemas.microsoft.com/office/drawing/2014/main" id="{F38735B5-6831-4935-9C1D-D2F798F5D45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89" name="Text Box 3">
          <a:extLst>
            <a:ext uri="{FF2B5EF4-FFF2-40B4-BE49-F238E27FC236}">
              <a16:creationId xmlns:a16="http://schemas.microsoft.com/office/drawing/2014/main" id="{18705883-E34B-4941-942B-F10838FD379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0" name="Text Box 3">
          <a:extLst>
            <a:ext uri="{FF2B5EF4-FFF2-40B4-BE49-F238E27FC236}">
              <a16:creationId xmlns:a16="http://schemas.microsoft.com/office/drawing/2014/main" id="{D41A719E-A7EB-4B3A-99FD-D646A2257DF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1" name="Text Box 3">
          <a:extLst>
            <a:ext uri="{FF2B5EF4-FFF2-40B4-BE49-F238E27FC236}">
              <a16:creationId xmlns:a16="http://schemas.microsoft.com/office/drawing/2014/main" id="{20CCFDC5-EB9C-4143-8F9C-1C734FDBB2F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2" name="Text Box 3">
          <a:extLst>
            <a:ext uri="{FF2B5EF4-FFF2-40B4-BE49-F238E27FC236}">
              <a16:creationId xmlns:a16="http://schemas.microsoft.com/office/drawing/2014/main" id="{174708DA-87D1-4598-BDAB-ED30CCA8B20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3" name="Text Box 3">
          <a:extLst>
            <a:ext uri="{FF2B5EF4-FFF2-40B4-BE49-F238E27FC236}">
              <a16:creationId xmlns:a16="http://schemas.microsoft.com/office/drawing/2014/main" id="{A59B9FF6-F04A-4EE4-B338-E212EC2F01E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4" name="Text Box 3">
          <a:extLst>
            <a:ext uri="{FF2B5EF4-FFF2-40B4-BE49-F238E27FC236}">
              <a16:creationId xmlns:a16="http://schemas.microsoft.com/office/drawing/2014/main" id="{42615C27-40C0-4D9B-9A44-56EC143DC1F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5" name="Text Box 3">
          <a:extLst>
            <a:ext uri="{FF2B5EF4-FFF2-40B4-BE49-F238E27FC236}">
              <a16:creationId xmlns:a16="http://schemas.microsoft.com/office/drawing/2014/main" id="{9A3FD18D-48AE-40CA-8386-88BB759D7D3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6" name="Text Box 3">
          <a:extLst>
            <a:ext uri="{FF2B5EF4-FFF2-40B4-BE49-F238E27FC236}">
              <a16:creationId xmlns:a16="http://schemas.microsoft.com/office/drawing/2014/main" id="{A0372B5C-4FF8-40F9-B255-A073BF93587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7" name="Text Box 3">
          <a:extLst>
            <a:ext uri="{FF2B5EF4-FFF2-40B4-BE49-F238E27FC236}">
              <a16:creationId xmlns:a16="http://schemas.microsoft.com/office/drawing/2014/main" id="{F64F500B-8F55-428C-9DE6-2AA9856A1E0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8" name="Text Box 3">
          <a:extLst>
            <a:ext uri="{FF2B5EF4-FFF2-40B4-BE49-F238E27FC236}">
              <a16:creationId xmlns:a16="http://schemas.microsoft.com/office/drawing/2014/main" id="{12B39B3A-B76A-41F9-A775-A6841CCA150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699" name="Text Box 3">
          <a:extLst>
            <a:ext uri="{FF2B5EF4-FFF2-40B4-BE49-F238E27FC236}">
              <a16:creationId xmlns:a16="http://schemas.microsoft.com/office/drawing/2014/main" id="{C57DA4AC-C775-4E5C-8CDF-84D5D945EF9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0" name="Text Box 3">
          <a:extLst>
            <a:ext uri="{FF2B5EF4-FFF2-40B4-BE49-F238E27FC236}">
              <a16:creationId xmlns:a16="http://schemas.microsoft.com/office/drawing/2014/main" id="{324FD46D-BC6E-4C7E-BFFB-E40ED2217AD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1" name="Text Box 3">
          <a:extLst>
            <a:ext uri="{FF2B5EF4-FFF2-40B4-BE49-F238E27FC236}">
              <a16:creationId xmlns:a16="http://schemas.microsoft.com/office/drawing/2014/main" id="{94D645D2-CEC6-476F-8C35-E77ED446C6D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2" name="Text Box 3">
          <a:extLst>
            <a:ext uri="{FF2B5EF4-FFF2-40B4-BE49-F238E27FC236}">
              <a16:creationId xmlns:a16="http://schemas.microsoft.com/office/drawing/2014/main" id="{D7D487C6-2CB7-47EF-A154-2A3A4BE6F49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3" name="Text Box 3">
          <a:extLst>
            <a:ext uri="{FF2B5EF4-FFF2-40B4-BE49-F238E27FC236}">
              <a16:creationId xmlns:a16="http://schemas.microsoft.com/office/drawing/2014/main" id="{A3C318CA-A637-4713-9C14-6DB4CF0572F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4" name="Text Box 3">
          <a:extLst>
            <a:ext uri="{FF2B5EF4-FFF2-40B4-BE49-F238E27FC236}">
              <a16:creationId xmlns:a16="http://schemas.microsoft.com/office/drawing/2014/main" id="{A4AF9453-17A8-4AB6-9BA3-84C640017EE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5" name="Text Box 3">
          <a:extLst>
            <a:ext uri="{FF2B5EF4-FFF2-40B4-BE49-F238E27FC236}">
              <a16:creationId xmlns:a16="http://schemas.microsoft.com/office/drawing/2014/main" id="{0912BBED-B2D7-47A4-9DCB-BE1606B5F60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6" name="Text Box 3">
          <a:extLst>
            <a:ext uri="{FF2B5EF4-FFF2-40B4-BE49-F238E27FC236}">
              <a16:creationId xmlns:a16="http://schemas.microsoft.com/office/drawing/2014/main" id="{C6464609-3C19-4AA4-A0F8-38250C96798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7" name="Text Box 3">
          <a:extLst>
            <a:ext uri="{FF2B5EF4-FFF2-40B4-BE49-F238E27FC236}">
              <a16:creationId xmlns:a16="http://schemas.microsoft.com/office/drawing/2014/main" id="{5FC20FF6-B864-4351-973E-54246BB03FE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8" name="Text Box 3">
          <a:extLst>
            <a:ext uri="{FF2B5EF4-FFF2-40B4-BE49-F238E27FC236}">
              <a16:creationId xmlns:a16="http://schemas.microsoft.com/office/drawing/2014/main" id="{CAAEE1B7-A44B-48CF-BC19-D425C1979BC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09" name="Text Box 3">
          <a:extLst>
            <a:ext uri="{FF2B5EF4-FFF2-40B4-BE49-F238E27FC236}">
              <a16:creationId xmlns:a16="http://schemas.microsoft.com/office/drawing/2014/main" id="{3D18DC8F-4DB9-49E0-B237-1D3CF4276D5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0" name="Text Box 3">
          <a:extLst>
            <a:ext uri="{FF2B5EF4-FFF2-40B4-BE49-F238E27FC236}">
              <a16:creationId xmlns:a16="http://schemas.microsoft.com/office/drawing/2014/main" id="{75B91151-6415-4E51-98BB-F8FC7A12957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1" name="Text Box 3">
          <a:extLst>
            <a:ext uri="{FF2B5EF4-FFF2-40B4-BE49-F238E27FC236}">
              <a16:creationId xmlns:a16="http://schemas.microsoft.com/office/drawing/2014/main" id="{BB9B0AF4-8F9C-4DDF-9789-4F3A38C57C9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2" name="Text Box 3">
          <a:extLst>
            <a:ext uri="{FF2B5EF4-FFF2-40B4-BE49-F238E27FC236}">
              <a16:creationId xmlns:a16="http://schemas.microsoft.com/office/drawing/2014/main" id="{C050E9B0-A14C-42BE-93BA-D4336D4856A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3" name="Text Box 3">
          <a:extLst>
            <a:ext uri="{FF2B5EF4-FFF2-40B4-BE49-F238E27FC236}">
              <a16:creationId xmlns:a16="http://schemas.microsoft.com/office/drawing/2014/main" id="{D12ACB9B-12D2-4E5D-8066-E419277E656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4" name="Text Box 3">
          <a:extLst>
            <a:ext uri="{FF2B5EF4-FFF2-40B4-BE49-F238E27FC236}">
              <a16:creationId xmlns:a16="http://schemas.microsoft.com/office/drawing/2014/main" id="{5DC9BB8E-F75A-462C-B096-09CAC08A558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5" name="Text Box 3">
          <a:extLst>
            <a:ext uri="{FF2B5EF4-FFF2-40B4-BE49-F238E27FC236}">
              <a16:creationId xmlns:a16="http://schemas.microsoft.com/office/drawing/2014/main" id="{F8211ACA-098E-47AB-B3CA-7A5198466F6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6" name="Text Box 3">
          <a:extLst>
            <a:ext uri="{FF2B5EF4-FFF2-40B4-BE49-F238E27FC236}">
              <a16:creationId xmlns:a16="http://schemas.microsoft.com/office/drawing/2014/main" id="{D87DEA82-AEC2-4549-97F0-C87BE8E5516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7" name="Text Box 3">
          <a:extLst>
            <a:ext uri="{FF2B5EF4-FFF2-40B4-BE49-F238E27FC236}">
              <a16:creationId xmlns:a16="http://schemas.microsoft.com/office/drawing/2014/main" id="{DAF4C452-ADF0-4744-B8F2-AEBA5BD84CFD}"/>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8" name="Text Box 3">
          <a:extLst>
            <a:ext uri="{FF2B5EF4-FFF2-40B4-BE49-F238E27FC236}">
              <a16:creationId xmlns:a16="http://schemas.microsoft.com/office/drawing/2014/main" id="{AB8D9941-1CE0-4DFA-BEE3-1B19BD6FDB3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19" name="Text Box 3">
          <a:extLst>
            <a:ext uri="{FF2B5EF4-FFF2-40B4-BE49-F238E27FC236}">
              <a16:creationId xmlns:a16="http://schemas.microsoft.com/office/drawing/2014/main" id="{C9CCA432-61D5-483E-AB83-291CB999797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0" name="Text Box 3">
          <a:extLst>
            <a:ext uri="{FF2B5EF4-FFF2-40B4-BE49-F238E27FC236}">
              <a16:creationId xmlns:a16="http://schemas.microsoft.com/office/drawing/2014/main" id="{B8AFD32C-6503-4F3C-93C0-799BA6207BC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1" name="Text Box 3">
          <a:extLst>
            <a:ext uri="{FF2B5EF4-FFF2-40B4-BE49-F238E27FC236}">
              <a16:creationId xmlns:a16="http://schemas.microsoft.com/office/drawing/2014/main" id="{3BE840F2-17B9-4110-B330-ECAC708F284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2" name="Text Box 3">
          <a:extLst>
            <a:ext uri="{FF2B5EF4-FFF2-40B4-BE49-F238E27FC236}">
              <a16:creationId xmlns:a16="http://schemas.microsoft.com/office/drawing/2014/main" id="{97BE55C1-4755-4791-967C-47B4DA7BFEC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3" name="Text Box 3">
          <a:extLst>
            <a:ext uri="{FF2B5EF4-FFF2-40B4-BE49-F238E27FC236}">
              <a16:creationId xmlns:a16="http://schemas.microsoft.com/office/drawing/2014/main" id="{DAF5DF40-7B1C-4191-8589-CC5F4FDE5B1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4" name="Text Box 3">
          <a:extLst>
            <a:ext uri="{FF2B5EF4-FFF2-40B4-BE49-F238E27FC236}">
              <a16:creationId xmlns:a16="http://schemas.microsoft.com/office/drawing/2014/main" id="{2374F9F0-F17B-4306-BEC7-1E6923E9139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5" name="Text Box 3">
          <a:extLst>
            <a:ext uri="{FF2B5EF4-FFF2-40B4-BE49-F238E27FC236}">
              <a16:creationId xmlns:a16="http://schemas.microsoft.com/office/drawing/2014/main" id="{0D751A51-5A0C-43F7-938B-296DCD361DD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6" name="Text Box 3">
          <a:extLst>
            <a:ext uri="{FF2B5EF4-FFF2-40B4-BE49-F238E27FC236}">
              <a16:creationId xmlns:a16="http://schemas.microsoft.com/office/drawing/2014/main" id="{D08B5163-C49C-47C9-9B1A-3D0B98D0A6F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7" name="Text Box 3">
          <a:extLst>
            <a:ext uri="{FF2B5EF4-FFF2-40B4-BE49-F238E27FC236}">
              <a16:creationId xmlns:a16="http://schemas.microsoft.com/office/drawing/2014/main" id="{02091AFD-3A99-4E07-95C0-E01E58BDCED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8" name="Text Box 3">
          <a:extLst>
            <a:ext uri="{FF2B5EF4-FFF2-40B4-BE49-F238E27FC236}">
              <a16:creationId xmlns:a16="http://schemas.microsoft.com/office/drawing/2014/main" id="{0C349295-A313-4306-9308-5A025B7D344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29" name="Text Box 3">
          <a:extLst>
            <a:ext uri="{FF2B5EF4-FFF2-40B4-BE49-F238E27FC236}">
              <a16:creationId xmlns:a16="http://schemas.microsoft.com/office/drawing/2014/main" id="{E1CF67AA-4AA2-4DBD-99FC-DD555D063D5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0" name="Text Box 3">
          <a:extLst>
            <a:ext uri="{FF2B5EF4-FFF2-40B4-BE49-F238E27FC236}">
              <a16:creationId xmlns:a16="http://schemas.microsoft.com/office/drawing/2014/main" id="{3CA9EDE4-0938-4D62-8E05-D39895E51A6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1" name="Text Box 3">
          <a:extLst>
            <a:ext uri="{FF2B5EF4-FFF2-40B4-BE49-F238E27FC236}">
              <a16:creationId xmlns:a16="http://schemas.microsoft.com/office/drawing/2014/main" id="{C4A97EBD-E3BF-4F9A-BBD2-98E7A04C09B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2" name="Text Box 3">
          <a:extLst>
            <a:ext uri="{FF2B5EF4-FFF2-40B4-BE49-F238E27FC236}">
              <a16:creationId xmlns:a16="http://schemas.microsoft.com/office/drawing/2014/main" id="{428AABBD-911B-4271-B0CA-5A6011A9873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3" name="Text Box 3">
          <a:extLst>
            <a:ext uri="{FF2B5EF4-FFF2-40B4-BE49-F238E27FC236}">
              <a16:creationId xmlns:a16="http://schemas.microsoft.com/office/drawing/2014/main" id="{7CBDD36B-F222-484F-B5D0-7671740FF5C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4" name="Text Box 3">
          <a:extLst>
            <a:ext uri="{FF2B5EF4-FFF2-40B4-BE49-F238E27FC236}">
              <a16:creationId xmlns:a16="http://schemas.microsoft.com/office/drawing/2014/main" id="{1B513FB4-AF13-4CF9-9485-595948341D8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5" name="Text Box 3">
          <a:extLst>
            <a:ext uri="{FF2B5EF4-FFF2-40B4-BE49-F238E27FC236}">
              <a16:creationId xmlns:a16="http://schemas.microsoft.com/office/drawing/2014/main" id="{12DB3021-0B6F-42FF-ADDA-5F1A0B556A8C}"/>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6" name="Text Box 3">
          <a:extLst>
            <a:ext uri="{FF2B5EF4-FFF2-40B4-BE49-F238E27FC236}">
              <a16:creationId xmlns:a16="http://schemas.microsoft.com/office/drawing/2014/main" id="{98F5FF0F-1F76-4407-AAC5-0CA78F76F98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7" name="Text Box 3">
          <a:extLst>
            <a:ext uri="{FF2B5EF4-FFF2-40B4-BE49-F238E27FC236}">
              <a16:creationId xmlns:a16="http://schemas.microsoft.com/office/drawing/2014/main" id="{D287B292-920C-49D8-AF04-FEC40459975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8" name="Text Box 3">
          <a:extLst>
            <a:ext uri="{FF2B5EF4-FFF2-40B4-BE49-F238E27FC236}">
              <a16:creationId xmlns:a16="http://schemas.microsoft.com/office/drawing/2014/main" id="{3010DC90-0929-43C1-A6FA-776B81FA8FE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39" name="Text Box 3">
          <a:extLst>
            <a:ext uri="{FF2B5EF4-FFF2-40B4-BE49-F238E27FC236}">
              <a16:creationId xmlns:a16="http://schemas.microsoft.com/office/drawing/2014/main" id="{321400CF-62A9-4667-A9FD-B839C8E96B4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0" name="Text Box 3">
          <a:extLst>
            <a:ext uri="{FF2B5EF4-FFF2-40B4-BE49-F238E27FC236}">
              <a16:creationId xmlns:a16="http://schemas.microsoft.com/office/drawing/2014/main" id="{D895C629-A8C6-449E-8DAF-6AC46FD5F48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1" name="Text Box 3">
          <a:extLst>
            <a:ext uri="{FF2B5EF4-FFF2-40B4-BE49-F238E27FC236}">
              <a16:creationId xmlns:a16="http://schemas.microsoft.com/office/drawing/2014/main" id="{B52D1DE4-2317-42D6-AFC9-3A5D2009328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2" name="Text Box 3">
          <a:extLst>
            <a:ext uri="{FF2B5EF4-FFF2-40B4-BE49-F238E27FC236}">
              <a16:creationId xmlns:a16="http://schemas.microsoft.com/office/drawing/2014/main" id="{B219847A-FEF6-43E1-9E02-09A82E61CC9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3" name="Text Box 3">
          <a:extLst>
            <a:ext uri="{FF2B5EF4-FFF2-40B4-BE49-F238E27FC236}">
              <a16:creationId xmlns:a16="http://schemas.microsoft.com/office/drawing/2014/main" id="{0F787A3C-6EEE-4407-AED3-B4B66CF667C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4" name="Text Box 3">
          <a:extLst>
            <a:ext uri="{FF2B5EF4-FFF2-40B4-BE49-F238E27FC236}">
              <a16:creationId xmlns:a16="http://schemas.microsoft.com/office/drawing/2014/main" id="{8E5355AB-D58B-4862-A841-B051A53F0996}"/>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5" name="Text Box 3">
          <a:extLst>
            <a:ext uri="{FF2B5EF4-FFF2-40B4-BE49-F238E27FC236}">
              <a16:creationId xmlns:a16="http://schemas.microsoft.com/office/drawing/2014/main" id="{C1A47BC1-9A41-4969-93B3-C4622F63D83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6" name="Text Box 3">
          <a:extLst>
            <a:ext uri="{FF2B5EF4-FFF2-40B4-BE49-F238E27FC236}">
              <a16:creationId xmlns:a16="http://schemas.microsoft.com/office/drawing/2014/main" id="{58B8091D-CDD9-489F-95F1-1033E3FCCF3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7" name="Text Box 3">
          <a:extLst>
            <a:ext uri="{FF2B5EF4-FFF2-40B4-BE49-F238E27FC236}">
              <a16:creationId xmlns:a16="http://schemas.microsoft.com/office/drawing/2014/main" id="{93389424-79C7-460C-8AB8-F2BC77FBA4D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8" name="Text Box 3">
          <a:extLst>
            <a:ext uri="{FF2B5EF4-FFF2-40B4-BE49-F238E27FC236}">
              <a16:creationId xmlns:a16="http://schemas.microsoft.com/office/drawing/2014/main" id="{71928671-2CFA-4804-9A98-71B549EB67B7}"/>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49" name="Text Box 3">
          <a:extLst>
            <a:ext uri="{FF2B5EF4-FFF2-40B4-BE49-F238E27FC236}">
              <a16:creationId xmlns:a16="http://schemas.microsoft.com/office/drawing/2014/main" id="{F6D1973F-4037-45CA-B89C-B8C48ABF8B0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0" name="Text Box 3">
          <a:extLst>
            <a:ext uri="{FF2B5EF4-FFF2-40B4-BE49-F238E27FC236}">
              <a16:creationId xmlns:a16="http://schemas.microsoft.com/office/drawing/2014/main" id="{8BF148AB-ED8C-4365-814B-2F16D7790FB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1" name="Text Box 3">
          <a:extLst>
            <a:ext uri="{FF2B5EF4-FFF2-40B4-BE49-F238E27FC236}">
              <a16:creationId xmlns:a16="http://schemas.microsoft.com/office/drawing/2014/main" id="{5AFB023A-81C3-4170-97A6-8FD91D6F9775}"/>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2" name="Text Box 3">
          <a:extLst>
            <a:ext uri="{FF2B5EF4-FFF2-40B4-BE49-F238E27FC236}">
              <a16:creationId xmlns:a16="http://schemas.microsoft.com/office/drawing/2014/main" id="{3AE9F364-9903-4B59-8F21-6E0665F939A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3" name="Text Box 3">
          <a:extLst>
            <a:ext uri="{FF2B5EF4-FFF2-40B4-BE49-F238E27FC236}">
              <a16:creationId xmlns:a16="http://schemas.microsoft.com/office/drawing/2014/main" id="{B4BD6D32-4B53-4598-A475-41952D9F4D7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4" name="Text Box 3">
          <a:extLst>
            <a:ext uri="{FF2B5EF4-FFF2-40B4-BE49-F238E27FC236}">
              <a16:creationId xmlns:a16="http://schemas.microsoft.com/office/drawing/2014/main" id="{B0AFA5E4-6F84-4E36-9915-22A70651541F}"/>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5" name="Text Box 3">
          <a:extLst>
            <a:ext uri="{FF2B5EF4-FFF2-40B4-BE49-F238E27FC236}">
              <a16:creationId xmlns:a16="http://schemas.microsoft.com/office/drawing/2014/main" id="{1433B5DC-4CF9-4273-A685-9ACC349009F1}"/>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6" name="Text Box 3">
          <a:extLst>
            <a:ext uri="{FF2B5EF4-FFF2-40B4-BE49-F238E27FC236}">
              <a16:creationId xmlns:a16="http://schemas.microsoft.com/office/drawing/2014/main" id="{93C22711-D7D2-4B4A-AF06-E2D6BDF497E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7" name="Text Box 3">
          <a:extLst>
            <a:ext uri="{FF2B5EF4-FFF2-40B4-BE49-F238E27FC236}">
              <a16:creationId xmlns:a16="http://schemas.microsoft.com/office/drawing/2014/main" id="{D6C08817-9334-4FF6-B622-BF0E2388D0E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8" name="Text Box 3">
          <a:extLst>
            <a:ext uri="{FF2B5EF4-FFF2-40B4-BE49-F238E27FC236}">
              <a16:creationId xmlns:a16="http://schemas.microsoft.com/office/drawing/2014/main" id="{1521B9E7-859B-4280-BEC7-2405531F49B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59" name="Text Box 3">
          <a:extLst>
            <a:ext uri="{FF2B5EF4-FFF2-40B4-BE49-F238E27FC236}">
              <a16:creationId xmlns:a16="http://schemas.microsoft.com/office/drawing/2014/main" id="{4A4AEA60-317D-44C7-878A-BC0D77EFC6F2}"/>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0" name="Text Box 3">
          <a:extLst>
            <a:ext uri="{FF2B5EF4-FFF2-40B4-BE49-F238E27FC236}">
              <a16:creationId xmlns:a16="http://schemas.microsoft.com/office/drawing/2014/main" id="{9322C444-BF67-4ACD-BAB6-CF3841536818}"/>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1" name="Text Box 3">
          <a:extLst>
            <a:ext uri="{FF2B5EF4-FFF2-40B4-BE49-F238E27FC236}">
              <a16:creationId xmlns:a16="http://schemas.microsoft.com/office/drawing/2014/main" id="{C16C29B2-26FE-4529-B63E-7E845891416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2" name="Text Box 3">
          <a:extLst>
            <a:ext uri="{FF2B5EF4-FFF2-40B4-BE49-F238E27FC236}">
              <a16:creationId xmlns:a16="http://schemas.microsoft.com/office/drawing/2014/main" id="{F8B78DCE-4D58-48C0-8D68-DC4604E62579}"/>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3" name="Text Box 3">
          <a:extLst>
            <a:ext uri="{FF2B5EF4-FFF2-40B4-BE49-F238E27FC236}">
              <a16:creationId xmlns:a16="http://schemas.microsoft.com/office/drawing/2014/main" id="{3683410F-A634-4720-B75E-5EC002A6D21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4" name="Text Box 3">
          <a:extLst>
            <a:ext uri="{FF2B5EF4-FFF2-40B4-BE49-F238E27FC236}">
              <a16:creationId xmlns:a16="http://schemas.microsoft.com/office/drawing/2014/main" id="{7B4FED4C-43B8-4300-825D-030B6EFE398E}"/>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5" name="Text Box 3">
          <a:extLst>
            <a:ext uri="{FF2B5EF4-FFF2-40B4-BE49-F238E27FC236}">
              <a16:creationId xmlns:a16="http://schemas.microsoft.com/office/drawing/2014/main" id="{30936B1D-439A-4E46-A8B7-3CB367FAEC0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6" name="Text Box 3">
          <a:extLst>
            <a:ext uri="{FF2B5EF4-FFF2-40B4-BE49-F238E27FC236}">
              <a16:creationId xmlns:a16="http://schemas.microsoft.com/office/drawing/2014/main" id="{02A89804-8799-49F7-921C-3BEB9E94D1A4}"/>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7" name="Text Box 3">
          <a:extLst>
            <a:ext uri="{FF2B5EF4-FFF2-40B4-BE49-F238E27FC236}">
              <a16:creationId xmlns:a16="http://schemas.microsoft.com/office/drawing/2014/main" id="{08C73102-EB0C-4C7F-9CF6-112F96731AF0}"/>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8" name="Text Box 3">
          <a:extLst>
            <a:ext uri="{FF2B5EF4-FFF2-40B4-BE49-F238E27FC236}">
              <a16:creationId xmlns:a16="http://schemas.microsoft.com/office/drawing/2014/main" id="{E673F227-E0F1-4DE6-B805-1224C0F8472B}"/>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69" name="Text Box 3">
          <a:extLst>
            <a:ext uri="{FF2B5EF4-FFF2-40B4-BE49-F238E27FC236}">
              <a16:creationId xmlns:a16="http://schemas.microsoft.com/office/drawing/2014/main" id="{88BB1DE6-95DB-4ABA-8A83-E5216E208DEA}"/>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45</xdr:row>
      <xdr:rowOff>0</xdr:rowOff>
    </xdr:from>
    <xdr:to>
      <xdr:col>1</xdr:col>
      <xdr:colOff>1447800</xdr:colOff>
      <xdr:row>45</xdr:row>
      <xdr:rowOff>209306</xdr:rowOff>
    </xdr:to>
    <xdr:sp macro="" textlink="">
      <xdr:nvSpPr>
        <xdr:cNvPr id="770" name="Text Box 3">
          <a:extLst>
            <a:ext uri="{FF2B5EF4-FFF2-40B4-BE49-F238E27FC236}">
              <a16:creationId xmlns:a16="http://schemas.microsoft.com/office/drawing/2014/main" id="{50E12DD4-4EC3-4687-86A8-53198E61FFE3}"/>
            </a:ext>
          </a:extLst>
        </xdr:cNvPr>
        <xdr:cNvSpPr txBox="1">
          <a:spLocks noChangeArrowheads="1"/>
        </xdr:cNvSpPr>
      </xdr:nvSpPr>
      <xdr:spPr bwMode="auto">
        <a:xfrm>
          <a:off x="2524125" y="404583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1" name="Text Box 3">
          <a:extLst>
            <a:ext uri="{FF2B5EF4-FFF2-40B4-BE49-F238E27FC236}">
              <a16:creationId xmlns:a16="http://schemas.microsoft.com/office/drawing/2014/main" id="{8EAF62A4-BD55-401C-90C5-BAF2B3C9E6C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2" name="Text Box 3">
          <a:extLst>
            <a:ext uri="{FF2B5EF4-FFF2-40B4-BE49-F238E27FC236}">
              <a16:creationId xmlns:a16="http://schemas.microsoft.com/office/drawing/2014/main" id="{848C8263-F961-4E2B-AE84-446DE8C2557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3" name="Text Box 3">
          <a:extLst>
            <a:ext uri="{FF2B5EF4-FFF2-40B4-BE49-F238E27FC236}">
              <a16:creationId xmlns:a16="http://schemas.microsoft.com/office/drawing/2014/main" id="{89E246A3-8CEF-4B7C-9B72-A494FDDBAE3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4" name="Text Box 3">
          <a:extLst>
            <a:ext uri="{FF2B5EF4-FFF2-40B4-BE49-F238E27FC236}">
              <a16:creationId xmlns:a16="http://schemas.microsoft.com/office/drawing/2014/main" id="{5BA8E3FC-3849-4F40-8E82-F59440C87EE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5" name="Text Box 3">
          <a:extLst>
            <a:ext uri="{FF2B5EF4-FFF2-40B4-BE49-F238E27FC236}">
              <a16:creationId xmlns:a16="http://schemas.microsoft.com/office/drawing/2014/main" id="{01745C60-1D22-4ED2-9BAF-16C90E5991A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6" name="Text Box 3">
          <a:extLst>
            <a:ext uri="{FF2B5EF4-FFF2-40B4-BE49-F238E27FC236}">
              <a16:creationId xmlns:a16="http://schemas.microsoft.com/office/drawing/2014/main" id="{1A3AF2A3-1C0E-4E06-81F5-39D871E9686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7" name="Text Box 3">
          <a:extLst>
            <a:ext uri="{FF2B5EF4-FFF2-40B4-BE49-F238E27FC236}">
              <a16:creationId xmlns:a16="http://schemas.microsoft.com/office/drawing/2014/main" id="{2CB43C67-EEE3-4710-918F-BB1EA93A137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8" name="Text Box 3">
          <a:extLst>
            <a:ext uri="{FF2B5EF4-FFF2-40B4-BE49-F238E27FC236}">
              <a16:creationId xmlns:a16="http://schemas.microsoft.com/office/drawing/2014/main" id="{4775D19C-41B2-4E06-9E38-90445C7545B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79" name="Text Box 3">
          <a:extLst>
            <a:ext uri="{FF2B5EF4-FFF2-40B4-BE49-F238E27FC236}">
              <a16:creationId xmlns:a16="http://schemas.microsoft.com/office/drawing/2014/main" id="{6B0E3933-4EB7-4D06-B891-FADDEE2CA57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0" name="Text Box 3">
          <a:extLst>
            <a:ext uri="{FF2B5EF4-FFF2-40B4-BE49-F238E27FC236}">
              <a16:creationId xmlns:a16="http://schemas.microsoft.com/office/drawing/2014/main" id="{0D48AF59-74C5-4448-9747-501736EA3E7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1" name="Text Box 3">
          <a:extLst>
            <a:ext uri="{FF2B5EF4-FFF2-40B4-BE49-F238E27FC236}">
              <a16:creationId xmlns:a16="http://schemas.microsoft.com/office/drawing/2014/main" id="{D4BE5E9F-364A-4738-B66F-4B473F2A2EB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2" name="Text Box 3">
          <a:extLst>
            <a:ext uri="{FF2B5EF4-FFF2-40B4-BE49-F238E27FC236}">
              <a16:creationId xmlns:a16="http://schemas.microsoft.com/office/drawing/2014/main" id="{059AAAF8-4B71-4836-948B-27FAA532783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3" name="Text Box 3">
          <a:extLst>
            <a:ext uri="{FF2B5EF4-FFF2-40B4-BE49-F238E27FC236}">
              <a16:creationId xmlns:a16="http://schemas.microsoft.com/office/drawing/2014/main" id="{FA355D07-E22A-467B-AAFC-9C0CF6F7AB2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4" name="Text Box 3">
          <a:extLst>
            <a:ext uri="{FF2B5EF4-FFF2-40B4-BE49-F238E27FC236}">
              <a16:creationId xmlns:a16="http://schemas.microsoft.com/office/drawing/2014/main" id="{BD1AA0A8-D0E2-4FB3-AD70-80EC2C9DF94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5" name="Text Box 3">
          <a:extLst>
            <a:ext uri="{FF2B5EF4-FFF2-40B4-BE49-F238E27FC236}">
              <a16:creationId xmlns:a16="http://schemas.microsoft.com/office/drawing/2014/main" id="{DAA6965A-2F4C-45C9-A43E-79AE8EB01EF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6" name="Text Box 3">
          <a:extLst>
            <a:ext uri="{FF2B5EF4-FFF2-40B4-BE49-F238E27FC236}">
              <a16:creationId xmlns:a16="http://schemas.microsoft.com/office/drawing/2014/main" id="{F5490589-B51B-4B7C-9C3F-713470D46D7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7" name="Text Box 3">
          <a:extLst>
            <a:ext uri="{FF2B5EF4-FFF2-40B4-BE49-F238E27FC236}">
              <a16:creationId xmlns:a16="http://schemas.microsoft.com/office/drawing/2014/main" id="{7832F815-23CF-41BB-BA6F-A2850D6A8A8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8" name="Text Box 3">
          <a:extLst>
            <a:ext uri="{FF2B5EF4-FFF2-40B4-BE49-F238E27FC236}">
              <a16:creationId xmlns:a16="http://schemas.microsoft.com/office/drawing/2014/main" id="{C82C76BD-BBC6-4B2B-97BD-1DAA32E0143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89" name="Text Box 3">
          <a:extLst>
            <a:ext uri="{FF2B5EF4-FFF2-40B4-BE49-F238E27FC236}">
              <a16:creationId xmlns:a16="http://schemas.microsoft.com/office/drawing/2014/main" id="{F6ED8724-883F-476A-8EAE-C4646CEA241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0" name="Text Box 3">
          <a:extLst>
            <a:ext uri="{FF2B5EF4-FFF2-40B4-BE49-F238E27FC236}">
              <a16:creationId xmlns:a16="http://schemas.microsoft.com/office/drawing/2014/main" id="{FC367D97-A933-4385-B679-296BB4623E1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1" name="Text Box 3">
          <a:extLst>
            <a:ext uri="{FF2B5EF4-FFF2-40B4-BE49-F238E27FC236}">
              <a16:creationId xmlns:a16="http://schemas.microsoft.com/office/drawing/2014/main" id="{31615845-D705-4AEE-A8D9-DAFB7F652B3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2" name="Text Box 3">
          <a:extLst>
            <a:ext uri="{FF2B5EF4-FFF2-40B4-BE49-F238E27FC236}">
              <a16:creationId xmlns:a16="http://schemas.microsoft.com/office/drawing/2014/main" id="{5E600C13-F9B5-4B32-AFB1-DB886D64B04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3" name="Text Box 3">
          <a:extLst>
            <a:ext uri="{FF2B5EF4-FFF2-40B4-BE49-F238E27FC236}">
              <a16:creationId xmlns:a16="http://schemas.microsoft.com/office/drawing/2014/main" id="{22AFE7F7-2B03-43F8-9A6B-9FBAFD72F09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4" name="Text Box 3">
          <a:extLst>
            <a:ext uri="{FF2B5EF4-FFF2-40B4-BE49-F238E27FC236}">
              <a16:creationId xmlns:a16="http://schemas.microsoft.com/office/drawing/2014/main" id="{D5A8543B-D811-4223-9323-CA5A60BAE03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5" name="Text Box 3">
          <a:extLst>
            <a:ext uri="{FF2B5EF4-FFF2-40B4-BE49-F238E27FC236}">
              <a16:creationId xmlns:a16="http://schemas.microsoft.com/office/drawing/2014/main" id="{3AC07DF7-7DF1-417A-88B3-F0C83902EB2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6" name="Text Box 3">
          <a:extLst>
            <a:ext uri="{FF2B5EF4-FFF2-40B4-BE49-F238E27FC236}">
              <a16:creationId xmlns:a16="http://schemas.microsoft.com/office/drawing/2014/main" id="{82BBB7A1-67A1-4FED-ABDD-94A4C47709A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7" name="Text Box 3">
          <a:extLst>
            <a:ext uri="{FF2B5EF4-FFF2-40B4-BE49-F238E27FC236}">
              <a16:creationId xmlns:a16="http://schemas.microsoft.com/office/drawing/2014/main" id="{88DFBA73-3992-4A56-8893-DC81B8A9C83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8" name="Text Box 3">
          <a:extLst>
            <a:ext uri="{FF2B5EF4-FFF2-40B4-BE49-F238E27FC236}">
              <a16:creationId xmlns:a16="http://schemas.microsoft.com/office/drawing/2014/main" id="{2162A680-B13A-4DD4-8A3D-D83B1FC4063F}"/>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799" name="Text Box 3">
          <a:extLst>
            <a:ext uri="{FF2B5EF4-FFF2-40B4-BE49-F238E27FC236}">
              <a16:creationId xmlns:a16="http://schemas.microsoft.com/office/drawing/2014/main" id="{D820077C-AB27-4732-8258-383ED41D5B1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0" name="Text Box 3">
          <a:extLst>
            <a:ext uri="{FF2B5EF4-FFF2-40B4-BE49-F238E27FC236}">
              <a16:creationId xmlns:a16="http://schemas.microsoft.com/office/drawing/2014/main" id="{20643520-FA62-4F9E-BD83-8AF7EF54967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1" name="Text Box 3">
          <a:extLst>
            <a:ext uri="{FF2B5EF4-FFF2-40B4-BE49-F238E27FC236}">
              <a16:creationId xmlns:a16="http://schemas.microsoft.com/office/drawing/2014/main" id="{E60E252D-CAC4-44F6-9892-A2E363A48EF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2" name="Text Box 3">
          <a:extLst>
            <a:ext uri="{FF2B5EF4-FFF2-40B4-BE49-F238E27FC236}">
              <a16:creationId xmlns:a16="http://schemas.microsoft.com/office/drawing/2014/main" id="{4914FA02-64E1-420D-B2EC-7D13B90348D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3" name="Text Box 3">
          <a:extLst>
            <a:ext uri="{FF2B5EF4-FFF2-40B4-BE49-F238E27FC236}">
              <a16:creationId xmlns:a16="http://schemas.microsoft.com/office/drawing/2014/main" id="{99E4E6F6-340E-4A66-B365-3E35F363318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4" name="Text Box 3">
          <a:extLst>
            <a:ext uri="{FF2B5EF4-FFF2-40B4-BE49-F238E27FC236}">
              <a16:creationId xmlns:a16="http://schemas.microsoft.com/office/drawing/2014/main" id="{682F6CB8-65EE-42B2-A91D-7CCEB7B1239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5" name="Text Box 3">
          <a:extLst>
            <a:ext uri="{FF2B5EF4-FFF2-40B4-BE49-F238E27FC236}">
              <a16:creationId xmlns:a16="http://schemas.microsoft.com/office/drawing/2014/main" id="{4EA153A7-2A01-4116-BD86-7CE515C1212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6" name="Text Box 3">
          <a:extLst>
            <a:ext uri="{FF2B5EF4-FFF2-40B4-BE49-F238E27FC236}">
              <a16:creationId xmlns:a16="http://schemas.microsoft.com/office/drawing/2014/main" id="{ABC954A0-BDAF-42CB-B2A5-D6045FF5F3F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7" name="Text Box 3">
          <a:extLst>
            <a:ext uri="{FF2B5EF4-FFF2-40B4-BE49-F238E27FC236}">
              <a16:creationId xmlns:a16="http://schemas.microsoft.com/office/drawing/2014/main" id="{37AF0DB5-B9D6-4915-8CDD-173E6625124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8" name="Text Box 3">
          <a:extLst>
            <a:ext uri="{FF2B5EF4-FFF2-40B4-BE49-F238E27FC236}">
              <a16:creationId xmlns:a16="http://schemas.microsoft.com/office/drawing/2014/main" id="{CB0B07EC-0624-4221-9CD1-C6EC316B4BC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09" name="Text Box 3">
          <a:extLst>
            <a:ext uri="{FF2B5EF4-FFF2-40B4-BE49-F238E27FC236}">
              <a16:creationId xmlns:a16="http://schemas.microsoft.com/office/drawing/2014/main" id="{F38FD5B8-905F-4980-9A7C-FD8A034BA08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0" name="Text Box 3">
          <a:extLst>
            <a:ext uri="{FF2B5EF4-FFF2-40B4-BE49-F238E27FC236}">
              <a16:creationId xmlns:a16="http://schemas.microsoft.com/office/drawing/2014/main" id="{ED0C97D6-6437-401B-BAE6-C4261460CF0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1" name="Text Box 3">
          <a:extLst>
            <a:ext uri="{FF2B5EF4-FFF2-40B4-BE49-F238E27FC236}">
              <a16:creationId xmlns:a16="http://schemas.microsoft.com/office/drawing/2014/main" id="{1D2B5EA6-BCC7-47D5-8734-512B5B16570F}"/>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2" name="Text Box 3">
          <a:extLst>
            <a:ext uri="{FF2B5EF4-FFF2-40B4-BE49-F238E27FC236}">
              <a16:creationId xmlns:a16="http://schemas.microsoft.com/office/drawing/2014/main" id="{B191B0E2-3B0F-4CF0-BC3F-20BC14AFB5D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3" name="Text Box 3">
          <a:extLst>
            <a:ext uri="{FF2B5EF4-FFF2-40B4-BE49-F238E27FC236}">
              <a16:creationId xmlns:a16="http://schemas.microsoft.com/office/drawing/2014/main" id="{C5771F67-42DB-4263-81BE-5E2FD3A8965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4" name="Text Box 3">
          <a:extLst>
            <a:ext uri="{FF2B5EF4-FFF2-40B4-BE49-F238E27FC236}">
              <a16:creationId xmlns:a16="http://schemas.microsoft.com/office/drawing/2014/main" id="{F0B37ABB-E141-4C62-9309-AC095E61EFB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5" name="Text Box 3">
          <a:extLst>
            <a:ext uri="{FF2B5EF4-FFF2-40B4-BE49-F238E27FC236}">
              <a16:creationId xmlns:a16="http://schemas.microsoft.com/office/drawing/2014/main" id="{259A703C-5BF5-4854-8108-C76B784D34E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6" name="Text Box 3">
          <a:extLst>
            <a:ext uri="{FF2B5EF4-FFF2-40B4-BE49-F238E27FC236}">
              <a16:creationId xmlns:a16="http://schemas.microsoft.com/office/drawing/2014/main" id="{D74EF28A-26DB-4A5A-8405-5CE150D8D5D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7" name="Text Box 3">
          <a:extLst>
            <a:ext uri="{FF2B5EF4-FFF2-40B4-BE49-F238E27FC236}">
              <a16:creationId xmlns:a16="http://schemas.microsoft.com/office/drawing/2014/main" id="{C64CC0A8-2F87-4B49-BE7E-86C760667D1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8" name="Text Box 3">
          <a:extLst>
            <a:ext uri="{FF2B5EF4-FFF2-40B4-BE49-F238E27FC236}">
              <a16:creationId xmlns:a16="http://schemas.microsoft.com/office/drawing/2014/main" id="{E608A994-494B-4763-8C0D-C14C4CCDFA7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19" name="Text Box 3">
          <a:extLst>
            <a:ext uri="{FF2B5EF4-FFF2-40B4-BE49-F238E27FC236}">
              <a16:creationId xmlns:a16="http://schemas.microsoft.com/office/drawing/2014/main" id="{AEE05536-B759-4756-BDC8-5B35DB05143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0" name="Text Box 3">
          <a:extLst>
            <a:ext uri="{FF2B5EF4-FFF2-40B4-BE49-F238E27FC236}">
              <a16:creationId xmlns:a16="http://schemas.microsoft.com/office/drawing/2014/main" id="{140E7876-316F-40D5-93A8-4EE5A2B7CFE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1" name="Text Box 3">
          <a:extLst>
            <a:ext uri="{FF2B5EF4-FFF2-40B4-BE49-F238E27FC236}">
              <a16:creationId xmlns:a16="http://schemas.microsoft.com/office/drawing/2014/main" id="{E9DA818C-6E0E-4D35-8EB7-29EE776BBD5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2" name="Text Box 3">
          <a:extLst>
            <a:ext uri="{FF2B5EF4-FFF2-40B4-BE49-F238E27FC236}">
              <a16:creationId xmlns:a16="http://schemas.microsoft.com/office/drawing/2014/main" id="{3AEB9089-EA8B-4487-A390-EAF055A443B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3" name="Text Box 3">
          <a:extLst>
            <a:ext uri="{FF2B5EF4-FFF2-40B4-BE49-F238E27FC236}">
              <a16:creationId xmlns:a16="http://schemas.microsoft.com/office/drawing/2014/main" id="{8A5EC313-7510-4AF4-BB62-B041F7386EF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4" name="Text Box 3">
          <a:extLst>
            <a:ext uri="{FF2B5EF4-FFF2-40B4-BE49-F238E27FC236}">
              <a16:creationId xmlns:a16="http://schemas.microsoft.com/office/drawing/2014/main" id="{CCDFD488-FA1D-4B43-B995-A50A42269D1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5" name="Text Box 3">
          <a:extLst>
            <a:ext uri="{FF2B5EF4-FFF2-40B4-BE49-F238E27FC236}">
              <a16:creationId xmlns:a16="http://schemas.microsoft.com/office/drawing/2014/main" id="{D760D1C8-6488-4322-B91B-C39F1313D0E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6" name="Text Box 3">
          <a:extLst>
            <a:ext uri="{FF2B5EF4-FFF2-40B4-BE49-F238E27FC236}">
              <a16:creationId xmlns:a16="http://schemas.microsoft.com/office/drawing/2014/main" id="{733D8D4F-88EF-4AA0-99A0-443FA4EFAA3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7" name="Text Box 3">
          <a:extLst>
            <a:ext uri="{FF2B5EF4-FFF2-40B4-BE49-F238E27FC236}">
              <a16:creationId xmlns:a16="http://schemas.microsoft.com/office/drawing/2014/main" id="{FF4BA508-7908-4A1C-96B3-D1473096768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8" name="Text Box 3">
          <a:extLst>
            <a:ext uri="{FF2B5EF4-FFF2-40B4-BE49-F238E27FC236}">
              <a16:creationId xmlns:a16="http://schemas.microsoft.com/office/drawing/2014/main" id="{BE205068-039C-4111-B71C-F8A6BB841A1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29" name="Text Box 3">
          <a:extLst>
            <a:ext uri="{FF2B5EF4-FFF2-40B4-BE49-F238E27FC236}">
              <a16:creationId xmlns:a16="http://schemas.microsoft.com/office/drawing/2014/main" id="{2573853A-1660-433A-AEB6-7E3C7481602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0" name="Text Box 3">
          <a:extLst>
            <a:ext uri="{FF2B5EF4-FFF2-40B4-BE49-F238E27FC236}">
              <a16:creationId xmlns:a16="http://schemas.microsoft.com/office/drawing/2014/main" id="{810928FC-BF4F-457E-9E24-423CFE90E1F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1" name="Text Box 3">
          <a:extLst>
            <a:ext uri="{FF2B5EF4-FFF2-40B4-BE49-F238E27FC236}">
              <a16:creationId xmlns:a16="http://schemas.microsoft.com/office/drawing/2014/main" id="{EECFF20C-A06A-4E9E-868C-1C98EEAE865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2" name="Text Box 3">
          <a:extLst>
            <a:ext uri="{FF2B5EF4-FFF2-40B4-BE49-F238E27FC236}">
              <a16:creationId xmlns:a16="http://schemas.microsoft.com/office/drawing/2014/main" id="{FAC757D5-1FEB-4DB1-BAB0-C94A48D4740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3" name="Text Box 3">
          <a:extLst>
            <a:ext uri="{FF2B5EF4-FFF2-40B4-BE49-F238E27FC236}">
              <a16:creationId xmlns:a16="http://schemas.microsoft.com/office/drawing/2014/main" id="{DFE5828E-2561-4E9D-88CA-7036FCD787D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4" name="Text Box 3">
          <a:extLst>
            <a:ext uri="{FF2B5EF4-FFF2-40B4-BE49-F238E27FC236}">
              <a16:creationId xmlns:a16="http://schemas.microsoft.com/office/drawing/2014/main" id="{C066712D-EA20-4A25-8BB1-7FABAD496CF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5" name="Text Box 3">
          <a:extLst>
            <a:ext uri="{FF2B5EF4-FFF2-40B4-BE49-F238E27FC236}">
              <a16:creationId xmlns:a16="http://schemas.microsoft.com/office/drawing/2014/main" id="{285BC8C0-B40A-4D61-8187-882231E5D31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6" name="Text Box 3">
          <a:extLst>
            <a:ext uri="{FF2B5EF4-FFF2-40B4-BE49-F238E27FC236}">
              <a16:creationId xmlns:a16="http://schemas.microsoft.com/office/drawing/2014/main" id="{AD40F304-0128-497A-9F07-81810571CFF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7" name="Text Box 3">
          <a:extLst>
            <a:ext uri="{FF2B5EF4-FFF2-40B4-BE49-F238E27FC236}">
              <a16:creationId xmlns:a16="http://schemas.microsoft.com/office/drawing/2014/main" id="{9986E41C-78D5-4A2E-BA86-2BA133620ED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8" name="Text Box 3">
          <a:extLst>
            <a:ext uri="{FF2B5EF4-FFF2-40B4-BE49-F238E27FC236}">
              <a16:creationId xmlns:a16="http://schemas.microsoft.com/office/drawing/2014/main" id="{6C305570-D33D-4914-808E-D0E49C897BF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39" name="Text Box 3">
          <a:extLst>
            <a:ext uri="{FF2B5EF4-FFF2-40B4-BE49-F238E27FC236}">
              <a16:creationId xmlns:a16="http://schemas.microsoft.com/office/drawing/2014/main" id="{FFB4E019-BDD7-49AC-9D2A-FEFC74E7C79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0" name="Text Box 3">
          <a:extLst>
            <a:ext uri="{FF2B5EF4-FFF2-40B4-BE49-F238E27FC236}">
              <a16:creationId xmlns:a16="http://schemas.microsoft.com/office/drawing/2014/main" id="{DBA13047-E300-4E00-8D54-CFDC3AD3FB5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1" name="Text Box 3">
          <a:extLst>
            <a:ext uri="{FF2B5EF4-FFF2-40B4-BE49-F238E27FC236}">
              <a16:creationId xmlns:a16="http://schemas.microsoft.com/office/drawing/2014/main" id="{EF6EA34F-F97D-4425-9C85-92454F98AB5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2" name="Text Box 3">
          <a:extLst>
            <a:ext uri="{FF2B5EF4-FFF2-40B4-BE49-F238E27FC236}">
              <a16:creationId xmlns:a16="http://schemas.microsoft.com/office/drawing/2014/main" id="{DD326C12-0E9E-4658-89A3-075C74AB3D0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3" name="Text Box 3">
          <a:extLst>
            <a:ext uri="{FF2B5EF4-FFF2-40B4-BE49-F238E27FC236}">
              <a16:creationId xmlns:a16="http://schemas.microsoft.com/office/drawing/2014/main" id="{3BCD1533-E7F2-434E-9E33-8BA9AD569E1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4" name="Text Box 3">
          <a:extLst>
            <a:ext uri="{FF2B5EF4-FFF2-40B4-BE49-F238E27FC236}">
              <a16:creationId xmlns:a16="http://schemas.microsoft.com/office/drawing/2014/main" id="{504B04B3-A3DE-425A-AE36-7847499C5AD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5" name="Text Box 3">
          <a:extLst>
            <a:ext uri="{FF2B5EF4-FFF2-40B4-BE49-F238E27FC236}">
              <a16:creationId xmlns:a16="http://schemas.microsoft.com/office/drawing/2014/main" id="{5EC4FFF2-234F-4446-AE32-824960D5EF3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6" name="Text Box 3">
          <a:extLst>
            <a:ext uri="{FF2B5EF4-FFF2-40B4-BE49-F238E27FC236}">
              <a16:creationId xmlns:a16="http://schemas.microsoft.com/office/drawing/2014/main" id="{B024176C-9355-4A05-AEBA-9F9709C7BFFF}"/>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7" name="Text Box 3">
          <a:extLst>
            <a:ext uri="{FF2B5EF4-FFF2-40B4-BE49-F238E27FC236}">
              <a16:creationId xmlns:a16="http://schemas.microsoft.com/office/drawing/2014/main" id="{50FAC74D-B66A-4D56-A12B-988AB2CC8FD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8" name="Text Box 3">
          <a:extLst>
            <a:ext uri="{FF2B5EF4-FFF2-40B4-BE49-F238E27FC236}">
              <a16:creationId xmlns:a16="http://schemas.microsoft.com/office/drawing/2014/main" id="{E9E6758C-5200-4DAA-AC74-FC217CDE96E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49" name="Text Box 3">
          <a:extLst>
            <a:ext uri="{FF2B5EF4-FFF2-40B4-BE49-F238E27FC236}">
              <a16:creationId xmlns:a16="http://schemas.microsoft.com/office/drawing/2014/main" id="{9E668DE3-15E7-458B-95CA-050FA0C3517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0" name="Text Box 3">
          <a:extLst>
            <a:ext uri="{FF2B5EF4-FFF2-40B4-BE49-F238E27FC236}">
              <a16:creationId xmlns:a16="http://schemas.microsoft.com/office/drawing/2014/main" id="{2042B529-096C-46A5-AD20-C7BBC218571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1" name="Text Box 3">
          <a:extLst>
            <a:ext uri="{FF2B5EF4-FFF2-40B4-BE49-F238E27FC236}">
              <a16:creationId xmlns:a16="http://schemas.microsoft.com/office/drawing/2014/main" id="{99AF8F7B-86A8-4664-95C2-96E11D636B8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2" name="Text Box 3">
          <a:extLst>
            <a:ext uri="{FF2B5EF4-FFF2-40B4-BE49-F238E27FC236}">
              <a16:creationId xmlns:a16="http://schemas.microsoft.com/office/drawing/2014/main" id="{A96E2B69-ECCF-49C2-8450-BBA04254BBC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3" name="Text Box 3">
          <a:extLst>
            <a:ext uri="{FF2B5EF4-FFF2-40B4-BE49-F238E27FC236}">
              <a16:creationId xmlns:a16="http://schemas.microsoft.com/office/drawing/2014/main" id="{BAE8015C-3CFF-489A-9C84-C2144DA4902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4" name="Text Box 3">
          <a:extLst>
            <a:ext uri="{FF2B5EF4-FFF2-40B4-BE49-F238E27FC236}">
              <a16:creationId xmlns:a16="http://schemas.microsoft.com/office/drawing/2014/main" id="{E11B3A9B-1EB8-498A-87EE-409706C4AD9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5" name="Text Box 3">
          <a:extLst>
            <a:ext uri="{FF2B5EF4-FFF2-40B4-BE49-F238E27FC236}">
              <a16:creationId xmlns:a16="http://schemas.microsoft.com/office/drawing/2014/main" id="{4513C650-3FBA-4252-8BA2-BBC61FFE473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6" name="Text Box 3">
          <a:extLst>
            <a:ext uri="{FF2B5EF4-FFF2-40B4-BE49-F238E27FC236}">
              <a16:creationId xmlns:a16="http://schemas.microsoft.com/office/drawing/2014/main" id="{D81CC1A0-1712-405B-A9D2-E8A93FA13DD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7" name="Text Box 3">
          <a:extLst>
            <a:ext uri="{FF2B5EF4-FFF2-40B4-BE49-F238E27FC236}">
              <a16:creationId xmlns:a16="http://schemas.microsoft.com/office/drawing/2014/main" id="{43FFE3DD-5150-46C2-BEC2-F2FDD478E1C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8" name="Text Box 3">
          <a:extLst>
            <a:ext uri="{FF2B5EF4-FFF2-40B4-BE49-F238E27FC236}">
              <a16:creationId xmlns:a16="http://schemas.microsoft.com/office/drawing/2014/main" id="{8173D70D-ABC6-4C46-8FEF-80FF438D4D9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59" name="Text Box 3">
          <a:extLst>
            <a:ext uri="{FF2B5EF4-FFF2-40B4-BE49-F238E27FC236}">
              <a16:creationId xmlns:a16="http://schemas.microsoft.com/office/drawing/2014/main" id="{094B764B-A95F-4986-9E57-BAA95434989F}"/>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0" name="Text Box 3">
          <a:extLst>
            <a:ext uri="{FF2B5EF4-FFF2-40B4-BE49-F238E27FC236}">
              <a16:creationId xmlns:a16="http://schemas.microsoft.com/office/drawing/2014/main" id="{D254837A-2831-4D1D-ADE3-20E9DBF2307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1" name="Text Box 3">
          <a:extLst>
            <a:ext uri="{FF2B5EF4-FFF2-40B4-BE49-F238E27FC236}">
              <a16:creationId xmlns:a16="http://schemas.microsoft.com/office/drawing/2014/main" id="{CB21C5B9-8D13-4E7D-95E3-CD29B8C34BD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2" name="Text Box 3">
          <a:extLst>
            <a:ext uri="{FF2B5EF4-FFF2-40B4-BE49-F238E27FC236}">
              <a16:creationId xmlns:a16="http://schemas.microsoft.com/office/drawing/2014/main" id="{EFAC4D09-CF56-4F7B-80A2-A063508AC5B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3" name="Text Box 3">
          <a:extLst>
            <a:ext uri="{FF2B5EF4-FFF2-40B4-BE49-F238E27FC236}">
              <a16:creationId xmlns:a16="http://schemas.microsoft.com/office/drawing/2014/main" id="{BA849322-0ACB-48BD-883C-E264BE01AD3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4" name="Text Box 3">
          <a:extLst>
            <a:ext uri="{FF2B5EF4-FFF2-40B4-BE49-F238E27FC236}">
              <a16:creationId xmlns:a16="http://schemas.microsoft.com/office/drawing/2014/main" id="{38009A45-1541-4A4B-B113-D8482C82F27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5" name="Text Box 3">
          <a:extLst>
            <a:ext uri="{FF2B5EF4-FFF2-40B4-BE49-F238E27FC236}">
              <a16:creationId xmlns:a16="http://schemas.microsoft.com/office/drawing/2014/main" id="{10E41077-C462-470B-AC34-34C99CDF4AB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6" name="Text Box 3">
          <a:extLst>
            <a:ext uri="{FF2B5EF4-FFF2-40B4-BE49-F238E27FC236}">
              <a16:creationId xmlns:a16="http://schemas.microsoft.com/office/drawing/2014/main" id="{28DCD74B-CAF6-4FAC-93E4-63555ADC2F9F}"/>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7" name="Text Box 3">
          <a:extLst>
            <a:ext uri="{FF2B5EF4-FFF2-40B4-BE49-F238E27FC236}">
              <a16:creationId xmlns:a16="http://schemas.microsoft.com/office/drawing/2014/main" id="{666F5D5D-9753-4639-ACB7-76BE8E9B116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8" name="Text Box 3">
          <a:extLst>
            <a:ext uri="{FF2B5EF4-FFF2-40B4-BE49-F238E27FC236}">
              <a16:creationId xmlns:a16="http://schemas.microsoft.com/office/drawing/2014/main" id="{AFF1059B-569A-4E31-9889-8EDCE47EBD9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69" name="Text Box 3">
          <a:extLst>
            <a:ext uri="{FF2B5EF4-FFF2-40B4-BE49-F238E27FC236}">
              <a16:creationId xmlns:a16="http://schemas.microsoft.com/office/drawing/2014/main" id="{2B90F942-78B5-456E-A670-91A65EC51B6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0" name="Text Box 3">
          <a:extLst>
            <a:ext uri="{FF2B5EF4-FFF2-40B4-BE49-F238E27FC236}">
              <a16:creationId xmlns:a16="http://schemas.microsoft.com/office/drawing/2014/main" id="{7F85B36B-11D9-4EB0-9AC2-72822812910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1" name="Text Box 3">
          <a:extLst>
            <a:ext uri="{FF2B5EF4-FFF2-40B4-BE49-F238E27FC236}">
              <a16:creationId xmlns:a16="http://schemas.microsoft.com/office/drawing/2014/main" id="{C8125B78-D2CE-4FDC-801A-8560D2FDFE3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2" name="Text Box 3">
          <a:extLst>
            <a:ext uri="{FF2B5EF4-FFF2-40B4-BE49-F238E27FC236}">
              <a16:creationId xmlns:a16="http://schemas.microsoft.com/office/drawing/2014/main" id="{8A62C11E-9A4D-4995-A411-05DDA39578E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3" name="Text Box 3">
          <a:extLst>
            <a:ext uri="{FF2B5EF4-FFF2-40B4-BE49-F238E27FC236}">
              <a16:creationId xmlns:a16="http://schemas.microsoft.com/office/drawing/2014/main" id="{2D36ADA7-6662-425E-B4E9-194D048B036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4" name="Text Box 3">
          <a:extLst>
            <a:ext uri="{FF2B5EF4-FFF2-40B4-BE49-F238E27FC236}">
              <a16:creationId xmlns:a16="http://schemas.microsoft.com/office/drawing/2014/main" id="{060F9D19-8139-420B-865B-3A2BED7E3F6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5" name="Text Box 3">
          <a:extLst>
            <a:ext uri="{FF2B5EF4-FFF2-40B4-BE49-F238E27FC236}">
              <a16:creationId xmlns:a16="http://schemas.microsoft.com/office/drawing/2014/main" id="{8CBA728F-53E1-473B-B178-2044C2A680B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6" name="Text Box 3">
          <a:extLst>
            <a:ext uri="{FF2B5EF4-FFF2-40B4-BE49-F238E27FC236}">
              <a16:creationId xmlns:a16="http://schemas.microsoft.com/office/drawing/2014/main" id="{C9F8BF20-C8AC-475B-B2B5-E7A0340CBDD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7" name="Text Box 3">
          <a:extLst>
            <a:ext uri="{FF2B5EF4-FFF2-40B4-BE49-F238E27FC236}">
              <a16:creationId xmlns:a16="http://schemas.microsoft.com/office/drawing/2014/main" id="{C015F2B1-40E0-4D37-93E6-D0D9CB630D3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8" name="Text Box 3">
          <a:extLst>
            <a:ext uri="{FF2B5EF4-FFF2-40B4-BE49-F238E27FC236}">
              <a16:creationId xmlns:a16="http://schemas.microsoft.com/office/drawing/2014/main" id="{D6E4B520-5CB6-42CC-A09D-74FCB3597C5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79" name="Text Box 3">
          <a:extLst>
            <a:ext uri="{FF2B5EF4-FFF2-40B4-BE49-F238E27FC236}">
              <a16:creationId xmlns:a16="http://schemas.microsoft.com/office/drawing/2014/main" id="{4BF9E54C-C7CF-4532-A555-54BE7B1EB45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0" name="Text Box 3">
          <a:extLst>
            <a:ext uri="{FF2B5EF4-FFF2-40B4-BE49-F238E27FC236}">
              <a16:creationId xmlns:a16="http://schemas.microsoft.com/office/drawing/2014/main" id="{EAB17398-69EB-4835-A5EE-9299387BF98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1" name="Text Box 3">
          <a:extLst>
            <a:ext uri="{FF2B5EF4-FFF2-40B4-BE49-F238E27FC236}">
              <a16:creationId xmlns:a16="http://schemas.microsoft.com/office/drawing/2014/main" id="{BC8241BE-8C2E-47A2-990C-7E5D8D2CCA1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2" name="Text Box 3">
          <a:extLst>
            <a:ext uri="{FF2B5EF4-FFF2-40B4-BE49-F238E27FC236}">
              <a16:creationId xmlns:a16="http://schemas.microsoft.com/office/drawing/2014/main" id="{97A7DB74-6C0A-437C-A432-251A44C6764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3" name="Text Box 3">
          <a:extLst>
            <a:ext uri="{FF2B5EF4-FFF2-40B4-BE49-F238E27FC236}">
              <a16:creationId xmlns:a16="http://schemas.microsoft.com/office/drawing/2014/main" id="{60595DFD-A147-4110-B45A-21FDBAB698A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4" name="Text Box 3">
          <a:extLst>
            <a:ext uri="{FF2B5EF4-FFF2-40B4-BE49-F238E27FC236}">
              <a16:creationId xmlns:a16="http://schemas.microsoft.com/office/drawing/2014/main" id="{7A325808-35EA-4AFE-9D4A-DB5B6643022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5" name="Text Box 3">
          <a:extLst>
            <a:ext uri="{FF2B5EF4-FFF2-40B4-BE49-F238E27FC236}">
              <a16:creationId xmlns:a16="http://schemas.microsoft.com/office/drawing/2014/main" id="{965A31B6-67EC-46DC-945A-77AF73D18D3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6" name="Text Box 3">
          <a:extLst>
            <a:ext uri="{FF2B5EF4-FFF2-40B4-BE49-F238E27FC236}">
              <a16:creationId xmlns:a16="http://schemas.microsoft.com/office/drawing/2014/main" id="{50870ED3-1C05-4CD7-AEAB-50EE0C1CEE3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7" name="Text Box 3">
          <a:extLst>
            <a:ext uri="{FF2B5EF4-FFF2-40B4-BE49-F238E27FC236}">
              <a16:creationId xmlns:a16="http://schemas.microsoft.com/office/drawing/2014/main" id="{6AD7BC13-1E71-434F-8C24-F0AE93665A9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8" name="Text Box 3">
          <a:extLst>
            <a:ext uri="{FF2B5EF4-FFF2-40B4-BE49-F238E27FC236}">
              <a16:creationId xmlns:a16="http://schemas.microsoft.com/office/drawing/2014/main" id="{AF1F66B9-7E2C-4AB6-B819-BE3DD9D163C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89" name="Text Box 3">
          <a:extLst>
            <a:ext uri="{FF2B5EF4-FFF2-40B4-BE49-F238E27FC236}">
              <a16:creationId xmlns:a16="http://schemas.microsoft.com/office/drawing/2014/main" id="{214B80D9-8A71-4F23-8188-76BC65317F5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0" name="Text Box 3">
          <a:extLst>
            <a:ext uri="{FF2B5EF4-FFF2-40B4-BE49-F238E27FC236}">
              <a16:creationId xmlns:a16="http://schemas.microsoft.com/office/drawing/2014/main" id="{7F4D9BCE-46FB-4336-8E25-8B31B83AAD2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1" name="Text Box 3">
          <a:extLst>
            <a:ext uri="{FF2B5EF4-FFF2-40B4-BE49-F238E27FC236}">
              <a16:creationId xmlns:a16="http://schemas.microsoft.com/office/drawing/2014/main" id="{A4F005BC-5020-4170-B23B-8423AAB3CA0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2" name="Text Box 3">
          <a:extLst>
            <a:ext uri="{FF2B5EF4-FFF2-40B4-BE49-F238E27FC236}">
              <a16:creationId xmlns:a16="http://schemas.microsoft.com/office/drawing/2014/main" id="{6B90A96B-DB44-4D69-8E96-2392FD17E3D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3" name="Text Box 3">
          <a:extLst>
            <a:ext uri="{FF2B5EF4-FFF2-40B4-BE49-F238E27FC236}">
              <a16:creationId xmlns:a16="http://schemas.microsoft.com/office/drawing/2014/main" id="{5D76E9F2-AC64-4DB3-B4C1-42C9018C29F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4" name="Text Box 3">
          <a:extLst>
            <a:ext uri="{FF2B5EF4-FFF2-40B4-BE49-F238E27FC236}">
              <a16:creationId xmlns:a16="http://schemas.microsoft.com/office/drawing/2014/main" id="{1A5C2310-D658-4D57-8463-14E17AA8A5D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5" name="Text Box 3">
          <a:extLst>
            <a:ext uri="{FF2B5EF4-FFF2-40B4-BE49-F238E27FC236}">
              <a16:creationId xmlns:a16="http://schemas.microsoft.com/office/drawing/2014/main" id="{6ABB653F-2251-4837-9B89-63F4EE74A4B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6" name="Text Box 3">
          <a:extLst>
            <a:ext uri="{FF2B5EF4-FFF2-40B4-BE49-F238E27FC236}">
              <a16:creationId xmlns:a16="http://schemas.microsoft.com/office/drawing/2014/main" id="{D4C73D91-A6F2-43BF-805B-CAB1581E0B5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7" name="Text Box 3">
          <a:extLst>
            <a:ext uri="{FF2B5EF4-FFF2-40B4-BE49-F238E27FC236}">
              <a16:creationId xmlns:a16="http://schemas.microsoft.com/office/drawing/2014/main" id="{AF3D34D4-702A-43AC-883C-1E23427A0C1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8" name="Text Box 3">
          <a:extLst>
            <a:ext uri="{FF2B5EF4-FFF2-40B4-BE49-F238E27FC236}">
              <a16:creationId xmlns:a16="http://schemas.microsoft.com/office/drawing/2014/main" id="{B19752AB-0045-4122-BB2F-2816CC714A6F}"/>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899" name="Text Box 3">
          <a:extLst>
            <a:ext uri="{FF2B5EF4-FFF2-40B4-BE49-F238E27FC236}">
              <a16:creationId xmlns:a16="http://schemas.microsoft.com/office/drawing/2014/main" id="{DCB64269-88A4-4DD2-B86B-78F2B55114D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0" name="Text Box 3">
          <a:extLst>
            <a:ext uri="{FF2B5EF4-FFF2-40B4-BE49-F238E27FC236}">
              <a16:creationId xmlns:a16="http://schemas.microsoft.com/office/drawing/2014/main" id="{836C0049-190B-44B7-BEA1-6512ADE758B8}"/>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1" name="Text Box 3">
          <a:extLst>
            <a:ext uri="{FF2B5EF4-FFF2-40B4-BE49-F238E27FC236}">
              <a16:creationId xmlns:a16="http://schemas.microsoft.com/office/drawing/2014/main" id="{C3967AEB-3145-4AEC-A157-631241758DB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2" name="Text Box 3">
          <a:extLst>
            <a:ext uri="{FF2B5EF4-FFF2-40B4-BE49-F238E27FC236}">
              <a16:creationId xmlns:a16="http://schemas.microsoft.com/office/drawing/2014/main" id="{A517E7FA-BDE7-4159-8768-4C873BE23ED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3" name="Text Box 3">
          <a:extLst>
            <a:ext uri="{FF2B5EF4-FFF2-40B4-BE49-F238E27FC236}">
              <a16:creationId xmlns:a16="http://schemas.microsoft.com/office/drawing/2014/main" id="{623D1121-F1FA-497F-A99D-479D4CE64B8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4" name="Text Box 3">
          <a:extLst>
            <a:ext uri="{FF2B5EF4-FFF2-40B4-BE49-F238E27FC236}">
              <a16:creationId xmlns:a16="http://schemas.microsoft.com/office/drawing/2014/main" id="{EDC27B4F-06F7-43E0-865A-3FFC6127D2F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5" name="Text Box 3">
          <a:extLst>
            <a:ext uri="{FF2B5EF4-FFF2-40B4-BE49-F238E27FC236}">
              <a16:creationId xmlns:a16="http://schemas.microsoft.com/office/drawing/2014/main" id="{E26583DC-E69B-4B73-9383-C270BCF69A6B}"/>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6" name="Text Box 3">
          <a:extLst>
            <a:ext uri="{FF2B5EF4-FFF2-40B4-BE49-F238E27FC236}">
              <a16:creationId xmlns:a16="http://schemas.microsoft.com/office/drawing/2014/main" id="{472ECF75-C288-4418-B6C2-71C21AF3ED9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7" name="Text Box 3">
          <a:extLst>
            <a:ext uri="{FF2B5EF4-FFF2-40B4-BE49-F238E27FC236}">
              <a16:creationId xmlns:a16="http://schemas.microsoft.com/office/drawing/2014/main" id="{A7BA8399-9674-467D-BD68-E04296A9A4A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8" name="Text Box 3">
          <a:extLst>
            <a:ext uri="{FF2B5EF4-FFF2-40B4-BE49-F238E27FC236}">
              <a16:creationId xmlns:a16="http://schemas.microsoft.com/office/drawing/2014/main" id="{A7598A7D-7087-4FE1-B208-73488127A8E5}"/>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09" name="Text Box 3">
          <a:extLst>
            <a:ext uri="{FF2B5EF4-FFF2-40B4-BE49-F238E27FC236}">
              <a16:creationId xmlns:a16="http://schemas.microsoft.com/office/drawing/2014/main" id="{79C643B1-1A47-4EF8-A200-398433DCCC4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0" name="Text Box 3">
          <a:extLst>
            <a:ext uri="{FF2B5EF4-FFF2-40B4-BE49-F238E27FC236}">
              <a16:creationId xmlns:a16="http://schemas.microsoft.com/office/drawing/2014/main" id="{C666F61D-A24C-4969-90F5-AD59693970C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1" name="Text Box 3">
          <a:extLst>
            <a:ext uri="{FF2B5EF4-FFF2-40B4-BE49-F238E27FC236}">
              <a16:creationId xmlns:a16="http://schemas.microsoft.com/office/drawing/2014/main" id="{729E409F-F6B6-4DA7-BB58-ABE01EB5773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2" name="Text Box 3">
          <a:extLst>
            <a:ext uri="{FF2B5EF4-FFF2-40B4-BE49-F238E27FC236}">
              <a16:creationId xmlns:a16="http://schemas.microsoft.com/office/drawing/2014/main" id="{5B57849A-EBAB-4D78-97CD-5389775B76FF}"/>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3" name="Text Box 3">
          <a:extLst>
            <a:ext uri="{FF2B5EF4-FFF2-40B4-BE49-F238E27FC236}">
              <a16:creationId xmlns:a16="http://schemas.microsoft.com/office/drawing/2014/main" id="{FAC4E45A-F0FF-4721-82E7-B384731123C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4" name="Text Box 3">
          <a:extLst>
            <a:ext uri="{FF2B5EF4-FFF2-40B4-BE49-F238E27FC236}">
              <a16:creationId xmlns:a16="http://schemas.microsoft.com/office/drawing/2014/main" id="{980B159E-250E-4C8E-B054-9237CC6CD73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5" name="Text Box 3">
          <a:extLst>
            <a:ext uri="{FF2B5EF4-FFF2-40B4-BE49-F238E27FC236}">
              <a16:creationId xmlns:a16="http://schemas.microsoft.com/office/drawing/2014/main" id="{BC44BCF0-1476-404B-9116-99B27B6CFF6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6" name="Text Box 3">
          <a:extLst>
            <a:ext uri="{FF2B5EF4-FFF2-40B4-BE49-F238E27FC236}">
              <a16:creationId xmlns:a16="http://schemas.microsoft.com/office/drawing/2014/main" id="{14C701A8-0603-467E-A335-7B5D2E3E3D3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7" name="Text Box 3">
          <a:extLst>
            <a:ext uri="{FF2B5EF4-FFF2-40B4-BE49-F238E27FC236}">
              <a16:creationId xmlns:a16="http://schemas.microsoft.com/office/drawing/2014/main" id="{6498A55C-554B-4B09-8C0D-8ACE778829E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8" name="Text Box 3">
          <a:extLst>
            <a:ext uri="{FF2B5EF4-FFF2-40B4-BE49-F238E27FC236}">
              <a16:creationId xmlns:a16="http://schemas.microsoft.com/office/drawing/2014/main" id="{69C39F6E-BAEB-4DB1-9FDB-B0215EF7E4B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19" name="Text Box 3">
          <a:extLst>
            <a:ext uri="{FF2B5EF4-FFF2-40B4-BE49-F238E27FC236}">
              <a16:creationId xmlns:a16="http://schemas.microsoft.com/office/drawing/2014/main" id="{7AEFA26A-2795-4226-952A-8322D755FF8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0" name="Text Box 3">
          <a:extLst>
            <a:ext uri="{FF2B5EF4-FFF2-40B4-BE49-F238E27FC236}">
              <a16:creationId xmlns:a16="http://schemas.microsoft.com/office/drawing/2014/main" id="{18027A0C-89BA-4887-9217-DE262612CA7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1" name="Text Box 3">
          <a:extLst>
            <a:ext uri="{FF2B5EF4-FFF2-40B4-BE49-F238E27FC236}">
              <a16:creationId xmlns:a16="http://schemas.microsoft.com/office/drawing/2014/main" id="{BC1DE48A-C317-49F4-AEA3-CCB5D25BC51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2" name="Text Box 3">
          <a:extLst>
            <a:ext uri="{FF2B5EF4-FFF2-40B4-BE49-F238E27FC236}">
              <a16:creationId xmlns:a16="http://schemas.microsoft.com/office/drawing/2014/main" id="{A77186F6-C6BC-4538-AD15-F365E4B6B81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3" name="Text Box 3">
          <a:extLst>
            <a:ext uri="{FF2B5EF4-FFF2-40B4-BE49-F238E27FC236}">
              <a16:creationId xmlns:a16="http://schemas.microsoft.com/office/drawing/2014/main" id="{F64F46DD-CD2E-498C-87E0-462EC259703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4" name="Text Box 3">
          <a:extLst>
            <a:ext uri="{FF2B5EF4-FFF2-40B4-BE49-F238E27FC236}">
              <a16:creationId xmlns:a16="http://schemas.microsoft.com/office/drawing/2014/main" id="{F5847125-826B-4D1D-B8AE-F50C946EFCA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5" name="Text Box 3">
          <a:extLst>
            <a:ext uri="{FF2B5EF4-FFF2-40B4-BE49-F238E27FC236}">
              <a16:creationId xmlns:a16="http://schemas.microsoft.com/office/drawing/2014/main" id="{A67E8D78-FD6A-4693-B11B-21A99DB48CD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6" name="Text Box 3">
          <a:extLst>
            <a:ext uri="{FF2B5EF4-FFF2-40B4-BE49-F238E27FC236}">
              <a16:creationId xmlns:a16="http://schemas.microsoft.com/office/drawing/2014/main" id="{AD36A44C-D4DB-40C4-AFEB-8B35E63151D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7" name="Text Box 3">
          <a:extLst>
            <a:ext uri="{FF2B5EF4-FFF2-40B4-BE49-F238E27FC236}">
              <a16:creationId xmlns:a16="http://schemas.microsoft.com/office/drawing/2014/main" id="{9D6DD731-9D23-4DC0-8546-03AA4ED723B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8" name="Text Box 3">
          <a:extLst>
            <a:ext uri="{FF2B5EF4-FFF2-40B4-BE49-F238E27FC236}">
              <a16:creationId xmlns:a16="http://schemas.microsoft.com/office/drawing/2014/main" id="{0482A4D9-2BCA-4327-B55D-FE50EF5C223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29" name="Text Box 3">
          <a:extLst>
            <a:ext uri="{FF2B5EF4-FFF2-40B4-BE49-F238E27FC236}">
              <a16:creationId xmlns:a16="http://schemas.microsoft.com/office/drawing/2014/main" id="{BD1BC298-6B5A-4FE2-9003-A20BD1CA210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0" name="Text Box 3">
          <a:extLst>
            <a:ext uri="{FF2B5EF4-FFF2-40B4-BE49-F238E27FC236}">
              <a16:creationId xmlns:a16="http://schemas.microsoft.com/office/drawing/2014/main" id="{65CFC7BF-9981-4528-9C66-C228F769E80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1" name="Text Box 3">
          <a:extLst>
            <a:ext uri="{FF2B5EF4-FFF2-40B4-BE49-F238E27FC236}">
              <a16:creationId xmlns:a16="http://schemas.microsoft.com/office/drawing/2014/main" id="{1E28EEBF-A492-4958-82ED-A4028BB6F3B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2" name="Text Box 3">
          <a:extLst>
            <a:ext uri="{FF2B5EF4-FFF2-40B4-BE49-F238E27FC236}">
              <a16:creationId xmlns:a16="http://schemas.microsoft.com/office/drawing/2014/main" id="{9D270AE6-52DD-49B2-953B-D7A7261ADFE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3" name="Text Box 3">
          <a:extLst>
            <a:ext uri="{FF2B5EF4-FFF2-40B4-BE49-F238E27FC236}">
              <a16:creationId xmlns:a16="http://schemas.microsoft.com/office/drawing/2014/main" id="{979A8416-DDB5-4A10-9534-6B3F238A8BA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4" name="Text Box 3">
          <a:extLst>
            <a:ext uri="{FF2B5EF4-FFF2-40B4-BE49-F238E27FC236}">
              <a16:creationId xmlns:a16="http://schemas.microsoft.com/office/drawing/2014/main" id="{B39E334E-EF91-4DF1-9E02-82642BD38DF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5" name="Text Box 3">
          <a:extLst>
            <a:ext uri="{FF2B5EF4-FFF2-40B4-BE49-F238E27FC236}">
              <a16:creationId xmlns:a16="http://schemas.microsoft.com/office/drawing/2014/main" id="{4AEB1446-0C10-4273-B565-BF4CFC64639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6" name="Text Box 3">
          <a:extLst>
            <a:ext uri="{FF2B5EF4-FFF2-40B4-BE49-F238E27FC236}">
              <a16:creationId xmlns:a16="http://schemas.microsoft.com/office/drawing/2014/main" id="{18CD3EE3-91AB-46AE-AD38-69DB95B3BA97}"/>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7" name="Text Box 3">
          <a:extLst>
            <a:ext uri="{FF2B5EF4-FFF2-40B4-BE49-F238E27FC236}">
              <a16:creationId xmlns:a16="http://schemas.microsoft.com/office/drawing/2014/main" id="{9950EB6D-6103-4297-9B6F-3764078797C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8" name="Text Box 3">
          <a:extLst>
            <a:ext uri="{FF2B5EF4-FFF2-40B4-BE49-F238E27FC236}">
              <a16:creationId xmlns:a16="http://schemas.microsoft.com/office/drawing/2014/main" id="{918BCE9C-0BF3-4998-955F-CBF82F627D8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39" name="Text Box 3">
          <a:extLst>
            <a:ext uri="{FF2B5EF4-FFF2-40B4-BE49-F238E27FC236}">
              <a16:creationId xmlns:a16="http://schemas.microsoft.com/office/drawing/2014/main" id="{C101DC75-25BD-4616-8928-3EF29B1F2DF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0" name="Text Box 3">
          <a:extLst>
            <a:ext uri="{FF2B5EF4-FFF2-40B4-BE49-F238E27FC236}">
              <a16:creationId xmlns:a16="http://schemas.microsoft.com/office/drawing/2014/main" id="{F7A038B6-56A5-469B-A101-3D7E5BA74D7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1" name="Text Box 3">
          <a:extLst>
            <a:ext uri="{FF2B5EF4-FFF2-40B4-BE49-F238E27FC236}">
              <a16:creationId xmlns:a16="http://schemas.microsoft.com/office/drawing/2014/main" id="{08799CBA-6419-4B1F-BCF0-A28F98ABE13A}"/>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2" name="Text Box 3">
          <a:extLst>
            <a:ext uri="{FF2B5EF4-FFF2-40B4-BE49-F238E27FC236}">
              <a16:creationId xmlns:a16="http://schemas.microsoft.com/office/drawing/2014/main" id="{58C77F15-5BF4-466E-A32C-17F0D875B6B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3" name="Text Box 3">
          <a:extLst>
            <a:ext uri="{FF2B5EF4-FFF2-40B4-BE49-F238E27FC236}">
              <a16:creationId xmlns:a16="http://schemas.microsoft.com/office/drawing/2014/main" id="{C2C3D550-8FB5-41F1-A5C2-DBE490DA580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4" name="Text Box 3">
          <a:extLst>
            <a:ext uri="{FF2B5EF4-FFF2-40B4-BE49-F238E27FC236}">
              <a16:creationId xmlns:a16="http://schemas.microsoft.com/office/drawing/2014/main" id="{B3ECC084-7667-4B33-9010-FCCA9588137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5" name="Text Box 3">
          <a:extLst>
            <a:ext uri="{FF2B5EF4-FFF2-40B4-BE49-F238E27FC236}">
              <a16:creationId xmlns:a16="http://schemas.microsoft.com/office/drawing/2014/main" id="{69A39442-C61C-43C9-8D08-3ED2EC9025CD}"/>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6" name="Text Box 3">
          <a:extLst>
            <a:ext uri="{FF2B5EF4-FFF2-40B4-BE49-F238E27FC236}">
              <a16:creationId xmlns:a16="http://schemas.microsoft.com/office/drawing/2014/main" id="{42D2FCCF-4E8D-4939-8C6E-80D123D3459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7" name="Text Box 3">
          <a:extLst>
            <a:ext uri="{FF2B5EF4-FFF2-40B4-BE49-F238E27FC236}">
              <a16:creationId xmlns:a16="http://schemas.microsoft.com/office/drawing/2014/main" id="{DA87941E-C877-4585-AAF0-4D85C247F5E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8" name="Text Box 3">
          <a:extLst>
            <a:ext uri="{FF2B5EF4-FFF2-40B4-BE49-F238E27FC236}">
              <a16:creationId xmlns:a16="http://schemas.microsoft.com/office/drawing/2014/main" id="{94952026-0790-48F6-9E2D-8A5826027210}"/>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49" name="Text Box 3">
          <a:extLst>
            <a:ext uri="{FF2B5EF4-FFF2-40B4-BE49-F238E27FC236}">
              <a16:creationId xmlns:a16="http://schemas.microsoft.com/office/drawing/2014/main" id="{50FAC125-0BB6-4E41-BD82-D863C8429AD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0" name="Text Box 3">
          <a:extLst>
            <a:ext uri="{FF2B5EF4-FFF2-40B4-BE49-F238E27FC236}">
              <a16:creationId xmlns:a16="http://schemas.microsoft.com/office/drawing/2014/main" id="{F57FDBA2-EC4D-4A92-A57D-0C452B7C965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1" name="Text Box 3">
          <a:extLst>
            <a:ext uri="{FF2B5EF4-FFF2-40B4-BE49-F238E27FC236}">
              <a16:creationId xmlns:a16="http://schemas.microsoft.com/office/drawing/2014/main" id="{7ABC2D8D-9A28-47FD-8DF5-C6B12563B93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2" name="Text Box 3">
          <a:extLst>
            <a:ext uri="{FF2B5EF4-FFF2-40B4-BE49-F238E27FC236}">
              <a16:creationId xmlns:a16="http://schemas.microsoft.com/office/drawing/2014/main" id="{3F4B0996-07EA-47D1-8B04-18BF9AB4087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3" name="Text Box 3">
          <a:extLst>
            <a:ext uri="{FF2B5EF4-FFF2-40B4-BE49-F238E27FC236}">
              <a16:creationId xmlns:a16="http://schemas.microsoft.com/office/drawing/2014/main" id="{21FE344F-6019-4176-A82E-1BFDE7E91066}"/>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4" name="Text Box 3">
          <a:extLst>
            <a:ext uri="{FF2B5EF4-FFF2-40B4-BE49-F238E27FC236}">
              <a16:creationId xmlns:a16="http://schemas.microsoft.com/office/drawing/2014/main" id="{62F3B97B-EEED-483E-81D8-3BB883C04BCC}"/>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5" name="Text Box 3">
          <a:extLst>
            <a:ext uri="{FF2B5EF4-FFF2-40B4-BE49-F238E27FC236}">
              <a16:creationId xmlns:a16="http://schemas.microsoft.com/office/drawing/2014/main" id="{0CB15DFF-63DB-49CC-98C8-7EB0BC7E8784}"/>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6" name="Text Box 3">
          <a:extLst>
            <a:ext uri="{FF2B5EF4-FFF2-40B4-BE49-F238E27FC236}">
              <a16:creationId xmlns:a16="http://schemas.microsoft.com/office/drawing/2014/main" id="{645CD490-496B-4EDE-9935-197351E6238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7" name="Text Box 3">
          <a:extLst>
            <a:ext uri="{FF2B5EF4-FFF2-40B4-BE49-F238E27FC236}">
              <a16:creationId xmlns:a16="http://schemas.microsoft.com/office/drawing/2014/main" id="{58AE6936-124C-4D6B-9F1A-1ACE131450D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8" name="Text Box 3">
          <a:extLst>
            <a:ext uri="{FF2B5EF4-FFF2-40B4-BE49-F238E27FC236}">
              <a16:creationId xmlns:a16="http://schemas.microsoft.com/office/drawing/2014/main" id="{C5FA6838-5B26-4262-B61A-D9FC8C45DE72}"/>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59" name="Text Box 3">
          <a:extLst>
            <a:ext uri="{FF2B5EF4-FFF2-40B4-BE49-F238E27FC236}">
              <a16:creationId xmlns:a16="http://schemas.microsoft.com/office/drawing/2014/main" id="{A69CA4C9-5316-4AA3-AE70-1A47E3D65B11}"/>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0" name="Text Box 3">
          <a:extLst>
            <a:ext uri="{FF2B5EF4-FFF2-40B4-BE49-F238E27FC236}">
              <a16:creationId xmlns:a16="http://schemas.microsoft.com/office/drawing/2014/main" id="{8170BD47-EFB2-4BE5-90F9-BA7FA5A7B729}"/>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1" name="Text Box 3">
          <a:extLst>
            <a:ext uri="{FF2B5EF4-FFF2-40B4-BE49-F238E27FC236}">
              <a16:creationId xmlns:a16="http://schemas.microsoft.com/office/drawing/2014/main" id="{1BAC952E-5199-48C6-B615-A916FDE48BE3}"/>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2" name="Text Box 3">
          <a:extLst>
            <a:ext uri="{FF2B5EF4-FFF2-40B4-BE49-F238E27FC236}">
              <a16:creationId xmlns:a16="http://schemas.microsoft.com/office/drawing/2014/main" id="{7DE9FE51-C1E5-4923-92F7-F604F780835E}"/>
            </a:ext>
          </a:extLst>
        </xdr:cNvPr>
        <xdr:cNvSpPr txBox="1">
          <a:spLocks noChangeArrowheads="1"/>
        </xdr:cNvSpPr>
      </xdr:nvSpPr>
      <xdr:spPr bwMode="auto">
        <a:xfrm>
          <a:off x="2524125" y="42445305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3" name="Text Box 3">
          <a:extLst>
            <a:ext uri="{FF2B5EF4-FFF2-40B4-BE49-F238E27FC236}">
              <a16:creationId xmlns:a16="http://schemas.microsoft.com/office/drawing/2014/main" id="{B4294F11-5FAE-4995-85DF-BEE729F876B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4" name="Text Box 3">
          <a:extLst>
            <a:ext uri="{FF2B5EF4-FFF2-40B4-BE49-F238E27FC236}">
              <a16:creationId xmlns:a16="http://schemas.microsoft.com/office/drawing/2014/main" id="{74BEA878-16B2-4BA8-A506-E4C825F77D13}"/>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5" name="Text Box 3">
          <a:extLst>
            <a:ext uri="{FF2B5EF4-FFF2-40B4-BE49-F238E27FC236}">
              <a16:creationId xmlns:a16="http://schemas.microsoft.com/office/drawing/2014/main" id="{8AED0919-D621-40A9-A945-9E504721F9B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6" name="Text Box 3">
          <a:extLst>
            <a:ext uri="{FF2B5EF4-FFF2-40B4-BE49-F238E27FC236}">
              <a16:creationId xmlns:a16="http://schemas.microsoft.com/office/drawing/2014/main" id="{C1EF0C4B-42E9-474F-8963-CA875362C60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7" name="Text Box 3">
          <a:extLst>
            <a:ext uri="{FF2B5EF4-FFF2-40B4-BE49-F238E27FC236}">
              <a16:creationId xmlns:a16="http://schemas.microsoft.com/office/drawing/2014/main" id="{65FC8D79-AAF3-4B90-B2CC-6B687CA559F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8" name="Text Box 3">
          <a:extLst>
            <a:ext uri="{FF2B5EF4-FFF2-40B4-BE49-F238E27FC236}">
              <a16:creationId xmlns:a16="http://schemas.microsoft.com/office/drawing/2014/main" id="{E2E468A4-4DCC-4809-89D0-05AC35A9A01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69" name="Text Box 3">
          <a:extLst>
            <a:ext uri="{FF2B5EF4-FFF2-40B4-BE49-F238E27FC236}">
              <a16:creationId xmlns:a16="http://schemas.microsoft.com/office/drawing/2014/main" id="{19E0090A-2F6C-449E-932F-058E591E797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0" name="Text Box 3">
          <a:extLst>
            <a:ext uri="{FF2B5EF4-FFF2-40B4-BE49-F238E27FC236}">
              <a16:creationId xmlns:a16="http://schemas.microsoft.com/office/drawing/2014/main" id="{1E23D530-AB13-442A-9155-0BE5580FADD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1" name="Text Box 3">
          <a:extLst>
            <a:ext uri="{FF2B5EF4-FFF2-40B4-BE49-F238E27FC236}">
              <a16:creationId xmlns:a16="http://schemas.microsoft.com/office/drawing/2014/main" id="{1CF835A3-336D-4157-BA1A-E06FD0E95B0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2" name="Text Box 3">
          <a:extLst>
            <a:ext uri="{FF2B5EF4-FFF2-40B4-BE49-F238E27FC236}">
              <a16:creationId xmlns:a16="http://schemas.microsoft.com/office/drawing/2014/main" id="{156FB530-CE89-43F7-AAD3-14C8C09B230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3" name="Text Box 3">
          <a:extLst>
            <a:ext uri="{FF2B5EF4-FFF2-40B4-BE49-F238E27FC236}">
              <a16:creationId xmlns:a16="http://schemas.microsoft.com/office/drawing/2014/main" id="{74CDCA6B-286F-4AE4-882C-FF186A413F93}"/>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4" name="Text Box 3">
          <a:extLst>
            <a:ext uri="{FF2B5EF4-FFF2-40B4-BE49-F238E27FC236}">
              <a16:creationId xmlns:a16="http://schemas.microsoft.com/office/drawing/2014/main" id="{4851481C-26D3-41A3-A907-8A9BBA17B36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5" name="Text Box 3">
          <a:extLst>
            <a:ext uri="{FF2B5EF4-FFF2-40B4-BE49-F238E27FC236}">
              <a16:creationId xmlns:a16="http://schemas.microsoft.com/office/drawing/2014/main" id="{34E097C7-BF56-4328-8C82-9005662A86D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6" name="Text Box 3">
          <a:extLst>
            <a:ext uri="{FF2B5EF4-FFF2-40B4-BE49-F238E27FC236}">
              <a16:creationId xmlns:a16="http://schemas.microsoft.com/office/drawing/2014/main" id="{AE6D5FFA-1B2B-42D7-BB4E-7E9B788A873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7" name="Text Box 3">
          <a:extLst>
            <a:ext uri="{FF2B5EF4-FFF2-40B4-BE49-F238E27FC236}">
              <a16:creationId xmlns:a16="http://schemas.microsoft.com/office/drawing/2014/main" id="{85E0EBEE-6DE2-47A7-94AB-FD548F68E33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8" name="Text Box 3">
          <a:extLst>
            <a:ext uri="{FF2B5EF4-FFF2-40B4-BE49-F238E27FC236}">
              <a16:creationId xmlns:a16="http://schemas.microsoft.com/office/drawing/2014/main" id="{37E0CE15-984C-475B-ADA8-1F9C2785DAA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79" name="Text Box 3">
          <a:extLst>
            <a:ext uri="{FF2B5EF4-FFF2-40B4-BE49-F238E27FC236}">
              <a16:creationId xmlns:a16="http://schemas.microsoft.com/office/drawing/2014/main" id="{E218233C-EB17-4B35-9FCB-BF2F2D1E4E1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0" name="Text Box 3">
          <a:extLst>
            <a:ext uri="{FF2B5EF4-FFF2-40B4-BE49-F238E27FC236}">
              <a16:creationId xmlns:a16="http://schemas.microsoft.com/office/drawing/2014/main" id="{4020DDD9-F70E-49CA-A761-C6BA8BCB2CB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1" name="Text Box 3">
          <a:extLst>
            <a:ext uri="{FF2B5EF4-FFF2-40B4-BE49-F238E27FC236}">
              <a16:creationId xmlns:a16="http://schemas.microsoft.com/office/drawing/2014/main" id="{7336A463-9E55-42A3-8373-7A386D03CE3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2" name="Text Box 3">
          <a:extLst>
            <a:ext uri="{FF2B5EF4-FFF2-40B4-BE49-F238E27FC236}">
              <a16:creationId xmlns:a16="http://schemas.microsoft.com/office/drawing/2014/main" id="{7570F193-B70B-4AF0-BFF1-EA911AB70304}"/>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3" name="Text Box 3">
          <a:extLst>
            <a:ext uri="{FF2B5EF4-FFF2-40B4-BE49-F238E27FC236}">
              <a16:creationId xmlns:a16="http://schemas.microsoft.com/office/drawing/2014/main" id="{8873F69E-FEBF-4F9A-B121-20FE8F1DCDA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4" name="Text Box 3">
          <a:extLst>
            <a:ext uri="{FF2B5EF4-FFF2-40B4-BE49-F238E27FC236}">
              <a16:creationId xmlns:a16="http://schemas.microsoft.com/office/drawing/2014/main" id="{6FB94352-62D1-4FEF-AB8E-448DFD3EE83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5" name="Text Box 3">
          <a:extLst>
            <a:ext uri="{FF2B5EF4-FFF2-40B4-BE49-F238E27FC236}">
              <a16:creationId xmlns:a16="http://schemas.microsoft.com/office/drawing/2014/main" id="{3D5CB3E9-E314-4DA7-BBDE-252F4C0CABF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6" name="Text Box 3">
          <a:extLst>
            <a:ext uri="{FF2B5EF4-FFF2-40B4-BE49-F238E27FC236}">
              <a16:creationId xmlns:a16="http://schemas.microsoft.com/office/drawing/2014/main" id="{02E57CA2-112C-4CEB-A2DD-555F8D539B1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7" name="Text Box 3">
          <a:extLst>
            <a:ext uri="{FF2B5EF4-FFF2-40B4-BE49-F238E27FC236}">
              <a16:creationId xmlns:a16="http://schemas.microsoft.com/office/drawing/2014/main" id="{BE1FBA87-3CDC-4BC2-BF0B-1B8B6D41812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8" name="Text Box 3">
          <a:extLst>
            <a:ext uri="{FF2B5EF4-FFF2-40B4-BE49-F238E27FC236}">
              <a16:creationId xmlns:a16="http://schemas.microsoft.com/office/drawing/2014/main" id="{65EE27CC-3391-46BA-B17A-7DE603ABD48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89" name="Text Box 3">
          <a:extLst>
            <a:ext uri="{FF2B5EF4-FFF2-40B4-BE49-F238E27FC236}">
              <a16:creationId xmlns:a16="http://schemas.microsoft.com/office/drawing/2014/main" id="{5B6DBFD5-CD85-4D78-B75A-C3121C443F7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0" name="Text Box 3">
          <a:extLst>
            <a:ext uri="{FF2B5EF4-FFF2-40B4-BE49-F238E27FC236}">
              <a16:creationId xmlns:a16="http://schemas.microsoft.com/office/drawing/2014/main" id="{E6EC06FD-E6F0-41F5-AB46-A7045C5F5AE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1" name="Text Box 3">
          <a:extLst>
            <a:ext uri="{FF2B5EF4-FFF2-40B4-BE49-F238E27FC236}">
              <a16:creationId xmlns:a16="http://schemas.microsoft.com/office/drawing/2014/main" id="{D5B44C55-0F1E-433E-B5CB-8CF67F2942D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2" name="Text Box 3">
          <a:extLst>
            <a:ext uri="{FF2B5EF4-FFF2-40B4-BE49-F238E27FC236}">
              <a16:creationId xmlns:a16="http://schemas.microsoft.com/office/drawing/2014/main" id="{97D23F75-B03E-4424-8F2B-85632725793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3" name="Text Box 3">
          <a:extLst>
            <a:ext uri="{FF2B5EF4-FFF2-40B4-BE49-F238E27FC236}">
              <a16:creationId xmlns:a16="http://schemas.microsoft.com/office/drawing/2014/main" id="{FE825943-DBC7-4901-9E46-C1D64D42E47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4" name="Text Box 3">
          <a:extLst>
            <a:ext uri="{FF2B5EF4-FFF2-40B4-BE49-F238E27FC236}">
              <a16:creationId xmlns:a16="http://schemas.microsoft.com/office/drawing/2014/main" id="{34F2CE0D-0CB6-4D34-8124-2F8A591DF376}"/>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5" name="Text Box 3">
          <a:extLst>
            <a:ext uri="{FF2B5EF4-FFF2-40B4-BE49-F238E27FC236}">
              <a16:creationId xmlns:a16="http://schemas.microsoft.com/office/drawing/2014/main" id="{5148107D-DA07-4FC5-AFBD-B0FB05BD186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6" name="Text Box 3">
          <a:extLst>
            <a:ext uri="{FF2B5EF4-FFF2-40B4-BE49-F238E27FC236}">
              <a16:creationId xmlns:a16="http://schemas.microsoft.com/office/drawing/2014/main" id="{BADAD37B-A5DA-4AF7-8639-CEC6029248F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7" name="Text Box 3">
          <a:extLst>
            <a:ext uri="{FF2B5EF4-FFF2-40B4-BE49-F238E27FC236}">
              <a16:creationId xmlns:a16="http://schemas.microsoft.com/office/drawing/2014/main" id="{CEA53BF8-49C8-494A-AD9D-802E33E0BF0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8" name="Text Box 3">
          <a:extLst>
            <a:ext uri="{FF2B5EF4-FFF2-40B4-BE49-F238E27FC236}">
              <a16:creationId xmlns:a16="http://schemas.microsoft.com/office/drawing/2014/main" id="{81CB59B2-ED7D-4FC1-A5E8-251D72E04066}"/>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999" name="Text Box 3">
          <a:extLst>
            <a:ext uri="{FF2B5EF4-FFF2-40B4-BE49-F238E27FC236}">
              <a16:creationId xmlns:a16="http://schemas.microsoft.com/office/drawing/2014/main" id="{E117F41C-6909-450D-B791-FABED299619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0" name="Text Box 3">
          <a:extLst>
            <a:ext uri="{FF2B5EF4-FFF2-40B4-BE49-F238E27FC236}">
              <a16:creationId xmlns:a16="http://schemas.microsoft.com/office/drawing/2014/main" id="{F04000BB-DCEE-48D4-9388-BAC7D2D84C1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1" name="Text Box 3">
          <a:extLst>
            <a:ext uri="{FF2B5EF4-FFF2-40B4-BE49-F238E27FC236}">
              <a16:creationId xmlns:a16="http://schemas.microsoft.com/office/drawing/2014/main" id="{ED6C7928-02F7-4D7B-A01A-1F1D5E61B99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2" name="Text Box 3">
          <a:extLst>
            <a:ext uri="{FF2B5EF4-FFF2-40B4-BE49-F238E27FC236}">
              <a16:creationId xmlns:a16="http://schemas.microsoft.com/office/drawing/2014/main" id="{22584636-0E30-4C02-B818-5AFD5C469ED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3" name="Text Box 3">
          <a:extLst>
            <a:ext uri="{FF2B5EF4-FFF2-40B4-BE49-F238E27FC236}">
              <a16:creationId xmlns:a16="http://schemas.microsoft.com/office/drawing/2014/main" id="{B6751E57-D8D1-4E43-BCDB-58D05472B60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4" name="Text Box 3">
          <a:extLst>
            <a:ext uri="{FF2B5EF4-FFF2-40B4-BE49-F238E27FC236}">
              <a16:creationId xmlns:a16="http://schemas.microsoft.com/office/drawing/2014/main" id="{CEE892DB-0E14-4008-8C20-376CD119071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5" name="Text Box 3">
          <a:extLst>
            <a:ext uri="{FF2B5EF4-FFF2-40B4-BE49-F238E27FC236}">
              <a16:creationId xmlns:a16="http://schemas.microsoft.com/office/drawing/2014/main" id="{19ED0EF4-9197-4343-8AE7-4510FF4D8EB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6" name="Text Box 3">
          <a:extLst>
            <a:ext uri="{FF2B5EF4-FFF2-40B4-BE49-F238E27FC236}">
              <a16:creationId xmlns:a16="http://schemas.microsoft.com/office/drawing/2014/main" id="{7066E114-84DF-49B9-A3B8-32EF9D5194E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7" name="Text Box 3">
          <a:extLst>
            <a:ext uri="{FF2B5EF4-FFF2-40B4-BE49-F238E27FC236}">
              <a16:creationId xmlns:a16="http://schemas.microsoft.com/office/drawing/2014/main" id="{1CDDD253-B673-4808-8244-28F93C6355F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8" name="Text Box 3">
          <a:extLst>
            <a:ext uri="{FF2B5EF4-FFF2-40B4-BE49-F238E27FC236}">
              <a16:creationId xmlns:a16="http://schemas.microsoft.com/office/drawing/2014/main" id="{B7B14D27-8F59-4689-8D90-EF8DDB521FF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09" name="Text Box 3">
          <a:extLst>
            <a:ext uri="{FF2B5EF4-FFF2-40B4-BE49-F238E27FC236}">
              <a16:creationId xmlns:a16="http://schemas.microsoft.com/office/drawing/2014/main" id="{119121ED-5BC8-4584-9CB2-029B8F7E409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0" name="Text Box 3">
          <a:extLst>
            <a:ext uri="{FF2B5EF4-FFF2-40B4-BE49-F238E27FC236}">
              <a16:creationId xmlns:a16="http://schemas.microsoft.com/office/drawing/2014/main" id="{358FD395-6985-41C5-9BE9-89989AE4FB8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1" name="Text Box 3">
          <a:extLst>
            <a:ext uri="{FF2B5EF4-FFF2-40B4-BE49-F238E27FC236}">
              <a16:creationId xmlns:a16="http://schemas.microsoft.com/office/drawing/2014/main" id="{40CD825D-D9A1-4AC7-80D4-8D847ABBE88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2" name="Text Box 3">
          <a:extLst>
            <a:ext uri="{FF2B5EF4-FFF2-40B4-BE49-F238E27FC236}">
              <a16:creationId xmlns:a16="http://schemas.microsoft.com/office/drawing/2014/main" id="{9DA5F83B-D9B4-4A12-8FDF-93021B79EDA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3" name="Text Box 3">
          <a:extLst>
            <a:ext uri="{FF2B5EF4-FFF2-40B4-BE49-F238E27FC236}">
              <a16:creationId xmlns:a16="http://schemas.microsoft.com/office/drawing/2014/main" id="{275E5504-7DA1-4ABD-87FC-391B332C3B6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4" name="Text Box 3">
          <a:extLst>
            <a:ext uri="{FF2B5EF4-FFF2-40B4-BE49-F238E27FC236}">
              <a16:creationId xmlns:a16="http://schemas.microsoft.com/office/drawing/2014/main" id="{C6F57F28-B425-4AFE-8BDA-EB46CCAB297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5" name="Text Box 3">
          <a:extLst>
            <a:ext uri="{FF2B5EF4-FFF2-40B4-BE49-F238E27FC236}">
              <a16:creationId xmlns:a16="http://schemas.microsoft.com/office/drawing/2014/main" id="{12AFF7E0-5831-4429-BEA2-5A7D22D63FD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6" name="Text Box 3">
          <a:extLst>
            <a:ext uri="{FF2B5EF4-FFF2-40B4-BE49-F238E27FC236}">
              <a16:creationId xmlns:a16="http://schemas.microsoft.com/office/drawing/2014/main" id="{B1B3D832-756E-4E0B-9D72-A07BCF0C399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7" name="Text Box 3">
          <a:extLst>
            <a:ext uri="{FF2B5EF4-FFF2-40B4-BE49-F238E27FC236}">
              <a16:creationId xmlns:a16="http://schemas.microsoft.com/office/drawing/2014/main" id="{6A181F71-EA7E-4D07-ACE1-B1187A71E7A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8" name="Text Box 3">
          <a:extLst>
            <a:ext uri="{FF2B5EF4-FFF2-40B4-BE49-F238E27FC236}">
              <a16:creationId xmlns:a16="http://schemas.microsoft.com/office/drawing/2014/main" id="{900B7BD5-B855-417D-813D-2D8A25D6E8D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19" name="Text Box 3">
          <a:extLst>
            <a:ext uri="{FF2B5EF4-FFF2-40B4-BE49-F238E27FC236}">
              <a16:creationId xmlns:a16="http://schemas.microsoft.com/office/drawing/2014/main" id="{61352204-FF93-42FE-A6E1-94330E3ECAA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0" name="Text Box 3">
          <a:extLst>
            <a:ext uri="{FF2B5EF4-FFF2-40B4-BE49-F238E27FC236}">
              <a16:creationId xmlns:a16="http://schemas.microsoft.com/office/drawing/2014/main" id="{45269F2E-7504-450D-B330-574E7CB67A3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1" name="Text Box 3">
          <a:extLst>
            <a:ext uri="{FF2B5EF4-FFF2-40B4-BE49-F238E27FC236}">
              <a16:creationId xmlns:a16="http://schemas.microsoft.com/office/drawing/2014/main" id="{AFEDCA49-74C9-471E-B7BE-A2D1E97864E6}"/>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2" name="Text Box 3">
          <a:extLst>
            <a:ext uri="{FF2B5EF4-FFF2-40B4-BE49-F238E27FC236}">
              <a16:creationId xmlns:a16="http://schemas.microsoft.com/office/drawing/2014/main" id="{16D78CB4-A76B-454C-9BE7-248BE0BD43F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3" name="Text Box 3">
          <a:extLst>
            <a:ext uri="{FF2B5EF4-FFF2-40B4-BE49-F238E27FC236}">
              <a16:creationId xmlns:a16="http://schemas.microsoft.com/office/drawing/2014/main" id="{58F70F15-6D5C-4759-81CF-B6F2DEA711C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4" name="Text Box 3">
          <a:extLst>
            <a:ext uri="{FF2B5EF4-FFF2-40B4-BE49-F238E27FC236}">
              <a16:creationId xmlns:a16="http://schemas.microsoft.com/office/drawing/2014/main" id="{9BEBAE81-0DA3-4532-AAEF-327467729C8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5" name="Text Box 3">
          <a:extLst>
            <a:ext uri="{FF2B5EF4-FFF2-40B4-BE49-F238E27FC236}">
              <a16:creationId xmlns:a16="http://schemas.microsoft.com/office/drawing/2014/main" id="{C9832D6E-BCF3-46DE-A007-7D5B1496759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6" name="Text Box 3">
          <a:extLst>
            <a:ext uri="{FF2B5EF4-FFF2-40B4-BE49-F238E27FC236}">
              <a16:creationId xmlns:a16="http://schemas.microsoft.com/office/drawing/2014/main" id="{02001D37-CAC9-46E9-8E17-7B9A2FF2E703}"/>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7" name="Text Box 3">
          <a:extLst>
            <a:ext uri="{FF2B5EF4-FFF2-40B4-BE49-F238E27FC236}">
              <a16:creationId xmlns:a16="http://schemas.microsoft.com/office/drawing/2014/main" id="{6CC59B73-6828-4C31-A8AE-6B68E667980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8" name="Text Box 3">
          <a:extLst>
            <a:ext uri="{FF2B5EF4-FFF2-40B4-BE49-F238E27FC236}">
              <a16:creationId xmlns:a16="http://schemas.microsoft.com/office/drawing/2014/main" id="{03726AFC-7F1D-482D-A06E-DAC7FC74D3B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29" name="Text Box 3">
          <a:extLst>
            <a:ext uri="{FF2B5EF4-FFF2-40B4-BE49-F238E27FC236}">
              <a16:creationId xmlns:a16="http://schemas.microsoft.com/office/drawing/2014/main" id="{519D1506-A979-4D1D-B23B-1479601B2DE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0" name="Text Box 3">
          <a:extLst>
            <a:ext uri="{FF2B5EF4-FFF2-40B4-BE49-F238E27FC236}">
              <a16:creationId xmlns:a16="http://schemas.microsoft.com/office/drawing/2014/main" id="{E9493680-DDE7-45F5-A088-25BD1052A37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1" name="Text Box 3">
          <a:extLst>
            <a:ext uri="{FF2B5EF4-FFF2-40B4-BE49-F238E27FC236}">
              <a16:creationId xmlns:a16="http://schemas.microsoft.com/office/drawing/2014/main" id="{90E3E725-003F-4C55-ADCB-7DC713550FA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2" name="Text Box 3">
          <a:extLst>
            <a:ext uri="{FF2B5EF4-FFF2-40B4-BE49-F238E27FC236}">
              <a16:creationId xmlns:a16="http://schemas.microsoft.com/office/drawing/2014/main" id="{D5891955-9C42-4892-8C62-37DFD5826D0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3" name="Text Box 3">
          <a:extLst>
            <a:ext uri="{FF2B5EF4-FFF2-40B4-BE49-F238E27FC236}">
              <a16:creationId xmlns:a16="http://schemas.microsoft.com/office/drawing/2014/main" id="{24877129-7ADB-42E1-AEB4-FF68EA914D8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4" name="Text Box 3">
          <a:extLst>
            <a:ext uri="{FF2B5EF4-FFF2-40B4-BE49-F238E27FC236}">
              <a16:creationId xmlns:a16="http://schemas.microsoft.com/office/drawing/2014/main" id="{662E404E-41EB-404C-BB59-68793047DAB3}"/>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5" name="Text Box 3">
          <a:extLst>
            <a:ext uri="{FF2B5EF4-FFF2-40B4-BE49-F238E27FC236}">
              <a16:creationId xmlns:a16="http://schemas.microsoft.com/office/drawing/2014/main" id="{243ECACD-8FD0-4302-BE61-E102FAC1313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6" name="Text Box 3">
          <a:extLst>
            <a:ext uri="{FF2B5EF4-FFF2-40B4-BE49-F238E27FC236}">
              <a16:creationId xmlns:a16="http://schemas.microsoft.com/office/drawing/2014/main" id="{157CDFE4-C1B2-4655-A57C-183D627D88B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7" name="Text Box 3">
          <a:extLst>
            <a:ext uri="{FF2B5EF4-FFF2-40B4-BE49-F238E27FC236}">
              <a16:creationId xmlns:a16="http://schemas.microsoft.com/office/drawing/2014/main" id="{F59DEB98-9515-4FB3-BF08-D6FC85D7EB6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8" name="Text Box 3">
          <a:extLst>
            <a:ext uri="{FF2B5EF4-FFF2-40B4-BE49-F238E27FC236}">
              <a16:creationId xmlns:a16="http://schemas.microsoft.com/office/drawing/2014/main" id="{46A8B6F0-F3F7-43EB-B089-B620003EBF4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39" name="Text Box 3">
          <a:extLst>
            <a:ext uri="{FF2B5EF4-FFF2-40B4-BE49-F238E27FC236}">
              <a16:creationId xmlns:a16="http://schemas.microsoft.com/office/drawing/2014/main" id="{B097454A-8161-4EAC-A989-CC1D099061A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0" name="Text Box 3">
          <a:extLst>
            <a:ext uri="{FF2B5EF4-FFF2-40B4-BE49-F238E27FC236}">
              <a16:creationId xmlns:a16="http://schemas.microsoft.com/office/drawing/2014/main" id="{0CB3C86A-DF47-4665-9569-1F429CB9D42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1" name="Text Box 3">
          <a:extLst>
            <a:ext uri="{FF2B5EF4-FFF2-40B4-BE49-F238E27FC236}">
              <a16:creationId xmlns:a16="http://schemas.microsoft.com/office/drawing/2014/main" id="{8A46B99E-9F32-4FD9-A621-3A4FEAF665F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2" name="Text Box 3">
          <a:extLst>
            <a:ext uri="{FF2B5EF4-FFF2-40B4-BE49-F238E27FC236}">
              <a16:creationId xmlns:a16="http://schemas.microsoft.com/office/drawing/2014/main" id="{E8F851E2-DDC1-4EEB-A1A6-53C2DA0D85F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3" name="Text Box 3">
          <a:extLst>
            <a:ext uri="{FF2B5EF4-FFF2-40B4-BE49-F238E27FC236}">
              <a16:creationId xmlns:a16="http://schemas.microsoft.com/office/drawing/2014/main" id="{BB74705E-516E-4594-BD78-13C4D2035C2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4" name="Text Box 3">
          <a:extLst>
            <a:ext uri="{FF2B5EF4-FFF2-40B4-BE49-F238E27FC236}">
              <a16:creationId xmlns:a16="http://schemas.microsoft.com/office/drawing/2014/main" id="{38C83177-8E36-4852-9150-5781395F30B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5" name="Text Box 3">
          <a:extLst>
            <a:ext uri="{FF2B5EF4-FFF2-40B4-BE49-F238E27FC236}">
              <a16:creationId xmlns:a16="http://schemas.microsoft.com/office/drawing/2014/main" id="{D183577B-FB25-451A-A188-93F595D3A516}"/>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6" name="Text Box 3">
          <a:extLst>
            <a:ext uri="{FF2B5EF4-FFF2-40B4-BE49-F238E27FC236}">
              <a16:creationId xmlns:a16="http://schemas.microsoft.com/office/drawing/2014/main" id="{52339597-5703-401A-84E1-49B7482A79D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7" name="Text Box 3">
          <a:extLst>
            <a:ext uri="{FF2B5EF4-FFF2-40B4-BE49-F238E27FC236}">
              <a16:creationId xmlns:a16="http://schemas.microsoft.com/office/drawing/2014/main" id="{F413E3F0-4CEE-4A11-A77E-46651386B44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8" name="Text Box 3">
          <a:extLst>
            <a:ext uri="{FF2B5EF4-FFF2-40B4-BE49-F238E27FC236}">
              <a16:creationId xmlns:a16="http://schemas.microsoft.com/office/drawing/2014/main" id="{F9608C71-2ADB-44C3-9C4C-D341E829CD9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49" name="Text Box 3">
          <a:extLst>
            <a:ext uri="{FF2B5EF4-FFF2-40B4-BE49-F238E27FC236}">
              <a16:creationId xmlns:a16="http://schemas.microsoft.com/office/drawing/2014/main" id="{09B5923F-E8B4-4C2E-85FA-A5186D40FD2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0" name="Text Box 3">
          <a:extLst>
            <a:ext uri="{FF2B5EF4-FFF2-40B4-BE49-F238E27FC236}">
              <a16:creationId xmlns:a16="http://schemas.microsoft.com/office/drawing/2014/main" id="{FA84500B-D585-4C30-979F-5E3C88F7B38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1" name="Text Box 3">
          <a:extLst>
            <a:ext uri="{FF2B5EF4-FFF2-40B4-BE49-F238E27FC236}">
              <a16:creationId xmlns:a16="http://schemas.microsoft.com/office/drawing/2014/main" id="{EDABCABF-F5DF-4DF2-96A5-000B0014973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2" name="Text Box 3">
          <a:extLst>
            <a:ext uri="{FF2B5EF4-FFF2-40B4-BE49-F238E27FC236}">
              <a16:creationId xmlns:a16="http://schemas.microsoft.com/office/drawing/2014/main" id="{4ACAED10-A568-4B92-9E93-113B0342C456}"/>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3" name="Text Box 3">
          <a:extLst>
            <a:ext uri="{FF2B5EF4-FFF2-40B4-BE49-F238E27FC236}">
              <a16:creationId xmlns:a16="http://schemas.microsoft.com/office/drawing/2014/main" id="{1D6396DF-35D0-426B-93AB-670A5A640CE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4" name="Text Box 3">
          <a:extLst>
            <a:ext uri="{FF2B5EF4-FFF2-40B4-BE49-F238E27FC236}">
              <a16:creationId xmlns:a16="http://schemas.microsoft.com/office/drawing/2014/main" id="{C4321743-B1C5-455F-8F88-3681C224869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5" name="Text Box 3">
          <a:extLst>
            <a:ext uri="{FF2B5EF4-FFF2-40B4-BE49-F238E27FC236}">
              <a16:creationId xmlns:a16="http://schemas.microsoft.com/office/drawing/2014/main" id="{5D6E9277-EE8B-41B6-B2A9-0C77E314B8C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6" name="Text Box 3">
          <a:extLst>
            <a:ext uri="{FF2B5EF4-FFF2-40B4-BE49-F238E27FC236}">
              <a16:creationId xmlns:a16="http://schemas.microsoft.com/office/drawing/2014/main" id="{F801056F-228C-4485-8A52-0EAE7724BD5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7" name="Text Box 3">
          <a:extLst>
            <a:ext uri="{FF2B5EF4-FFF2-40B4-BE49-F238E27FC236}">
              <a16:creationId xmlns:a16="http://schemas.microsoft.com/office/drawing/2014/main" id="{657BBDE0-13B2-4F5F-BA27-09DB2DDFFC4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8" name="Text Box 3">
          <a:extLst>
            <a:ext uri="{FF2B5EF4-FFF2-40B4-BE49-F238E27FC236}">
              <a16:creationId xmlns:a16="http://schemas.microsoft.com/office/drawing/2014/main" id="{2BA84D0B-C5AB-4D94-AE41-1FDB8D5D0C84}"/>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59" name="Text Box 3">
          <a:extLst>
            <a:ext uri="{FF2B5EF4-FFF2-40B4-BE49-F238E27FC236}">
              <a16:creationId xmlns:a16="http://schemas.microsoft.com/office/drawing/2014/main" id="{311F2073-0F9D-4BBB-8F5D-04C897D25E8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0" name="Text Box 3">
          <a:extLst>
            <a:ext uri="{FF2B5EF4-FFF2-40B4-BE49-F238E27FC236}">
              <a16:creationId xmlns:a16="http://schemas.microsoft.com/office/drawing/2014/main" id="{A6952E9E-7613-4B10-9289-82C60D01A16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1" name="Text Box 3">
          <a:extLst>
            <a:ext uri="{FF2B5EF4-FFF2-40B4-BE49-F238E27FC236}">
              <a16:creationId xmlns:a16="http://schemas.microsoft.com/office/drawing/2014/main" id="{81F20FFC-7C8F-46C0-9C8A-25246AC08DD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2" name="Text Box 3">
          <a:extLst>
            <a:ext uri="{FF2B5EF4-FFF2-40B4-BE49-F238E27FC236}">
              <a16:creationId xmlns:a16="http://schemas.microsoft.com/office/drawing/2014/main" id="{4E6807E2-1729-4651-BC5F-D01ED3C7780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3" name="Text Box 3">
          <a:extLst>
            <a:ext uri="{FF2B5EF4-FFF2-40B4-BE49-F238E27FC236}">
              <a16:creationId xmlns:a16="http://schemas.microsoft.com/office/drawing/2014/main" id="{688FA891-DCAD-471D-80A4-D4EEB5AB97B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4" name="Text Box 3">
          <a:extLst>
            <a:ext uri="{FF2B5EF4-FFF2-40B4-BE49-F238E27FC236}">
              <a16:creationId xmlns:a16="http://schemas.microsoft.com/office/drawing/2014/main" id="{E36F0DB6-D65A-48F5-A164-0DB6199FEF1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5" name="Text Box 3">
          <a:extLst>
            <a:ext uri="{FF2B5EF4-FFF2-40B4-BE49-F238E27FC236}">
              <a16:creationId xmlns:a16="http://schemas.microsoft.com/office/drawing/2014/main" id="{68525B4B-906D-4F2B-9E82-C68160A23784}"/>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6" name="Text Box 3">
          <a:extLst>
            <a:ext uri="{FF2B5EF4-FFF2-40B4-BE49-F238E27FC236}">
              <a16:creationId xmlns:a16="http://schemas.microsoft.com/office/drawing/2014/main" id="{5451592A-FE9E-4894-99A4-A796EFDAB86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7" name="Text Box 3">
          <a:extLst>
            <a:ext uri="{FF2B5EF4-FFF2-40B4-BE49-F238E27FC236}">
              <a16:creationId xmlns:a16="http://schemas.microsoft.com/office/drawing/2014/main" id="{E5333F32-B08F-4D63-AF48-2A0F63640B9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8" name="Text Box 3">
          <a:extLst>
            <a:ext uri="{FF2B5EF4-FFF2-40B4-BE49-F238E27FC236}">
              <a16:creationId xmlns:a16="http://schemas.microsoft.com/office/drawing/2014/main" id="{24F37275-26F2-4EBA-B5CD-4C1C21F5A46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69" name="Text Box 3">
          <a:extLst>
            <a:ext uri="{FF2B5EF4-FFF2-40B4-BE49-F238E27FC236}">
              <a16:creationId xmlns:a16="http://schemas.microsoft.com/office/drawing/2014/main" id="{AD53A56C-C362-4672-9FE4-E3A08EA9BF8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0" name="Text Box 3">
          <a:extLst>
            <a:ext uri="{FF2B5EF4-FFF2-40B4-BE49-F238E27FC236}">
              <a16:creationId xmlns:a16="http://schemas.microsoft.com/office/drawing/2014/main" id="{F6B76AAB-577C-4FF1-8996-7A95BE1085B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1" name="Text Box 3">
          <a:extLst>
            <a:ext uri="{FF2B5EF4-FFF2-40B4-BE49-F238E27FC236}">
              <a16:creationId xmlns:a16="http://schemas.microsoft.com/office/drawing/2014/main" id="{75673D64-C90A-422F-B724-32E059AC16C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2" name="Text Box 3">
          <a:extLst>
            <a:ext uri="{FF2B5EF4-FFF2-40B4-BE49-F238E27FC236}">
              <a16:creationId xmlns:a16="http://schemas.microsoft.com/office/drawing/2014/main" id="{9FECBBEE-F3C3-4394-8D42-01F2C1BE562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3" name="Text Box 3">
          <a:extLst>
            <a:ext uri="{FF2B5EF4-FFF2-40B4-BE49-F238E27FC236}">
              <a16:creationId xmlns:a16="http://schemas.microsoft.com/office/drawing/2014/main" id="{F9C84022-8D01-4542-B6A8-60B3ED87448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4" name="Text Box 3">
          <a:extLst>
            <a:ext uri="{FF2B5EF4-FFF2-40B4-BE49-F238E27FC236}">
              <a16:creationId xmlns:a16="http://schemas.microsoft.com/office/drawing/2014/main" id="{17A09C8F-4E64-4A6E-9FE9-FEE1ACFDBB5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5" name="Text Box 3">
          <a:extLst>
            <a:ext uri="{FF2B5EF4-FFF2-40B4-BE49-F238E27FC236}">
              <a16:creationId xmlns:a16="http://schemas.microsoft.com/office/drawing/2014/main" id="{3595B498-6B32-48E7-98D8-2C4ABC291B1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6" name="Text Box 3">
          <a:extLst>
            <a:ext uri="{FF2B5EF4-FFF2-40B4-BE49-F238E27FC236}">
              <a16:creationId xmlns:a16="http://schemas.microsoft.com/office/drawing/2014/main" id="{9A6D7885-B2AE-4C5F-8185-87E5ED362F3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7" name="Text Box 3">
          <a:extLst>
            <a:ext uri="{FF2B5EF4-FFF2-40B4-BE49-F238E27FC236}">
              <a16:creationId xmlns:a16="http://schemas.microsoft.com/office/drawing/2014/main" id="{DB75FFBD-0B0F-4315-9981-65630FC94AD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8" name="Text Box 3">
          <a:extLst>
            <a:ext uri="{FF2B5EF4-FFF2-40B4-BE49-F238E27FC236}">
              <a16:creationId xmlns:a16="http://schemas.microsoft.com/office/drawing/2014/main" id="{930F02CC-90C0-4872-813C-5E6935D1EEB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79" name="Text Box 3">
          <a:extLst>
            <a:ext uri="{FF2B5EF4-FFF2-40B4-BE49-F238E27FC236}">
              <a16:creationId xmlns:a16="http://schemas.microsoft.com/office/drawing/2014/main" id="{515361E5-F7CF-463D-83F5-67237FF89A3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0" name="Text Box 3">
          <a:extLst>
            <a:ext uri="{FF2B5EF4-FFF2-40B4-BE49-F238E27FC236}">
              <a16:creationId xmlns:a16="http://schemas.microsoft.com/office/drawing/2014/main" id="{E2C24409-44BA-4AB1-93B1-4802E2ED8CD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1" name="Text Box 3">
          <a:extLst>
            <a:ext uri="{FF2B5EF4-FFF2-40B4-BE49-F238E27FC236}">
              <a16:creationId xmlns:a16="http://schemas.microsoft.com/office/drawing/2014/main" id="{C7F7DA05-A729-432F-ABE2-467B6D9464F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2" name="Text Box 3">
          <a:extLst>
            <a:ext uri="{FF2B5EF4-FFF2-40B4-BE49-F238E27FC236}">
              <a16:creationId xmlns:a16="http://schemas.microsoft.com/office/drawing/2014/main" id="{6E0C36ED-0B86-4F00-BD91-7DF4ED17718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3" name="Text Box 3">
          <a:extLst>
            <a:ext uri="{FF2B5EF4-FFF2-40B4-BE49-F238E27FC236}">
              <a16:creationId xmlns:a16="http://schemas.microsoft.com/office/drawing/2014/main" id="{684D58DC-6F8C-439C-83AF-8EB87434B62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4" name="Text Box 3">
          <a:extLst>
            <a:ext uri="{FF2B5EF4-FFF2-40B4-BE49-F238E27FC236}">
              <a16:creationId xmlns:a16="http://schemas.microsoft.com/office/drawing/2014/main" id="{118C50C3-0DC5-49EE-B8B4-0B7B471A87B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5" name="Text Box 3">
          <a:extLst>
            <a:ext uri="{FF2B5EF4-FFF2-40B4-BE49-F238E27FC236}">
              <a16:creationId xmlns:a16="http://schemas.microsoft.com/office/drawing/2014/main" id="{BE0E62E1-26AB-4C92-98F6-7E724B0A50B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6" name="Text Box 3">
          <a:extLst>
            <a:ext uri="{FF2B5EF4-FFF2-40B4-BE49-F238E27FC236}">
              <a16:creationId xmlns:a16="http://schemas.microsoft.com/office/drawing/2014/main" id="{0D264150-268C-4C25-B22F-5A9F46A0467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7" name="Text Box 3">
          <a:extLst>
            <a:ext uri="{FF2B5EF4-FFF2-40B4-BE49-F238E27FC236}">
              <a16:creationId xmlns:a16="http://schemas.microsoft.com/office/drawing/2014/main" id="{805442DC-47E7-42B2-8F30-6DF0F106FE4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8" name="Text Box 3">
          <a:extLst>
            <a:ext uri="{FF2B5EF4-FFF2-40B4-BE49-F238E27FC236}">
              <a16:creationId xmlns:a16="http://schemas.microsoft.com/office/drawing/2014/main" id="{3790C8AE-625F-4F1E-922A-D21B27C044B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89" name="Text Box 3">
          <a:extLst>
            <a:ext uri="{FF2B5EF4-FFF2-40B4-BE49-F238E27FC236}">
              <a16:creationId xmlns:a16="http://schemas.microsoft.com/office/drawing/2014/main" id="{BC422FF0-F008-4967-9568-A74F75E0277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0" name="Text Box 3">
          <a:extLst>
            <a:ext uri="{FF2B5EF4-FFF2-40B4-BE49-F238E27FC236}">
              <a16:creationId xmlns:a16="http://schemas.microsoft.com/office/drawing/2014/main" id="{87914599-7ACF-42F7-870D-E96384AEDC2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1" name="Text Box 3">
          <a:extLst>
            <a:ext uri="{FF2B5EF4-FFF2-40B4-BE49-F238E27FC236}">
              <a16:creationId xmlns:a16="http://schemas.microsoft.com/office/drawing/2014/main" id="{96418EE6-E307-48CA-B286-5253B9808EB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2" name="Text Box 3">
          <a:extLst>
            <a:ext uri="{FF2B5EF4-FFF2-40B4-BE49-F238E27FC236}">
              <a16:creationId xmlns:a16="http://schemas.microsoft.com/office/drawing/2014/main" id="{1D97FB69-037E-4619-98DF-1887006B88F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3" name="Text Box 3">
          <a:extLst>
            <a:ext uri="{FF2B5EF4-FFF2-40B4-BE49-F238E27FC236}">
              <a16:creationId xmlns:a16="http://schemas.microsoft.com/office/drawing/2014/main" id="{17DB46F1-691B-44DD-857F-59EBE471157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4" name="Text Box 3">
          <a:extLst>
            <a:ext uri="{FF2B5EF4-FFF2-40B4-BE49-F238E27FC236}">
              <a16:creationId xmlns:a16="http://schemas.microsoft.com/office/drawing/2014/main" id="{202F369C-904E-4EE0-8FC2-9716D6EFD87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5" name="Text Box 3">
          <a:extLst>
            <a:ext uri="{FF2B5EF4-FFF2-40B4-BE49-F238E27FC236}">
              <a16:creationId xmlns:a16="http://schemas.microsoft.com/office/drawing/2014/main" id="{D74FC19C-5013-4D4B-90AF-130BD5741FE4}"/>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6" name="Text Box 3">
          <a:extLst>
            <a:ext uri="{FF2B5EF4-FFF2-40B4-BE49-F238E27FC236}">
              <a16:creationId xmlns:a16="http://schemas.microsoft.com/office/drawing/2014/main" id="{91F3FEF2-F662-4218-8F52-D5B7184D5453}"/>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7" name="Text Box 3">
          <a:extLst>
            <a:ext uri="{FF2B5EF4-FFF2-40B4-BE49-F238E27FC236}">
              <a16:creationId xmlns:a16="http://schemas.microsoft.com/office/drawing/2014/main" id="{5F225193-2354-4A25-82A6-8686FBDAAAF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8" name="Text Box 3">
          <a:extLst>
            <a:ext uri="{FF2B5EF4-FFF2-40B4-BE49-F238E27FC236}">
              <a16:creationId xmlns:a16="http://schemas.microsoft.com/office/drawing/2014/main" id="{98877945-0849-4856-9FEA-5A684D15E77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099" name="Text Box 3">
          <a:extLst>
            <a:ext uri="{FF2B5EF4-FFF2-40B4-BE49-F238E27FC236}">
              <a16:creationId xmlns:a16="http://schemas.microsoft.com/office/drawing/2014/main" id="{D6B185CF-1A70-4AB5-825B-6E599F2AB27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0" name="Text Box 3">
          <a:extLst>
            <a:ext uri="{FF2B5EF4-FFF2-40B4-BE49-F238E27FC236}">
              <a16:creationId xmlns:a16="http://schemas.microsoft.com/office/drawing/2014/main" id="{675CF630-5C63-4B34-BC95-5ED213CAE85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1" name="Text Box 3">
          <a:extLst>
            <a:ext uri="{FF2B5EF4-FFF2-40B4-BE49-F238E27FC236}">
              <a16:creationId xmlns:a16="http://schemas.microsoft.com/office/drawing/2014/main" id="{4CD7742B-BE2C-4954-AF76-3F12466076F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2" name="Text Box 3">
          <a:extLst>
            <a:ext uri="{FF2B5EF4-FFF2-40B4-BE49-F238E27FC236}">
              <a16:creationId xmlns:a16="http://schemas.microsoft.com/office/drawing/2014/main" id="{2CEB03D1-62E6-46CC-B626-71325D19C74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3" name="Text Box 3">
          <a:extLst>
            <a:ext uri="{FF2B5EF4-FFF2-40B4-BE49-F238E27FC236}">
              <a16:creationId xmlns:a16="http://schemas.microsoft.com/office/drawing/2014/main" id="{98408617-C8DE-4DDF-A526-B603F843980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4" name="Text Box 3">
          <a:extLst>
            <a:ext uri="{FF2B5EF4-FFF2-40B4-BE49-F238E27FC236}">
              <a16:creationId xmlns:a16="http://schemas.microsoft.com/office/drawing/2014/main" id="{D5C3FFEF-D444-4B47-B1D4-078E830ECB4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5" name="Text Box 3">
          <a:extLst>
            <a:ext uri="{FF2B5EF4-FFF2-40B4-BE49-F238E27FC236}">
              <a16:creationId xmlns:a16="http://schemas.microsoft.com/office/drawing/2014/main" id="{D7C6E0F2-1001-4547-8ECA-4ABEA5CD121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6" name="Text Box 3">
          <a:extLst>
            <a:ext uri="{FF2B5EF4-FFF2-40B4-BE49-F238E27FC236}">
              <a16:creationId xmlns:a16="http://schemas.microsoft.com/office/drawing/2014/main" id="{C9314444-F71F-4249-8F5B-60C800C5262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7" name="Text Box 3">
          <a:extLst>
            <a:ext uri="{FF2B5EF4-FFF2-40B4-BE49-F238E27FC236}">
              <a16:creationId xmlns:a16="http://schemas.microsoft.com/office/drawing/2014/main" id="{C6C454CE-5382-4FEB-89DC-E78ABCBFCC6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8" name="Text Box 3">
          <a:extLst>
            <a:ext uri="{FF2B5EF4-FFF2-40B4-BE49-F238E27FC236}">
              <a16:creationId xmlns:a16="http://schemas.microsoft.com/office/drawing/2014/main" id="{D834C923-7A8F-4718-96C1-46DC1EA6227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09" name="Text Box 3">
          <a:extLst>
            <a:ext uri="{FF2B5EF4-FFF2-40B4-BE49-F238E27FC236}">
              <a16:creationId xmlns:a16="http://schemas.microsoft.com/office/drawing/2014/main" id="{51BC4831-5489-4C9B-B827-FB153FED692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0" name="Text Box 3">
          <a:extLst>
            <a:ext uri="{FF2B5EF4-FFF2-40B4-BE49-F238E27FC236}">
              <a16:creationId xmlns:a16="http://schemas.microsoft.com/office/drawing/2014/main" id="{8FB84DBE-D7AA-4BE6-BE01-74D4C789010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1" name="Text Box 3">
          <a:extLst>
            <a:ext uri="{FF2B5EF4-FFF2-40B4-BE49-F238E27FC236}">
              <a16:creationId xmlns:a16="http://schemas.microsoft.com/office/drawing/2014/main" id="{A69266B6-22EC-4FD9-9BEB-95604C797FD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2" name="Text Box 3">
          <a:extLst>
            <a:ext uri="{FF2B5EF4-FFF2-40B4-BE49-F238E27FC236}">
              <a16:creationId xmlns:a16="http://schemas.microsoft.com/office/drawing/2014/main" id="{CE69A6F0-F5DA-45D4-AD45-445DE1C41A2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3" name="Text Box 3">
          <a:extLst>
            <a:ext uri="{FF2B5EF4-FFF2-40B4-BE49-F238E27FC236}">
              <a16:creationId xmlns:a16="http://schemas.microsoft.com/office/drawing/2014/main" id="{9DCC16EA-F9CE-49C3-8A7A-0AACB6C83F9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4" name="Text Box 3">
          <a:extLst>
            <a:ext uri="{FF2B5EF4-FFF2-40B4-BE49-F238E27FC236}">
              <a16:creationId xmlns:a16="http://schemas.microsoft.com/office/drawing/2014/main" id="{AED72974-9F20-4717-8383-7C9EFBA6AD3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5" name="Text Box 3">
          <a:extLst>
            <a:ext uri="{FF2B5EF4-FFF2-40B4-BE49-F238E27FC236}">
              <a16:creationId xmlns:a16="http://schemas.microsoft.com/office/drawing/2014/main" id="{12A2C38D-1C75-4060-89F6-278329C13E4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6" name="Text Box 3">
          <a:extLst>
            <a:ext uri="{FF2B5EF4-FFF2-40B4-BE49-F238E27FC236}">
              <a16:creationId xmlns:a16="http://schemas.microsoft.com/office/drawing/2014/main" id="{D8766909-7B93-4CCE-9AA9-15AC147FE14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7" name="Text Box 3">
          <a:extLst>
            <a:ext uri="{FF2B5EF4-FFF2-40B4-BE49-F238E27FC236}">
              <a16:creationId xmlns:a16="http://schemas.microsoft.com/office/drawing/2014/main" id="{241E1F11-3213-4DE9-B222-E167058A91B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8" name="Text Box 3">
          <a:extLst>
            <a:ext uri="{FF2B5EF4-FFF2-40B4-BE49-F238E27FC236}">
              <a16:creationId xmlns:a16="http://schemas.microsoft.com/office/drawing/2014/main" id="{E0AB8A50-A76E-435E-87E6-800489FC8C7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19" name="Text Box 3">
          <a:extLst>
            <a:ext uri="{FF2B5EF4-FFF2-40B4-BE49-F238E27FC236}">
              <a16:creationId xmlns:a16="http://schemas.microsoft.com/office/drawing/2014/main" id="{0A29C6E9-B9EA-4F8A-A70B-E27E2318AF0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0" name="Text Box 3">
          <a:extLst>
            <a:ext uri="{FF2B5EF4-FFF2-40B4-BE49-F238E27FC236}">
              <a16:creationId xmlns:a16="http://schemas.microsoft.com/office/drawing/2014/main" id="{214A6D0B-B009-400D-A4A5-E089E3C107A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1" name="Text Box 3">
          <a:extLst>
            <a:ext uri="{FF2B5EF4-FFF2-40B4-BE49-F238E27FC236}">
              <a16:creationId xmlns:a16="http://schemas.microsoft.com/office/drawing/2014/main" id="{DD96C1B4-EA3A-42D5-908D-75286B30179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2" name="Text Box 3">
          <a:extLst>
            <a:ext uri="{FF2B5EF4-FFF2-40B4-BE49-F238E27FC236}">
              <a16:creationId xmlns:a16="http://schemas.microsoft.com/office/drawing/2014/main" id="{A34F6F19-F4A6-4AFD-977D-E4032129C5E5}"/>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3" name="Text Box 3">
          <a:extLst>
            <a:ext uri="{FF2B5EF4-FFF2-40B4-BE49-F238E27FC236}">
              <a16:creationId xmlns:a16="http://schemas.microsoft.com/office/drawing/2014/main" id="{0D9BECA7-BE56-470B-8EA4-28FFB958C16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4" name="Text Box 3">
          <a:extLst>
            <a:ext uri="{FF2B5EF4-FFF2-40B4-BE49-F238E27FC236}">
              <a16:creationId xmlns:a16="http://schemas.microsoft.com/office/drawing/2014/main" id="{1EABE340-A6FE-4355-B49B-2E23C06DBBD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5" name="Text Box 3">
          <a:extLst>
            <a:ext uri="{FF2B5EF4-FFF2-40B4-BE49-F238E27FC236}">
              <a16:creationId xmlns:a16="http://schemas.microsoft.com/office/drawing/2014/main" id="{CAFFAE22-978D-4794-8832-30EDDFC134E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6" name="Text Box 3">
          <a:extLst>
            <a:ext uri="{FF2B5EF4-FFF2-40B4-BE49-F238E27FC236}">
              <a16:creationId xmlns:a16="http://schemas.microsoft.com/office/drawing/2014/main" id="{4405C9AF-5C80-44FE-B4AA-69E3E0798AE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7" name="Text Box 3">
          <a:extLst>
            <a:ext uri="{FF2B5EF4-FFF2-40B4-BE49-F238E27FC236}">
              <a16:creationId xmlns:a16="http://schemas.microsoft.com/office/drawing/2014/main" id="{BA56D2A6-94EB-4AD4-A7B3-84A38816078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8" name="Text Box 3">
          <a:extLst>
            <a:ext uri="{FF2B5EF4-FFF2-40B4-BE49-F238E27FC236}">
              <a16:creationId xmlns:a16="http://schemas.microsoft.com/office/drawing/2014/main" id="{DCE90F69-1336-42CE-B8F9-2833FB3EB4EE}"/>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29" name="Text Box 3">
          <a:extLst>
            <a:ext uri="{FF2B5EF4-FFF2-40B4-BE49-F238E27FC236}">
              <a16:creationId xmlns:a16="http://schemas.microsoft.com/office/drawing/2014/main" id="{01CBAE71-F640-43A0-9058-BCFB8AD1085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0" name="Text Box 3">
          <a:extLst>
            <a:ext uri="{FF2B5EF4-FFF2-40B4-BE49-F238E27FC236}">
              <a16:creationId xmlns:a16="http://schemas.microsoft.com/office/drawing/2014/main" id="{CD2AF68E-1572-4393-A16B-23BAD56E31A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1" name="Text Box 3">
          <a:extLst>
            <a:ext uri="{FF2B5EF4-FFF2-40B4-BE49-F238E27FC236}">
              <a16:creationId xmlns:a16="http://schemas.microsoft.com/office/drawing/2014/main" id="{C730052E-DFCA-4FBD-906B-8FE0D383281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2" name="Text Box 3">
          <a:extLst>
            <a:ext uri="{FF2B5EF4-FFF2-40B4-BE49-F238E27FC236}">
              <a16:creationId xmlns:a16="http://schemas.microsoft.com/office/drawing/2014/main" id="{4680D310-B07E-4116-856E-81AC548E6731}"/>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3" name="Text Box 3">
          <a:extLst>
            <a:ext uri="{FF2B5EF4-FFF2-40B4-BE49-F238E27FC236}">
              <a16:creationId xmlns:a16="http://schemas.microsoft.com/office/drawing/2014/main" id="{1DA73EB0-4B7C-4BAE-8E5A-CF745D60D2BC}"/>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4" name="Text Box 3">
          <a:extLst>
            <a:ext uri="{FF2B5EF4-FFF2-40B4-BE49-F238E27FC236}">
              <a16:creationId xmlns:a16="http://schemas.microsoft.com/office/drawing/2014/main" id="{5655CFF0-D0F4-49D9-94F6-4A6ECE6640F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5" name="Text Box 3">
          <a:extLst>
            <a:ext uri="{FF2B5EF4-FFF2-40B4-BE49-F238E27FC236}">
              <a16:creationId xmlns:a16="http://schemas.microsoft.com/office/drawing/2014/main" id="{EA5140B9-21EF-4E56-A6AF-6CAF4E3B9053}"/>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6" name="Text Box 3">
          <a:extLst>
            <a:ext uri="{FF2B5EF4-FFF2-40B4-BE49-F238E27FC236}">
              <a16:creationId xmlns:a16="http://schemas.microsoft.com/office/drawing/2014/main" id="{EFC37F09-92D7-4E41-B5B5-434FB795C1B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7" name="Text Box 3">
          <a:extLst>
            <a:ext uri="{FF2B5EF4-FFF2-40B4-BE49-F238E27FC236}">
              <a16:creationId xmlns:a16="http://schemas.microsoft.com/office/drawing/2014/main" id="{E6714680-EE15-4003-AF4F-B89352D827A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8" name="Text Box 3">
          <a:extLst>
            <a:ext uri="{FF2B5EF4-FFF2-40B4-BE49-F238E27FC236}">
              <a16:creationId xmlns:a16="http://schemas.microsoft.com/office/drawing/2014/main" id="{4E823A48-F9D0-4634-8E79-BC53B9C1A81D}"/>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39" name="Text Box 3">
          <a:extLst>
            <a:ext uri="{FF2B5EF4-FFF2-40B4-BE49-F238E27FC236}">
              <a16:creationId xmlns:a16="http://schemas.microsoft.com/office/drawing/2014/main" id="{5D8A3684-B518-4FBE-852A-7421BCDD29C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0" name="Text Box 3">
          <a:extLst>
            <a:ext uri="{FF2B5EF4-FFF2-40B4-BE49-F238E27FC236}">
              <a16:creationId xmlns:a16="http://schemas.microsoft.com/office/drawing/2014/main" id="{75085923-B1C0-4AA0-9D4C-B8FE8546A63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1" name="Text Box 3">
          <a:extLst>
            <a:ext uri="{FF2B5EF4-FFF2-40B4-BE49-F238E27FC236}">
              <a16:creationId xmlns:a16="http://schemas.microsoft.com/office/drawing/2014/main" id="{62329BF2-5EBE-473E-8E90-563B5B1F710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2" name="Text Box 3">
          <a:extLst>
            <a:ext uri="{FF2B5EF4-FFF2-40B4-BE49-F238E27FC236}">
              <a16:creationId xmlns:a16="http://schemas.microsoft.com/office/drawing/2014/main" id="{8B61BD40-8FC8-4107-AABB-C408BBFDAB0F}"/>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3" name="Text Box 3">
          <a:extLst>
            <a:ext uri="{FF2B5EF4-FFF2-40B4-BE49-F238E27FC236}">
              <a16:creationId xmlns:a16="http://schemas.microsoft.com/office/drawing/2014/main" id="{AECEFD77-AA00-43AC-AA20-9E87A2A9A94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4" name="Text Box 3">
          <a:extLst>
            <a:ext uri="{FF2B5EF4-FFF2-40B4-BE49-F238E27FC236}">
              <a16:creationId xmlns:a16="http://schemas.microsoft.com/office/drawing/2014/main" id="{02C91820-468E-4B0B-8D95-FAA48307E3BA}"/>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5" name="Text Box 3">
          <a:extLst>
            <a:ext uri="{FF2B5EF4-FFF2-40B4-BE49-F238E27FC236}">
              <a16:creationId xmlns:a16="http://schemas.microsoft.com/office/drawing/2014/main" id="{AD06D15D-CCB1-41B6-A991-BAD627D81732}"/>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6" name="Text Box 3">
          <a:extLst>
            <a:ext uri="{FF2B5EF4-FFF2-40B4-BE49-F238E27FC236}">
              <a16:creationId xmlns:a16="http://schemas.microsoft.com/office/drawing/2014/main" id="{4BD60928-CD23-41D5-AC55-C31F5A1F9BB7}"/>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7" name="Text Box 3">
          <a:extLst>
            <a:ext uri="{FF2B5EF4-FFF2-40B4-BE49-F238E27FC236}">
              <a16:creationId xmlns:a16="http://schemas.microsoft.com/office/drawing/2014/main" id="{416015FF-C9D3-42B8-9176-7E09C7B69BB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8" name="Text Box 3">
          <a:extLst>
            <a:ext uri="{FF2B5EF4-FFF2-40B4-BE49-F238E27FC236}">
              <a16:creationId xmlns:a16="http://schemas.microsoft.com/office/drawing/2014/main" id="{F38DE9E9-2630-4424-A238-3ACFC3D9BEA8}"/>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49" name="Text Box 3">
          <a:extLst>
            <a:ext uri="{FF2B5EF4-FFF2-40B4-BE49-F238E27FC236}">
              <a16:creationId xmlns:a16="http://schemas.microsoft.com/office/drawing/2014/main" id="{6E891683-0590-486B-BF9D-5308ECC9977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0" name="Text Box 3">
          <a:extLst>
            <a:ext uri="{FF2B5EF4-FFF2-40B4-BE49-F238E27FC236}">
              <a16:creationId xmlns:a16="http://schemas.microsoft.com/office/drawing/2014/main" id="{260AC97A-5816-41F1-94CB-B622DFF6667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1" name="Text Box 3">
          <a:extLst>
            <a:ext uri="{FF2B5EF4-FFF2-40B4-BE49-F238E27FC236}">
              <a16:creationId xmlns:a16="http://schemas.microsoft.com/office/drawing/2014/main" id="{4ECB1D01-4BA0-47E2-B994-219D9DEBCB30}"/>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2" name="Text Box 3">
          <a:extLst>
            <a:ext uri="{FF2B5EF4-FFF2-40B4-BE49-F238E27FC236}">
              <a16:creationId xmlns:a16="http://schemas.microsoft.com/office/drawing/2014/main" id="{BB912C0A-5821-4C11-9065-889F1D957B7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3" name="Text Box 3">
          <a:extLst>
            <a:ext uri="{FF2B5EF4-FFF2-40B4-BE49-F238E27FC236}">
              <a16:creationId xmlns:a16="http://schemas.microsoft.com/office/drawing/2014/main" id="{046F1013-D0E3-4526-A240-9A94E4153A69}"/>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50</xdr:row>
      <xdr:rowOff>0</xdr:rowOff>
    </xdr:from>
    <xdr:to>
      <xdr:col>1</xdr:col>
      <xdr:colOff>1447800</xdr:colOff>
      <xdr:row>50</xdr:row>
      <xdr:rowOff>209306</xdr:rowOff>
    </xdr:to>
    <xdr:sp macro="" textlink="">
      <xdr:nvSpPr>
        <xdr:cNvPr id="1154" name="Text Box 3">
          <a:extLst>
            <a:ext uri="{FF2B5EF4-FFF2-40B4-BE49-F238E27FC236}">
              <a16:creationId xmlns:a16="http://schemas.microsoft.com/office/drawing/2014/main" id="{CCD009A1-CCC9-4AA0-90D5-D5054EE1343B}"/>
            </a:ext>
          </a:extLst>
        </xdr:cNvPr>
        <xdr:cNvSpPr txBox="1">
          <a:spLocks noChangeArrowheads="1"/>
        </xdr:cNvSpPr>
      </xdr:nvSpPr>
      <xdr:spPr bwMode="auto">
        <a:xfrm>
          <a:off x="2524125" y="425643675"/>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pageSetUpPr fitToPage="1"/>
  </sheetPr>
  <dimension ref="A1:AH428"/>
  <sheetViews>
    <sheetView showZeros="0" view="pageBreakPreview" zoomScale="55" zoomScaleNormal="30" zoomScaleSheetLayoutView="55" workbookViewId="0">
      <pane xSplit="3" ySplit="11" topLeftCell="D150" activePane="bottomRight" state="frozen"/>
      <selection activeCell="E11" sqref="E11"/>
      <selection pane="topRight" activeCell="E11" sqref="E11"/>
      <selection pane="bottomLeft" activeCell="E11" sqref="E11"/>
      <selection pane="bottomRight" activeCell="B56" sqref="B56"/>
    </sheetView>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6"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21.42578125" style="24" customWidth="1"/>
    <col min="28" max="28" width="15.5703125" style="24" customWidth="1"/>
    <col min="29" max="29" width="18.140625" style="68" customWidth="1"/>
    <col min="30" max="30" width="19.85546875" style="68" customWidth="1"/>
    <col min="31" max="31" width="17.140625" style="68" customWidth="1"/>
    <col min="32" max="32" width="26.42578125" style="68" customWidth="1"/>
    <col min="33" max="33" width="99" style="9" customWidth="1"/>
    <col min="34" max="34" width="18.42578125" style="4" customWidth="1"/>
    <col min="35" max="16384" width="9.140625" style="4"/>
  </cols>
  <sheetData>
    <row r="1" spans="1:34">
      <c r="E1" s="172"/>
      <c r="G1" s="24"/>
      <c r="O1" s="24"/>
    </row>
    <row r="2" spans="1:34">
      <c r="G2" s="24"/>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50"/>
      <c r="Z3" s="12"/>
      <c r="AA3" s="12"/>
      <c r="AB3" s="12"/>
      <c r="AC3" s="63"/>
      <c r="AD3" s="63"/>
      <c r="AE3" s="63"/>
      <c r="AF3" s="63"/>
      <c r="AG3" s="70" t="s">
        <v>137</v>
      </c>
    </row>
    <row r="4" spans="1:34" ht="37.5" customHeight="1">
      <c r="A4" s="269" t="s">
        <v>844</v>
      </c>
      <c r="B4" s="269"/>
      <c r="C4" s="269"/>
      <c r="D4" s="269"/>
      <c r="E4" s="269"/>
      <c r="F4" s="269"/>
      <c r="G4" s="269"/>
      <c r="H4" s="269"/>
      <c r="I4" s="269"/>
      <c r="J4" s="269"/>
      <c r="K4" s="269"/>
      <c r="L4" s="269"/>
      <c r="M4" s="269"/>
      <c r="N4" s="269"/>
      <c r="O4" s="269"/>
      <c r="P4" s="269"/>
      <c r="Q4" s="269"/>
      <c r="R4" s="269"/>
      <c r="S4" s="270"/>
      <c r="T4" s="269"/>
      <c r="U4" s="269"/>
      <c r="V4" s="269"/>
      <c r="W4" s="269"/>
      <c r="X4" s="269"/>
      <c r="Y4" s="269"/>
      <c r="Z4" s="269"/>
      <c r="AA4" s="269"/>
      <c r="AB4" s="269"/>
      <c r="AC4" s="269"/>
      <c r="AD4" s="269"/>
      <c r="AE4" s="269"/>
      <c r="AF4" s="269"/>
      <c r="AG4" s="269"/>
    </row>
    <row r="5" spans="1:34" ht="24" thickBot="1">
      <c r="A5" s="7"/>
      <c r="B5" s="29"/>
      <c r="C5" s="7"/>
      <c r="D5" s="11"/>
      <c r="E5" s="54"/>
      <c r="F5" s="17"/>
      <c r="G5" s="8"/>
      <c r="H5" s="8"/>
      <c r="I5" s="8"/>
      <c r="J5" s="12"/>
      <c r="K5" s="12"/>
      <c r="L5" s="12"/>
      <c r="M5" s="12"/>
      <c r="N5" s="12"/>
      <c r="O5" s="12"/>
      <c r="P5" s="12"/>
      <c r="Q5" s="12"/>
      <c r="R5" s="12"/>
      <c r="S5" s="12"/>
      <c r="T5" s="58"/>
      <c r="U5" s="12"/>
      <c r="V5" s="12"/>
      <c r="W5" s="12"/>
      <c r="X5" s="12"/>
      <c r="Y5" s="12"/>
      <c r="Z5" s="12"/>
      <c r="AA5" s="12"/>
      <c r="AB5" s="12"/>
      <c r="AC5" s="63"/>
      <c r="AD5" s="63"/>
      <c r="AE5" s="63"/>
      <c r="AF5" s="63"/>
      <c r="AG5" s="71" t="s">
        <v>38</v>
      </c>
    </row>
    <row r="6" spans="1:34" s="6" customFormat="1" ht="47.25" customHeight="1" thickBot="1">
      <c r="A6" s="271" t="s">
        <v>2</v>
      </c>
      <c r="B6" s="273" t="s">
        <v>3</v>
      </c>
      <c r="C6" s="168" t="s">
        <v>4</v>
      </c>
      <c r="D6" s="273" t="s">
        <v>5</v>
      </c>
      <c r="E6" s="275" t="s">
        <v>28</v>
      </c>
      <c r="F6" s="275" t="s">
        <v>99</v>
      </c>
      <c r="G6" s="276" t="s">
        <v>114</v>
      </c>
      <c r="H6" s="277"/>
      <c r="I6" s="278" t="s">
        <v>119</v>
      </c>
      <c r="J6" s="279"/>
      <c r="K6" s="279"/>
      <c r="L6" s="280"/>
      <c r="M6" s="278" t="s">
        <v>120</v>
      </c>
      <c r="N6" s="279"/>
      <c r="O6" s="279"/>
      <c r="P6" s="279"/>
      <c r="Q6" s="279"/>
      <c r="R6" s="279"/>
      <c r="S6" s="279"/>
      <c r="T6" s="279"/>
      <c r="U6" s="279"/>
      <c r="V6" s="279"/>
      <c r="W6" s="279"/>
      <c r="X6" s="279"/>
      <c r="Y6" s="279"/>
      <c r="Z6" s="279"/>
      <c r="AA6" s="279"/>
      <c r="AB6" s="279"/>
      <c r="AC6" s="279"/>
      <c r="AD6" s="279"/>
      <c r="AE6" s="279"/>
      <c r="AF6" s="280"/>
      <c r="AG6" s="281" t="s">
        <v>136</v>
      </c>
    </row>
    <row r="7" spans="1:34" s="6" customFormat="1" ht="75.75" customHeight="1">
      <c r="A7" s="272"/>
      <c r="B7" s="274"/>
      <c r="C7" s="274" t="s">
        <v>29</v>
      </c>
      <c r="D7" s="274"/>
      <c r="E7" s="263"/>
      <c r="F7" s="263"/>
      <c r="G7" s="283" t="s">
        <v>138</v>
      </c>
      <c r="H7" s="284"/>
      <c r="I7" s="266" t="s">
        <v>115</v>
      </c>
      <c r="J7" s="266" t="s">
        <v>116</v>
      </c>
      <c r="K7" s="266" t="s">
        <v>117</v>
      </c>
      <c r="L7" s="266" t="s">
        <v>118</v>
      </c>
      <c r="M7" s="263" t="s">
        <v>121</v>
      </c>
      <c r="N7" s="263"/>
      <c r="O7" s="261" t="s">
        <v>139</v>
      </c>
      <c r="P7" s="262"/>
      <c r="Q7" s="262"/>
      <c r="R7" s="262"/>
      <c r="S7" s="252" t="s">
        <v>124</v>
      </c>
      <c r="T7" s="252" t="s">
        <v>7</v>
      </c>
      <c r="U7" s="252"/>
      <c r="V7" s="252"/>
      <c r="W7" s="256" t="s">
        <v>125</v>
      </c>
      <c r="X7" s="256"/>
      <c r="Y7" s="256"/>
      <c r="Z7" s="256"/>
      <c r="AA7" s="256" t="s">
        <v>126</v>
      </c>
      <c r="AB7" s="256"/>
      <c r="AC7" s="253" t="s">
        <v>131</v>
      </c>
      <c r="AD7" s="254"/>
      <c r="AE7" s="254"/>
      <c r="AF7" s="255"/>
      <c r="AG7" s="282"/>
    </row>
    <row r="8" spans="1:34" s="6" customFormat="1" ht="28.15" customHeight="1">
      <c r="A8" s="272"/>
      <c r="B8" s="274"/>
      <c r="C8" s="274"/>
      <c r="D8" s="274"/>
      <c r="E8" s="263"/>
      <c r="F8" s="263"/>
      <c r="G8" s="260" t="s">
        <v>44</v>
      </c>
      <c r="H8" s="260" t="s">
        <v>42</v>
      </c>
      <c r="I8" s="267"/>
      <c r="J8" s="267"/>
      <c r="K8" s="267"/>
      <c r="L8" s="267"/>
      <c r="M8" s="263" t="s">
        <v>122</v>
      </c>
      <c r="N8" s="263"/>
      <c r="O8" s="264" t="s">
        <v>123</v>
      </c>
      <c r="P8" s="256" t="s">
        <v>41</v>
      </c>
      <c r="Q8" s="256" t="s">
        <v>43</v>
      </c>
      <c r="R8" s="264" t="s">
        <v>44</v>
      </c>
      <c r="S8" s="252"/>
      <c r="T8" s="252" t="s">
        <v>41</v>
      </c>
      <c r="U8" s="252" t="s">
        <v>43</v>
      </c>
      <c r="V8" s="257" t="s">
        <v>44</v>
      </c>
      <c r="W8" s="252" t="s">
        <v>127</v>
      </c>
      <c r="X8" s="252" t="s">
        <v>128</v>
      </c>
      <c r="Y8" s="252" t="s">
        <v>129</v>
      </c>
      <c r="Z8" s="252" t="s">
        <v>128</v>
      </c>
      <c r="AA8" s="252" t="s">
        <v>130</v>
      </c>
      <c r="AB8" s="252" t="s">
        <v>128</v>
      </c>
      <c r="AC8" s="259" t="s">
        <v>132</v>
      </c>
      <c r="AD8" s="259" t="s">
        <v>133</v>
      </c>
      <c r="AE8" s="259" t="s">
        <v>134</v>
      </c>
      <c r="AF8" s="259" t="s">
        <v>135</v>
      </c>
      <c r="AG8" s="282"/>
    </row>
    <row r="9" spans="1:34" s="6" customFormat="1" ht="36.4" customHeight="1">
      <c r="A9" s="272"/>
      <c r="B9" s="274"/>
      <c r="C9" s="274"/>
      <c r="D9" s="274"/>
      <c r="E9" s="263"/>
      <c r="F9" s="263"/>
      <c r="G9" s="260"/>
      <c r="H9" s="260"/>
      <c r="I9" s="268"/>
      <c r="J9" s="268"/>
      <c r="K9" s="268"/>
      <c r="L9" s="268"/>
      <c r="M9" s="169" t="s">
        <v>44</v>
      </c>
      <c r="N9" s="169" t="s">
        <v>42</v>
      </c>
      <c r="O9" s="265"/>
      <c r="P9" s="256"/>
      <c r="Q9" s="256"/>
      <c r="R9" s="265"/>
      <c r="S9" s="252"/>
      <c r="T9" s="252"/>
      <c r="U9" s="252"/>
      <c r="V9" s="258"/>
      <c r="W9" s="252"/>
      <c r="X9" s="252"/>
      <c r="Y9" s="252"/>
      <c r="Z9" s="252"/>
      <c r="AA9" s="252"/>
      <c r="AB9" s="252"/>
      <c r="AC9" s="259"/>
      <c r="AD9" s="259"/>
      <c r="AE9" s="259"/>
      <c r="AF9" s="259"/>
      <c r="AG9" s="282"/>
    </row>
    <row r="10" spans="1:34" s="37" customFormat="1" ht="25.5" customHeight="1" thickBo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4">
        <f t="shared" si="0"/>
        <v>29</v>
      </c>
      <c r="AD10" s="64">
        <f t="shared" si="0"/>
        <v>30</v>
      </c>
      <c r="AE10" s="64">
        <f t="shared" si="0"/>
        <v>31</v>
      </c>
      <c r="AF10" s="64">
        <f t="shared" si="0"/>
        <v>32</v>
      </c>
      <c r="AG10" s="72">
        <f t="shared" si="0"/>
        <v>33</v>
      </c>
    </row>
    <row r="11" spans="1:34" s="6" customFormat="1" ht="42" customHeight="1">
      <c r="A11" s="250" t="s">
        <v>6</v>
      </c>
      <c r="B11" s="251"/>
      <c r="C11" s="39"/>
      <c r="D11" s="40"/>
      <c r="E11" s="41">
        <f>E12+E87+E134+E184+E194+E263+E290+E300+E307+E332+E355+E395+E408</f>
        <v>1849599733.0573602</v>
      </c>
      <c r="F11" s="41">
        <f>F12+F87+F134+F184+F194+F263+F290+F300+F307+F332+F355+F395+F408</f>
        <v>1713151038.80915</v>
      </c>
      <c r="G11" s="41">
        <f>G12+G87+G134+G184+G194+G263+G290+G300+G307+G332+G355+G395+G408</f>
        <v>60879908.899999999</v>
      </c>
      <c r="H11" s="41">
        <f>H12+H87+H134+H184+H194+H263+H290+H300+H307+H332+H355+H395+H408</f>
        <v>456666760.06162</v>
      </c>
      <c r="I11" s="41">
        <f>I12+I87+I134+I184+I194+I263+I290+I300+I307+I332+I355+I395+I408</f>
        <v>183892484.59999999</v>
      </c>
      <c r="J11" s="41"/>
      <c r="K11" s="41">
        <f t="shared" ref="K11:V11" si="2">K12+K87+K134+K184+K194+K263+K290+K300+K307+K332+K355+K395+K408</f>
        <v>0</v>
      </c>
      <c r="L11" s="41">
        <f t="shared" si="2"/>
        <v>2646002.2418699991</v>
      </c>
      <c r="M11" s="41">
        <f t="shared" si="2"/>
        <v>42503726.490769997</v>
      </c>
      <c r="N11" s="41">
        <f t="shared" si="2"/>
        <v>44305889.688600004</v>
      </c>
      <c r="O11" s="41">
        <f t="shared" si="2"/>
        <v>209406732.49437001</v>
      </c>
      <c r="P11" s="41">
        <f t="shared" si="2"/>
        <v>198372593.49437001</v>
      </c>
      <c r="Q11" s="41">
        <f t="shared" si="2"/>
        <v>227474</v>
      </c>
      <c r="R11" s="41">
        <f t="shared" si="2"/>
        <v>10806665</v>
      </c>
      <c r="S11" s="41">
        <f t="shared" si="2"/>
        <v>102596640.68627</v>
      </c>
      <c r="T11" s="41">
        <f t="shared" si="2"/>
        <v>93959557.286280006</v>
      </c>
      <c r="U11" s="41">
        <f t="shared" si="2"/>
        <v>230418.39999000001</v>
      </c>
      <c r="V11" s="41">
        <f t="shared" si="2"/>
        <v>8406665</v>
      </c>
      <c r="W11" s="41">
        <f>R11-V11</f>
        <v>2400000</v>
      </c>
      <c r="X11" s="129">
        <f>W11/R11</f>
        <v>0.22208516688543598</v>
      </c>
      <c r="Y11" s="41">
        <f>P11+Q11-T11-U11</f>
        <v>104410091.8081</v>
      </c>
      <c r="Z11" s="129">
        <f>Y11/(P11+Q11)</f>
        <v>0.52573039438196489</v>
      </c>
      <c r="AA11" s="41">
        <f>Y11+W11</f>
        <v>106810091.8081</v>
      </c>
      <c r="AB11" s="130">
        <f>AA11/O11</f>
        <v>0.51006044808502815</v>
      </c>
      <c r="AC11" s="123">
        <f>AC12+AC87+AC134+AC184+AC194+AC263+AC290+AC300+AC307+AC332+AC355+AC395+AC408</f>
        <v>321</v>
      </c>
      <c r="AD11" s="123">
        <f>AD12+AD87+AD134+AD184+AD194+AD263+AD290+AD300+AD307+AD332+AD355+AD395+AD408</f>
        <v>12</v>
      </c>
      <c r="AE11" s="123">
        <f>AE12+AE87+AE134+AE184+AE194+AE263+AE290+AE300+AE307+AE332+AE355+AE395+AE408</f>
        <v>19</v>
      </c>
      <c r="AF11" s="41">
        <f>AF12+AF87+AF134+AF184+AF194+AF263+AF290+AF300+AF307+AF332+AF355+AF395+AF408</f>
        <v>0</v>
      </c>
      <c r="AG11" s="41"/>
    </row>
    <row r="12" spans="1:34" s="6" customFormat="1">
      <c r="A12" s="248" t="s">
        <v>30</v>
      </c>
      <c r="B12" s="249"/>
      <c r="C12" s="28"/>
      <c r="D12" s="16"/>
      <c r="E12" s="25">
        <f>E13+F45+E80</f>
        <v>166239334.63434997</v>
      </c>
      <c r="F12" s="25">
        <f>F13+F45+F80</f>
        <v>161013959.47875994</v>
      </c>
      <c r="G12" s="25">
        <f>G13+G45+G80</f>
        <v>0</v>
      </c>
      <c r="H12" s="25">
        <f>H13+H45+H80</f>
        <v>62750307.18784</v>
      </c>
      <c r="I12" s="25">
        <f>I13+I45+I80</f>
        <v>0</v>
      </c>
      <c r="J12" s="25">
        <f>J13+J45+J80</f>
        <v>0</v>
      </c>
      <c r="K12" s="25"/>
      <c r="L12" s="25">
        <f t="shared" ref="L12:V12" si="3">L13+L45+L80</f>
        <v>0</v>
      </c>
      <c r="M12" s="25">
        <f t="shared" si="3"/>
        <v>0</v>
      </c>
      <c r="N12" s="25">
        <f t="shared" si="3"/>
        <v>0</v>
      </c>
      <c r="O12" s="25">
        <f t="shared" si="3"/>
        <v>19933337.428439997</v>
      </c>
      <c r="P12" s="25">
        <f t="shared" si="3"/>
        <v>19933337.428439997</v>
      </c>
      <c r="Q12" s="25">
        <f t="shared" si="3"/>
        <v>0</v>
      </c>
      <c r="R12" s="25">
        <f t="shared" si="3"/>
        <v>0</v>
      </c>
      <c r="S12" s="25">
        <f t="shared" si="3"/>
        <v>15989254.234729998</v>
      </c>
      <c r="T12" s="25">
        <f t="shared" si="3"/>
        <v>15989254.234729998</v>
      </c>
      <c r="U12" s="25">
        <f t="shared" si="3"/>
        <v>0</v>
      </c>
      <c r="V12" s="25">
        <f t="shared" si="3"/>
        <v>0</v>
      </c>
      <c r="W12" s="25">
        <v>0</v>
      </c>
      <c r="X12" s="25"/>
      <c r="Y12" s="25">
        <f>P12+Q12-T12-U12</f>
        <v>3944083.1937099993</v>
      </c>
      <c r="Z12" s="127">
        <f>Y12/(P12+Q12)</f>
        <v>0.19786366472092914</v>
      </c>
      <c r="AA12" s="25">
        <f>Y12+W12</f>
        <v>3944083.1937099993</v>
      </c>
      <c r="AB12" s="128">
        <f t="shared" ref="AB12:AB45" si="4">AA12/O12</f>
        <v>0.19786366472092914</v>
      </c>
      <c r="AC12" s="120">
        <f>AC13+AC45+AC80</f>
        <v>67</v>
      </c>
      <c r="AD12" s="120">
        <f>AD13+AD45+AD80</f>
        <v>1</v>
      </c>
      <c r="AE12" s="120">
        <f>AE13+AE45+AE80</f>
        <v>3</v>
      </c>
      <c r="AF12" s="25">
        <f>AF13+AF45+AF80</f>
        <v>0</v>
      </c>
      <c r="AG12" s="73"/>
    </row>
    <row r="13" spans="1:34" s="6" customFormat="1" ht="27.75" customHeight="1">
      <c r="A13" s="33" t="s">
        <v>11</v>
      </c>
      <c r="B13" s="23" t="s">
        <v>8</v>
      </c>
      <c r="C13" s="19"/>
      <c r="D13" s="21"/>
      <c r="E13" s="22">
        <f>SUM(E14:E44)</f>
        <v>143833920.07999998</v>
      </c>
      <c r="F13" s="22">
        <f>SUM(F14:F44)</f>
        <v>134350078.20814997</v>
      </c>
      <c r="G13" s="22">
        <f>SUM(G14:G34)</f>
        <v>0</v>
      </c>
      <c r="H13" s="22">
        <f>SUM(H14:H44)</f>
        <v>49714806.84093</v>
      </c>
      <c r="I13" s="22">
        <f>SUM(I14:I34)</f>
        <v>0</v>
      </c>
      <c r="J13" s="22">
        <f>SUM(J14:J34)</f>
        <v>0</v>
      </c>
      <c r="K13" s="22"/>
      <c r="L13" s="22">
        <f>SUM(L14:L34)</f>
        <v>0</v>
      </c>
      <c r="M13" s="22">
        <f>SUM(M14:M34)</f>
        <v>0</v>
      </c>
      <c r="N13" s="22">
        <f>SUM(N14:N34)</f>
        <v>0</v>
      </c>
      <c r="O13" s="22">
        <f>SUM(O14:O44)</f>
        <v>15625236.429249998</v>
      </c>
      <c r="P13" s="22">
        <f t="shared" ref="P13:R13" si="5">SUM(P14:P44)</f>
        <v>15625236.429249998</v>
      </c>
      <c r="Q13" s="22">
        <f t="shared" si="5"/>
        <v>0</v>
      </c>
      <c r="R13" s="22">
        <f t="shared" si="5"/>
        <v>0</v>
      </c>
      <c r="S13" s="22">
        <f>SUM(S14:S44)</f>
        <v>11731153.235539999</v>
      </c>
      <c r="T13" s="22">
        <f t="shared" ref="T13:V13" si="6">SUM(T14:T44)</f>
        <v>11731153.235539999</v>
      </c>
      <c r="U13" s="22">
        <f t="shared" si="6"/>
        <v>0</v>
      </c>
      <c r="V13" s="22">
        <f t="shared" si="6"/>
        <v>0</v>
      </c>
      <c r="W13" s="22">
        <f>R13-V13</f>
        <v>0</v>
      </c>
      <c r="X13" s="22"/>
      <c r="Y13" s="22">
        <f>P13+Q13-T13-U13</f>
        <v>3894083.1937099993</v>
      </c>
      <c r="Z13" s="131">
        <f>Y13/(P13+Q13)</f>
        <v>0.24921755336900928</v>
      </c>
      <c r="AA13" s="22">
        <f>Y13+W13</f>
        <v>3894083.1937099993</v>
      </c>
      <c r="AB13" s="140">
        <f>AA13/O13</f>
        <v>0.24921755336900928</v>
      </c>
      <c r="AC13" s="22">
        <f>SUM(AC14:AC44)</f>
        <v>29</v>
      </c>
      <c r="AD13" s="22">
        <f>SUM(AD14:AD44)</f>
        <v>1</v>
      </c>
      <c r="AE13" s="22">
        <f>SUM(AE14:AE44)</f>
        <v>1</v>
      </c>
      <c r="AF13" s="22">
        <f>SUM(AF14:AF34)</f>
        <v>0</v>
      </c>
      <c r="AG13" s="74"/>
      <c r="AH13" s="69"/>
    </row>
    <row r="14" spans="1:34" s="92" customFormat="1" ht="55.5" customHeight="1">
      <c r="A14" s="45">
        <v>1</v>
      </c>
      <c r="B14" s="210" t="s">
        <v>299</v>
      </c>
      <c r="C14" s="47" t="s">
        <v>60</v>
      </c>
      <c r="D14" s="48" t="s">
        <v>48</v>
      </c>
      <c r="E14" s="35">
        <v>2383710</v>
      </c>
      <c r="F14" s="35">
        <v>2143822.23508</v>
      </c>
      <c r="G14" s="49"/>
      <c r="H14" s="49">
        <v>2015000</v>
      </c>
      <c r="I14" s="49"/>
      <c r="J14" s="167" t="s">
        <v>300</v>
      </c>
      <c r="K14" s="167" t="s">
        <v>301</v>
      </c>
      <c r="L14" s="49"/>
      <c r="M14" s="49"/>
      <c r="N14" s="49"/>
      <c r="O14" s="49">
        <f t="shared" ref="O14:O44" si="7">SUM(P14:R14)</f>
        <v>110975.69899999999</v>
      </c>
      <c r="P14" s="49">
        <v>110975.69899999999</v>
      </c>
      <c r="Q14" s="49"/>
      <c r="R14" s="49"/>
      <c r="S14" s="49">
        <f t="shared" ref="S14:S44" si="8">SUM(T14:V14)</f>
        <v>0</v>
      </c>
      <c r="T14" s="49">
        <v>0</v>
      </c>
      <c r="U14" s="49"/>
      <c r="V14" s="49"/>
      <c r="W14" s="60">
        <f t="shared" ref="W14:W44" si="9">R14-V14</f>
        <v>0</v>
      </c>
      <c r="X14" s="60"/>
      <c r="Y14" s="60">
        <f t="shared" ref="Y14:Y44" si="10">P14+Q14-T14-U14</f>
        <v>110975.69899999999</v>
      </c>
      <c r="Z14" s="133">
        <f t="shared" ref="Z14:Z43" si="11">Y14/(P14+Q14)</f>
        <v>1</v>
      </c>
      <c r="AA14" s="60">
        <f t="shared" ref="AA14:AA44" si="12">Y14+W14</f>
        <v>110975.69899999999</v>
      </c>
      <c r="AB14" s="142">
        <f t="shared" ref="AB14:AB43" si="13">AA14/O14</f>
        <v>1</v>
      </c>
      <c r="AC14" s="151">
        <v>1</v>
      </c>
      <c r="AD14" s="151">
        <v>0</v>
      </c>
      <c r="AE14" s="151">
        <v>0</v>
      </c>
      <c r="AF14" s="152">
        <v>0</v>
      </c>
      <c r="AG14" s="57" t="s">
        <v>827</v>
      </c>
    </row>
    <row r="15" spans="1:34" s="92" customFormat="1" ht="84" customHeight="1">
      <c r="A15" s="45">
        <v>2</v>
      </c>
      <c r="B15" s="210" t="s">
        <v>302</v>
      </c>
      <c r="C15" s="47" t="s">
        <v>60</v>
      </c>
      <c r="D15" s="48" t="s">
        <v>48</v>
      </c>
      <c r="E15" s="35">
        <v>2109388</v>
      </c>
      <c r="F15" s="35">
        <v>2022686.0644</v>
      </c>
      <c r="G15" s="49"/>
      <c r="H15" s="49">
        <v>650000</v>
      </c>
      <c r="I15" s="49"/>
      <c r="J15" s="51" t="s">
        <v>303</v>
      </c>
      <c r="K15" s="51" t="s">
        <v>304</v>
      </c>
      <c r="L15" s="49"/>
      <c r="M15" s="49"/>
      <c r="N15" s="49"/>
      <c r="O15" s="49">
        <f t="shared" si="7"/>
        <v>927020.24100000004</v>
      </c>
      <c r="P15" s="49">
        <v>927020.24100000004</v>
      </c>
      <c r="Q15" s="49"/>
      <c r="R15" s="49"/>
      <c r="S15" s="49">
        <f t="shared" si="8"/>
        <v>840468.49921000004</v>
      </c>
      <c r="T15" s="49">
        <v>840468.49921000004</v>
      </c>
      <c r="U15" s="49"/>
      <c r="V15" s="49"/>
      <c r="W15" s="60">
        <f t="shared" si="9"/>
        <v>0</v>
      </c>
      <c r="X15" s="60"/>
      <c r="Y15" s="60">
        <f t="shared" si="10"/>
        <v>86551.74179</v>
      </c>
      <c r="Z15" s="133">
        <f t="shared" si="11"/>
        <v>9.3365536114545303E-2</v>
      </c>
      <c r="AA15" s="60">
        <f t="shared" si="12"/>
        <v>86551.74179</v>
      </c>
      <c r="AB15" s="142">
        <f t="shared" si="13"/>
        <v>9.3365536114545303E-2</v>
      </c>
      <c r="AC15" s="151">
        <v>1</v>
      </c>
      <c r="AD15" s="151">
        <v>0</v>
      </c>
      <c r="AE15" s="151">
        <v>0</v>
      </c>
      <c r="AF15" s="152">
        <v>0</v>
      </c>
      <c r="AG15" s="82"/>
    </row>
    <row r="16" spans="1:34" s="92" customFormat="1" ht="84" customHeight="1">
      <c r="A16" s="45">
        <v>3</v>
      </c>
      <c r="B16" s="210" t="s">
        <v>305</v>
      </c>
      <c r="C16" s="47" t="s">
        <v>60</v>
      </c>
      <c r="D16" s="48" t="s">
        <v>48</v>
      </c>
      <c r="E16" s="35">
        <v>3100763</v>
      </c>
      <c r="F16" s="35">
        <v>2942352.3111400004</v>
      </c>
      <c r="G16" s="49"/>
      <c r="H16" s="49">
        <v>100000</v>
      </c>
      <c r="I16" s="49"/>
      <c r="J16" s="51" t="s">
        <v>306</v>
      </c>
      <c r="K16" s="51" t="s">
        <v>307</v>
      </c>
      <c r="L16" s="49"/>
      <c r="M16" s="49"/>
      <c r="N16" s="49"/>
      <c r="O16" s="49">
        <f t="shared" si="7"/>
        <v>735000</v>
      </c>
      <c r="P16" s="49">
        <v>735000</v>
      </c>
      <c r="Q16" s="49"/>
      <c r="R16" s="49"/>
      <c r="S16" s="49">
        <f t="shared" si="8"/>
        <v>591000</v>
      </c>
      <c r="T16" s="49">
        <v>591000</v>
      </c>
      <c r="U16" s="49"/>
      <c r="V16" s="49"/>
      <c r="W16" s="60">
        <f t="shared" si="9"/>
        <v>0</v>
      </c>
      <c r="X16" s="60"/>
      <c r="Y16" s="60">
        <f t="shared" si="10"/>
        <v>144000</v>
      </c>
      <c r="Z16" s="133">
        <f t="shared" si="11"/>
        <v>0.19591836734693877</v>
      </c>
      <c r="AA16" s="60">
        <f t="shared" si="12"/>
        <v>144000</v>
      </c>
      <c r="AB16" s="142">
        <f t="shared" si="13"/>
        <v>0.19591836734693877</v>
      </c>
      <c r="AC16" s="151">
        <v>1</v>
      </c>
      <c r="AD16" s="151">
        <v>0</v>
      </c>
      <c r="AE16" s="151">
        <v>0</v>
      </c>
      <c r="AF16" s="152">
        <v>0</v>
      </c>
      <c r="AG16" s="57"/>
    </row>
    <row r="17" spans="1:33" s="92" customFormat="1" ht="81" customHeight="1">
      <c r="A17" s="45">
        <v>4</v>
      </c>
      <c r="B17" s="210" t="s">
        <v>308</v>
      </c>
      <c r="C17" s="47" t="s">
        <v>60</v>
      </c>
      <c r="D17" s="48" t="s">
        <v>48</v>
      </c>
      <c r="E17" s="49">
        <v>2756897</v>
      </c>
      <c r="F17" s="35">
        <v>2645341.06641</v>
      </c>
      <c r="G17" s="49"/>
      <c r="H17" s="49">
        <v>1327000</v>
      </c>
      <c r="I17" s="49"/>
      <c r="J17" s="51" t="s">
        <v>309</v>
      </c>
      <c r="K17" s="51" t="s">
        <v>310</v>
      </c>
      <c r="L17" s="49"/>
      <c r="M17" s="49"/>
      <c r="N17" s="49"/>
      <c r="O17" s="49">
        <f t="shared" si="7"/>
        <v>867000</v>
      </c>
      <c r="P17" s="49">
        <v>867000</v>
      </c>
      <c r="Q17" s="49"/>
      <c r="R17" s="49"/>
      <c r="S17" s="49">
        <f t="shared" si="8"/>
        <v>804125.49979999999</v>
      </c>
      <c r="T17" s="49">
        <v>804125.49979999999</v>
      </c>
      <c r="U17" s="49"/>
      <c r="V17" s="49"/>
      <c r="W17" s="60">
        <f t="shared" si="9"/>
        <v>0</v>
      </c>
      <c r="X17" s="60"/>
      <c r="Y17" s="60">
        <f t="shared" si="10"/>
        <v>62874.500200000009</v>
      </c>
      <c r="Z17" s="133">
        <f t="shared" si="11"/>
        <v>7.2519608073817771E-2</v>
      </c>
      <c r="AA17" s="60">
        <f t="shared" si="12"/>
        <v>62874.500200000009</v>
      </c>
      <c r="AB17" s="142">
        <f t="shared" si="13"/>
        <v>7.2519608073817771E-2</v>
      </c>
      <c r="AC17" s="151">
        <v>1</v>
      </c>
      <c r="AD17" s="151">
        <v>0</v>
      </c>
      <c r="AE17" s="151">
        <v>0</v>
      </c>
      <c r="AF17" s="152">
        <v>0</v>
      </c>
      <c r="AG17" s="82"/>
    </row>
    <row r="18" spans="1:33" s="92" customFormat="1" ht="71.25" customHeight="1">
      <c r="A18" s="45">
        <v>5</v>
      </c>
      <c r="B18" s="210" t="s">
        <v>311</v>
      </c>
      <c r="C18" s="47" t="s">
        <v>60</v>
      </c>
      <c r="D18" s="48" t="s">
        <v>312</v>
      </c>
      <c r="E18" s="49">
        <v>2737433</v>
      </c>
      <c r="F18" s="49">
        <v>2461861.0047200001</v>
      </c>
      <c r="G18" s="49"/>
      <c r="H18" s="49">
        <v>1133361</v>
      </c>
      <c r="I18" s="49"/>
      <c r="J18" s="51" t="s">
        <v>313</v>
      </c>
      <c r="K18" s="51" t="s">
        <v>314</v>
      </c>
      <c r="L18" s="49"/>
      <c r="M18" s="49"/>
      <c r="N18" s="49"/>
      <c r="O18" s="49">
        <f t="shared" si="7"/>
        <v>1133361</v>
      </c>
      <c r="P18" s="49">
        <v>1133361</v>
      </c>
      <c r="Q18" s="49"/>
      <c r="R18" s="49"/>
      <c r="S18" s="49">
        <f t="shared" si="8"/>
        <v>985733.01511000004</v>
      </c>
      <c r="T18" s="49">
        <v>985733.01511000004</v>
      </c>
      <c r="U18" s="49"/>
      <c r="V18" s="49"/>
      <c r="W18" s="60">
        <f t="shared" si="9"/>
        <v>0</v>
      </c>
      <c r="X18" s="60"/>
      <c r="Y18" s="60">
        <f t="shared" si="10"/>
        <v>147627.98488999996</v>
      </c>
      <c r="Z18" s="133">
        <f t="shared" si="11"/>
        <v>0.13025680686912638</v>
      </c>
      <c r="AA18" s="60">
        <f t="shared" si="12"/>
        <v>147627.98488999996</v>
      </c>
      <c r="AB18" s="142">
        <f t="shared" si="13"/>
        <v>0.13025680686912638</v>
      </c>
      <c r="AC18" s="151">
        <v>1</v>
      </c>
      <c r="AD18" s="151">
        <v>0</v>
      </c>
      <c r="AE18" s="151">
        <v>0</v>
      </c>
      <c r="AF18" s="152">
        <v>0</v>
      </c>
      <c r="AG18" s="82"/>
    </row>
    <row r="19" spans="1:33" s="187" customFormat="1" ht="58.5" customHeight="1">
      <c r="A19" s="45">
        <v>6</v>
      </c>
      <c r="B19" s="210" t="s">
        <v>315</v>
      </c>
      <c r="C19" s="47" t="s">
        <v>60</v>
      </c>
      <c r="D19" s="48" t="s">
        <v>48</v>
      </c>
      <c r="E19" s="49">
        <v>1564360</v>
      </c>
      <c r="F19" s="49">
        <v>1448356.1084900002</v>
      </c>
      <c r="G19" s="49"/>
      <c r="H19" s="49">
        <v>150032</v>
      </c>
      <c r="I19" s="49"/>
      <c r="J19" s="51" t="s">
        <v>316</v>
      </c>
      <c r="K19" s="51" t="s">
        <v>310</v>
      </c>
      <c r="L19" s="49"/>
      <c r="M19" s="49"/>
      <c r="N19" s="49"/>
      <c r="O19" s="49">
        <f t="shared" si="7"/>
        <v>0</v>
      </c>
      <c r="P19" s="49">
        <v>0</v>
      </c>
      <c r="Q19" s="49"/>
      <c r="R19" s="49"/>
      <c r="S19" s="49">
        <f t="shared" si="8"/>
        <v>0</v>
      </c>
      <c r="T19" s="49">
        <v>0</v>
      </c>
      <c r="U19" s="49"/>
      <c r="V19" s="49"/>
      <c r="W19" s="60">
        <f t="shared" si="9"/>
        <v>0</v>
      </c>
      <c r="X19" s="60"/>
      <c r="Y19" s="60">
        <f t="shared" si="10"/>
        <v>0</v>
      </c>
      <c r="Z19" s="133"/>
      <c r="AA19" s="60">
        <f t="shared" si="12"/>
        <v>0</v>
      </c>
      <c r="AB19" s="142"/>
      <c r="AC19" s="184"/>
      <c r="AD19" s="151">
        <v>0</v>
      </c>
      <c r="AE19" s="151">
        <v>1</v>
      </c>
      <c r="AF19" s="152">
        <v>0</v>
      </c>
      <c r="AG19" s="57" t="s">
        <v>707</v>
      </c>
    </row>
    <row r="20" spans="1:33" s="92" customFormat="1" ht="52.5" customHeight="1">
      <c r="A20" s="45">
        <v>7</v>
      </c>
      <c r="B20" s="210" t="s">
        <v>317</v>
      </c>
      <c r="C20" s="47" t="s">
        <v>61</v>
      </c>
      <c r="D20" s="48" t="s">
        <v>48</v>
      </c>
      <c r="E20" s="49">
        <v>3820325</v>
      </c>
      <c r="F20" s="49">
        <v>2398922.1830000002</v>
      </c>
      <c r="G20" s="49"/>
      <c r="H20" s="49">
        <v>2398922.1830000002</v>
      </c>
      <c r="I20" s="49"/>
      <c r="J20" s="51" t="s">
        <v>318</v>
      </c>
      <c r="K20" s="51" t="s">
        <v>318</v>
      </c>
      <c r="L20" s="49"/>
      <c r="M20" s="49"/>
      <c r="N20" s="49"/>
      <c r="O20" s="49">
        <f t="shared" si="7"/>
        <v>124057.857</v>
      </c>
      <c r="P20" s="49">
        <v>124057.857</v>
      </c>
      <c r="Q20" s="49"/>
      <c r="R20" s="49"/>
      <c r="S20" s="49">
        <f t="shared" si="8"/>
        <v>124057.857</v>
      </c>
      <c r="T20" s="49">
        <v>124057.857</v>
      </c>
      <c r="U20" s="49"/>
      <c r="V20" s="49"/>
      <c r="W20" s="60">
        <f t="shared" si="9"/>
        <v>0</v>
      </c>
      <c r="X20" s="60"/>
      <c r="Y20" s="60">
        <f t="shared" si="10"/>
        <v>0</v>
      </c>
      <c r="Z20" s="133">
        <f t="shared" si="11"/>
        <v>0</v>
      </c>
      <c r="AA20" s="60">
        <f t="shared" si="12"/>
        <v>0</v>
      </c>
      <c r="AB20" s="142">
        <f t="shared" si="13"/>
        <v>0</v>
      </c>
      <c r="AC20" s="151">
        <v>1</v>
      </c>
      <c r="AD20" s="151">
        <v>0</v>
      </c>
      <c r="AE20" s="151">
        <v>0</v>
      </c>
      <c r="AF20" s="152">
        <v>0</v>
      </c>
      <c r="AG20" s="57" t="s">
        <v>777</v>
      </c>
    </row>
    <row r="21" spans="1:33" s="92" customFormat="1" ht="69" customHeight="1">
      <c r="A21" s="45">
        <v>8</v>
      </c>
      <c r="B21" s="210" t="s">
        <v>319</v>
      </c>
      <c r="C21" s="47" t="s">
        <v>61</v>
      </c>
      <c r="D21" s="48" t="s">
        <v>48</v>
      </c>
      <c r="E21" s="49">
        <v>6715009</v>
      </c>
      <c r="F21" s="35">
        <v>6535067.4638699992</v>
      </c>
      <c r="G21" s="49"/>
      <c r="H21" s="49">
        <v>4015000</v>
      </c>
      <c r="I21" s="49"/>
      <c r="J21" s="51" t="s">
        <v>320</v>
      </c>
      <c r="K21" s="51" t="s">
        <v>321</v>
      </c>
      <c r="L21" s="49"/>
      <c r="M21" s="49"/>
      <c r="N21" s="49"/>
      <c r="O21" s="49">
        <f t="shared" si="7"/>
        <v>2445052.4029999999</v>
      </c>
      <c r="P21" s="49">
        <v>2445052.4029999999</v>
      </c>
      <c r="Q21" s="49"/>
      <c r="R21" s="49"/>
      <c r="S21" s="49">
        <f t="shared" si="8"/>
        <v>733515.72117000003</v>
      </c>
      <c r="T21" s="49">
        <v>733515.72117000003</v>
      </c>
      <c r="U21" s="49"/>
      <c r="V21" s="49"/>
      <c r="W21" s="60">
        <f t="shared" si="9"/>
        <v>0</v>
      </c>
      <c r="X21" s="60"/>
      <c r="Y21" s="60">
        <f t="shared" si="10"/>
        <v>1711536.6818299999</v>
      </c>
      <c r="Z21" s="133">
        <f t="shared" si="11"/>
        <v>0.69999999988957284</v>
      </c>
      <c r="AA21" s="60">
        <f t="shared" si="12"/>
        <v>1711536.6818299999</v>
      </c>
      <c r="AB21" s="142">
        <f t="shared" si="13"/>
        <v>0.69999999988957284</v>
      </c>
      <c r="AC21" s="151">
        <v>1</v>
      </c>
      <c r="AD21" s="151">
        <v>0</v>
      </c>
      <c r="AE21" s="151">
        <v>0</v>
      </c>
      <c r="AF21" s="152">
        <v>0</v>
      </c>
      <c r="AG21" s="82"/>
    </row>
    <row r="22" spans="1:33" s="92" customFormat="1" ht="69" customHeight="1">
      <c r="A22" s="45">
        <v>9</v>
      </c>
      <c r="B22" s="210" t="s">
        <v>322</v>
      </c>
      <c r="C22" s="47" t="s">
        <v>61</v>
      </c>
      <c r="D22" s="48" t="s">
        <v>48</v>
      </c>
      <c r="E22" s="49">
        <v>2356129.338</v>
      </c>
      <c r="F22" s="35">
        <v>2291862.4642099999</v>
      </c>
      <c r="G22" s="49"/>
      <c r="H22" s="49">
        <v>1100000</v>
      </c>
      <c r="I22" s="49"/>
      <c r="J22" s="51" t="s">
        <v>323</v>
      </c>
      <c r="K22" s="51" t="s">
        <v>324</v>
      </c>
      <c r="L22" s="49"/>
      <c r="M22" s="49"/>
      <c r="N22" s="49"/>
      <c r="O22" s="49">
        <f t="shared" si="7"/>
        <v>341934.01646000001</v>
      </c>
      <c r="P22" s="49">
        <v>341934.01646000001</v>
      </c>
      <c r="Q22" s="49"/>
      <c r="R22" s="49"/>
      <c r="S22" s="49">
        <f t="shared" si="8"/>
        <v>341934.01646000001</v>
      </c>
      <c r="T22" s="49">
        <v>341934.01646000001</v>
      </c>
      <c r="U22" s="49"/>
      <c r="V22" s="49"/>
      <c r="W22" s="60">
        <f t="shared" si="9"/>
        <v>0</v>
      </c>
      <c r="X22" s="60"/>
      <c r="Y22" s="60">
        <f t="shared" si="10"/>
        <v>0</v>
      </c>
      <c r="Z22" s="133">
        <f t="shared" si="11"/>
        <v>0</v>
      </c>
      <c r="AA22" s="60">
        <f t="shared" si="12"/>
        <v>0</v>
      </c>
      <c r="AB22" s="142">
        <f t="shared" si="13"/>
        <v>0</v>
      </c>
      <c r="AC22" s="151">
        <v>1</v>
      </c>
      <c r="AD22" s="151">
        <v>0</v>
      </c>
      <c r="AE22" s="151">
        <v>0</v>
      </c>
      <c r="AF22" s="152">
        <v>0</v>
      </c>
      <c r="AG22" s="82"/>
    </row>
    <row r="23" spans="1:33" s="92" customFormat="1" ht="75" customHeight="1">
      <c r="A23" s="45">
        <v>10</v>
      </c>
      <c r="B23" s="210" t="s">
        <v>325</v>
      </c>
      <c r="C23" s="47" t="s">
        <v>61</v>
      </c>
      <c r="D23" s="48" t="s">
        <v>64</v>
      </c>
      <c r="E23" s="49">
        <v>4960691</v>
      </c>
      <c r="F23" s="49">
        <v>4729032.6511100009</v>
      </c>
      <c r="G23" s="49"/>
      <c r="H23" s="49">
        <v>2529399.6940899999</v>
      </c>
      <c r="I23" s="49"/>
      <c r="J23" s="51" t="s">
        <v>326</v>
      </c>
      <c r="K23" s="51" t="s">
        <v>327</v>
      </c>
      <c r="L23" s="49"/>
      <c r="M23" s="49"/>
      <c r="N23" s="49"/>
      <c r="O23" s="49">
        <f t="shared" si="7"/>
        <v>0</v>
      </c>
      <c r="P23" s="49">
        <v>0</v>
      </c>
      <c r="Q23" s="49"/>
      <c r="R23" s="49"/>
      <c r="S23" s="49">
        <f t="shared" si="8"/>
        <v>0</v>
      </c>
      <c r="T23" s="49">
        <v>0</v>
      </c>
      <c r="U23" s="49"/>
      <c r="V23" s="49"/>
      <c r="W23" s="60">
        <f t="shared" si="9"/>
        <v>0</v>
      </c>
      <c r="X23" s="60"/>
      <c r="Y23" s="60">
        <f t="shared" si="10"/>
        <v>0</v>
      </c>
      <c r="Z23" s="133"/>
      <c r="AA23" s="60">
        <f t="shared" si="12"/>
        <v>0</v>
      </c>
      <c r="AB23" s="142"/>
      <c r="AC23" s="151">
        <v>1</v>
      </c>
      <c r="AD23" s="151">
        <v>0</v>
      </c>
      <c r="AE23" s="151">
        <v>0</v>
      </c>
      <c r="AF23" s="152">
        <v>0</v>
      </c>
      <c r="AG23" s="57" t="s">
        <v>716</v>
      </c>
    </row>
    <row r="24" spans="1:33" s="92" customFormat="1" ht="117.75" customHeight="1">
      <c r="A24" s="45">
        <v>11</v>
      </c>
      <c r="B24" s="210" t="s">
        <v>328</v>
      </c>
      <c r="C24" s="47" t="s">
        <v>61</v>
      </c>
      <c r="D24" s="48" t="s">
        <v>48</v>
      </c>
      <c r="E24" s="49">
        <v>2811257</v>
      </c>
      <c r="F24" s="35">
        <v>2732467.6695900001</v>
      </c>
      <c r="G24" s="49"/>
      <c r="H24" s="49">
        <v>493500</v>
      </c>
      <c r="I24" s="49"/>
      <c r="J24" s="51" t="s">
        <v>329</v>
      </c>
      <c r="K24" s="51" t="s">
        <v>330</v>
      </c>
      <c r="L24" s="49"/>
      <c r="M24" s="49"/>
      <c r="N24" s="49"/>
      <c r="O24" s="49">
        <f t="shared" si="7"/>
        <v>650000</v>
      </c>
      <c r="P24" s="49">
        <v>650000</v>
      </c>
      <c r="Q24" s="49"/>
      <c r="R24" s="49"/>
      <c r="S24" s="49">
        <f t="shared" si="8"/>
        <v>396630.41399999999</v>
      </c>
      <c r="T24" s="49">
        <v>396630.41399999999</v>
      </c>
      <c r="U24" s="49"/>
      <c r="V24" s="49"/>
      <c r="W24" s="60">
        <f t="shared" si="9"/>
        <v>0</v>
      </c>
      <c r="X24" s="60"/>
      <c r="Y24" s="60">
        <f t="shared" si="10"/>
        <v>253369.58600000001</v>
      </c>
      <c r="Z24" s="133">
        <f t="shared" si="11"/>
        <v>0.38979936307692309</v>
      </c>
      <c r="AA24" s="60">
        <f t="shared" si="12"/>
        <v>253369.58600000001</v>
      </c>
      <c r="AB24" s="142">
        <f t="shared" si="13"/>
        <v>0.38979936307692309</v>
      </c>
      <c r="AC24" s="151">
        <v>1</v>
      </c>
      <c r="AD24" s="151">
        <v>0</v>
      </c>
      <c r="AE24" s="151">
        <v>0</v>
      </c>
      <c r="AF24" s="152">
        <v>0</v>
      </c>
      <c r="AG24" s="82"/>
    </row>
    <row r="25" spans="1:33" s="92" customFormat="1" ht="61.5" customHeight="1">
      <c r="A25" s="45">
        <v>12</v>
      </c>
      <c r="B25" s="210" t="s">
        <v>331</v>
      </c>
      <c r="C25" s="47" t="s">
        <v>61</v>
      </c>
      <c r="D25" s="48" t="s">
        <v>48</v>
      </c>
      <c r="E25" s="49">
        <v>6237578</v>
      </c>
      <c r="F25" s="35">
        <v>6046646.0927500008</v>
      </c>
      <c r="G25" s="49"/>
      <c r="H25" s="49">
        <v>3872000</v>
      </c>
      <c r="I25" s="49"/>
      <c r="J25" s="51" t="s">
        <v>332</v>
      </c>
      <c r="K25" s="51" t="s">
        <v>321</v>
      </c>
      <c r="L25" s="49"/>
      <c r="M25" s="49"/>
      <c r="N25" s="49"/>
      <c r="O25" s="49">
        <f t="shared" si="7"/>
        <v>633041.39323000005</v>
      </c>
      <c r="P25" s="49">
        <v>633041.39323000005</v>
      </c>
      <c r="Q25" s="49"/>
      <c r="R25" s="49"/>
      <c r="S25" s="49">
        <f t="shared" si="8"/>
        <v>633041.39323000005</v>
      </c>
      <c r="T25" s="49">
        <v>633041.39323000005</v>
      </c>
      <c r="U25" s="49"/>
      <c r="V25" s="49"/>
      <c r="W25" s="60">
        <f t="shared" si="9"/>
        <v>0</v>
      </c>
      <c r="X25" s="60"/>
      <c r="Y25" s="60">
        <f t="shared" si="10"/>
        <v>0</v>
      </c>
      <c r="Z25" s="133">
        <f t="shared" si="11"/>
        <v>0</v>
      </c>
      <c r="AA25" s="60">
        <f t="shared" si="12"/>
        <v>0</v>
      </c>
      <c r="AB25" s="142">
        <f t="shared" si="13"/>
        <v>0</v>
      </c>
      <c r="AC25" s="151">
        <v>1</v>
      </c>
      <c r="AD25" s="151">
        <v>0</v>
      </c>
      <c r="AE25" s="151">
        <v>0</v>
      </c>
      <c r="AF25" s="152">
        <v>0</v>
      </c>
      <c r="AG25" s="82"/>
    </row>
    <row r="26" spans="1:33" s="92" customFormat="1" ht="54.75" customHeight="1">
      <c r="A26" s="45">
        <v>13</v>
      </c>
      <c r="B26" s="210" t="s">
        <v>333</v>
      </c>
      <c r="C26" s="47" t="s">
        <v>61</v>
      </c>
      <c r="D26" s="48" t="s">
        <v>48</v>
      </c>
      <c r="E26" s="49">
        <v>2521526</v>
      </c>
      <c r="F26" s="49">
        <v>2431261.2969599999</v>
      </c>
      <c r="G26" s="49"/>
      <c r="H26" s="49">
        <v>250000</v>
      </c>
      <c r="I26" s="49"/>
      <c r="J26" s="51" t="s">
        <v>334</v>
      </c>
      <c r="K26" s="51" t="s">
        <v>335</v>
      </c>
      <c r="L26" s="49"/>
      <c r="M26" s="49"/>
      <c r="N26" s="49"/>
      <c r="O26" s="49">
        <f t="shared" si="7"/>
        <v>638447.05500000005</v>
      </c>
      <c r="P26" s="49">
        <v>638447.05500000005</v>
      </c>
      <c r="Q26" s="49"/>
      <c r="R26" s="49"/>
      <c r="S26" s="49">
        <f t="shared" si="8"/>
        <v>638447.05500000005</v>
      </c>
      <c r="T26" s="49">
        <v>638447.05500000005</v>
      </c>
      <c r="U26" s="49"/>
      <c r="V26" s="49"/>
      <c r="W26" s="60">
        <f t="shared" si="9"/>
        <v>0</v>
      </c>
      <c r="X26" s="60"/>
      <c r="Y26" s="60">
        <f t="shared" si="10"/>
        <v>0</v>
      </c>
      <c r="Z26" s="133">
        <f t="shared" si="11"/>
        <v>0</v>
      </c>
      <c r="AA26" s="60">
        <f t="shared" si="12"/>
        <v>0</v>
      </c>
      <c r="AB26" s="142">
        <f t="shared" si="13"/>
        <v>0</v>
      </c>
      <c r="AC26" s="151">
        <v>1</v>
      </c>
      <c r="AD26" s="151">
        <v>0</v>
      </c>
      <c r="AE26" s="151">
        <v>0</v>
      </c>
      <c r="AF26" s="152">
        <v>0</v>
      </c>
      <c r="AG26" s="82"/>
    </row>
    <row r="27" spans="1:33" s="92" customFormat="1" ht="67.5" customHeight="1">
      <c r="A27" s="45">
        <v>14</v>
      </c>
      <c r="B27" s="210" t="s">
        <v>336</v>
      </c>
      <c r="C27" s="47" t="s">
        <v>61</v>
      </c>
      <c r="D27" s="48" t="s">
        <v>48</v>
      </c>
      <c r="E27" s="49">
        <v>2334400</v>
      </c>
      <c r="F27" s="49">
        <v>1902604.0532700005</v>
      </c>
      <c r="G27" s="49"/>
      <c r="H27" s="49">
        <v>1589882.7522999998</v>
      </c>
      <c r="I27" s="49"/>
      <c r="J27" s="51" t="s">
        <v>337</v>
      </c>
      <c r="K27" s="51" t="s">
        <v>338</v>
      </c>
      <c r="L27" s="49"/>
      <c r="M27" s="49"/>
      <c r="N27" s="49"/>
      <c r="O27" s="49">
        <f t="shared" si="7"/>
        <v>308437.00400000002</v>
      </c>
      <c r="P27" s="49">
        <v>308437.00400000002</v>
      </c>
      <c r="Q27" s="49"/>
      <c r="R27" s="49"/>
      <c r="S27" s="49">
        <f t="shared" si="8"/>
        <v>308437.00400000002</v>
      </c>
      <c r="T27" s="49">
        <v>308437.00400000002</v>
      </c>
      <c r="U27" s="49"/>
      <c r="V27" s="49"/>
      <c r="W27" s="60">
        <f t="shared" si="9"/>
        <v>0</v>
      </c>
      <c r="X27" s="60"/>
      <c r="Y27" s="60">
        <f t="shared" si="10"/>
        <v>0</v>
      </c>
      <c r="Z27" s="133">
        <f t="shared" si="11"/>
        <v>0</v>
      </c>
      <c r="AA27" s="60">
        <f t="shared" si="12"/>
        <v>0</v>
      </c>
      <c r="AB27" s="142">
        <f t="shared" si="13"/>
        <v>0</v>
      </c>
      <c r="AC27" s="151">
        <v>1</v>
      </c>
      <c r="AD27" s="151">
        <v>0</v>
      </c>
      <c r="AE27" s="151">
        <v>0</v>
      </c>
      <c r="AF27" s="152">
        <v>0</v>
      </c>
      <c r="AG27" s="82"/>
    </row>
    <row r="28" spans="1:33" s="92" customFormat="1" ht="66.75" customHeight="1">
      <c r="A28" s="45">
        <v>15</v>
      </c>
      <c r="B28" s="210" t="s">
        <v>339</v>
      </c>
      <c r="C28" s="47" t="s">
        <v>61</v>
      </c>
      <c r="D28" s="48" t="s">
        <v>48</v>
      </c>
      <c r="E28" s="49">
        <v>6220881</v>
      </c>
      <c r="F28" s="35">
        <v>6115197.0614900002</v>
      </c>
      <c r="G28" s="49"/>
      <c r="H28" s="49">
        <v>1424500</v>
      </c>
      <c r="I28" s="49"/>
      <c r="J28" s="51" t="s">
        <v>340</v>
      </c>
      <c r="K28" s="51" t="s">
        <v>321</v>
      </c>
      <c r="L28" s="49"/>
      <c r="M28" s="49"/>
      <c r="N28" s="49"/>
      <c r="O28" s="49">
        <f t="shared" si="7"/>
        <v>638905.12100000004</v>
      </c>
      <c r="P28" s="49">
        <v>638905.12100000004</v>
      </c>
      <c r="Q28" s="49"/>
      <c r="R28" s="49"/>
      <c r="S28" s="49">
        <f t="shared" si="8"/>
        <v>638905.12100000004</v>
      </c>
      <c r="T28" s="49">
        <v>638905.12100000004</v>
      </c>
      <c r="U28" s="49"/>
      <c r="V28" s="49"/>
      <c r="W28" s="60">
        <f t="shared" si="9"/>
        <v>0</v>
      </c>
      <c r="X28" s="60"/>
      <c r="Y28" s="60">
        <f t="shared" si="10"/>
        <v>0</v>
      </c>
      <c r="Z28" s="133">
        <f t="shared" si="11"/>
        <v>0</v>
      </c>
      <c r="AA28" s="60">
        <f t="shared" si="12"/>
        <v>0</v>
      </c>
      <c r="AB28" s="142">
        <f t="shared" si="13"/>
        <v>0</v>
      </c>
      <c r="AC28" s="151">
        <v>1</v>
      </c>
      <c r="AD28" s="151">
        <v>0</v>
      </c>
      <c r="AE28" s="151">
        <v>0</v>
      </c>
      <c r="AF28" s="152">
        <v>0</v>
      </c>
      <c r="AG28" s="82"/>
    </row>
    <row r="29" spans="1:33" s="92" customFormat="1" ht="114" customHeight="1">
      <c r="A29" s="45">
        <v>16</v>
      </c>
      <c r="B29" s="210" t="s">
        <v>341</v>
      </c>
      <c r="C29" s="47" t="s">
        <v>61</v>
      </c>
      <c r="D29" s="48" t="s">
        <v>48</v>
      </c>
      <c r="E29" s="49">
        <v>2652521</v>
      </c>
      <c r="F29" s="35">
        <v>2563316.3537300001</v>
      </c>
      <c r="G29" s="49"/>
      <c r="H29" s="49">
        <v>1050000</v>
      </c>
      <c r="I29" s="49"/>
      <c r="J29" s="51" t="s">
        <v>342</v>
      </c>
      <c r="K29" s="51" t="s">
        <v>343</v>
      </c>
      <c r="L29" s="49"/>
      <c r="M29" s="49"/>
      <c r="N29" s="49"/>
      <c r="O29" s="49">
        <f t="shared" si="7"/>
        <v>437509.84207999997</v>
      </c>
      <c r="P29" s="49">
        <v>437509.84207999997</v>
      </c>
      <c r="Q29" s="49"/>
      <c r="R29" s="49"/>
      <c r="S29" s="49">
        <f t="shared" si="8"/>
        <v>437509.84207999997</v>
      </c>
      <c r="T29" s="49">
        <v>437509.84207999997</v>
      </c>
      <c r="U29" s="49"/>
      <c r="V29" s="49"/>
      <c r="W29" s="60">
        <f t="shared" si="9"/>
        <v>0</v>
      </c>
      <c r="X29" s="60"/>
      <c r="Y29" s="60">
        <f t="shared" si="10"/>
        <v>0</v>
      </c>
      <c r="Z29" s="133">
        <f t="shared" si="11"/>
        <v>0</v>
      </c>
      <c r="AA29" s="60">
        <f t="shared" si="12"/>
        <v>0</v>
      </c>
      <c r="AB29" s="142">
        <f t="shared" si="13"/>
        <v>0</v>
      </c>
      <c r="AC29" s="151">
        <v>1</v>
      </c>
      <c r="AD29" s="151">
        <v>0</v>
      </c>
      <c r="AE29" s="151">
        <v>0</v>
      </c>
      <c r="AF29" s="152">
        <v>0</v>
      </c>
      <c r="AG29" s="82"/>
    </row>
    <row r="30" spans="1:33" s="92" customFormat="1" ht="143.25" customHeight="1">
      <c r="A30" s="45">
        <v>17</v>
      </c>
      <c r="B30" s="210" t="s">
        <v>344</v>
      </c>
      <c r="C30" s="47" t="s">
        <v>61</v>
      </c>
      <c r="D30" s="48" t="s">
        <v>48</v>
      </c>
      <c r="E30" s="49">
        <v>2976050</v>
      </c>
      <c r="F30" s="35">
        <v>2832629.2927999999</v>
      </c>
      <c r="G30" s="49"/>
      <c r="H30" s="49">
        <v>585000</v>
      </c>
      <c r="I30" s="49"/>
      <c r="J30" s="51" t="s">
        <v>345</v>
      </c>
      <c r="K30" s="51" t="s">
        <v>338</v>
      </c>
      <c r="L30" s="49"/>
      <c r="M30" s="49"/>
      <c r="N30" s="49"/>
      <c r="O30" s="49">
        <f t="shared" si="7"/>
        <v>1320000</v>
      </c>
      <c r="P30" s="49">
        <v>1320000</v>
      </c>
      <c r="Q30" s="49"/>
      <c r="R30" s="49"/>
      <c r="S30" s="49">
        <f t="shared" si="8"/>
        <v>0</v>
      </c>
      <c r="T30" s="49">
        <v>0</v>
      </c>
      <c r="U30" s="49"/>
      <c r="V30" s="49"/>
      <c r="W30" s="60">
        <f t="shared" si="9"/>
        <v>0</v>
      </c>
      <c r="X30" s="60"/>
      <c r="Y30" s="60">
        <f t="shared" si="10"/>
        <v>1320000</v>
      </c>
      <c r="Z30" s="133">
        <f t="shared" si="11"/>
        <v>1</v>
      </c>
      <c r="AA30" s="60">
        <f t="shared" si="12"/>
        <v>1320000</v>
      </c>
      <c r="AB30" s="142">
        <f t="shared" si="13"/>
        <v>1</v>
      </c>
      <c r="AC30" s="151">
        <v>1</v>
      </c>
      <c r="AD30" s="151">
        <v>0</v>
      </c>
      <c r="AE30" s="151">
        <v>0</v>
      </c>
      <c r="AF30" s="152">
        <v>0</v>
      </c>
      <c r="AG30" s="57" t="s">
        <v>827</v>
      </c>
    </row>
    <row r="31" spans="1:33" s="92" customFormat="1" ht="71.25" customHeight="1">
      <c r="A31" s="45">
        <v>18</v>
      </c>
      <c r="B31" s="210" t="s">
        <v>346</v>
      </c>
      <c r="C31" s="47" t="s">
        <v>61</v>
      </c>
      <c r="D31" s="48" t="s">
        <v>64</v>
      </c>
      <c r="E31" s="49">
        <v>8236674</v>
      </c>
      <c r="F31" s="49">
        <v>7763890.0880000005</v>
      </c>
      <c r="G31" s="49"/>
      <c r="H31" s="49">
        <v>7517549.19025</v>
      </c>
      <c r="I31" s="49"/>
      <c r="J31" s="51" t="s">
        <v>347</v>
      </c>
      <c r="K31" s="51" t="s">
        <v>347</v>
      </c>
      <c r="L31" s="49"/>
      <c r="M31" s="49"/>
      <c r="N31" s="49"/>
      <c r="O31" s="49">
        <f t="shared" si="7"/>
        <v>401341.91236000002</v>
      </c>
      <c r="P31" s="49">
        <v>401341.91236000002</v>
      </c>
      <c r="Q31" s="49"/>
      <c r="R31" s="49"/>
      <c r="S31" s="49">
        <f t="shared" si="8"/>
        <v>401341.91236000002</v>
      </c>
      <c r="T31" s="49">
        <v>401341.91236000002</v>
      </c>
      <c r="U31" s="49"/>
      <c r="V31" s="49"/>
      <c r="W31" s="60">
        <f t="shared" si="9"/>
        <v>0</v>
      </c>
      <c r="X31" s="60"/>
      <c r="Y31" s="60">
        <f t="shared" si="10"/>
        <v>0</v>
      </c>
      <c r="Z31" s="133">
        <f t="shared" si="11"/>
        <v>0</v>
      </c>
      <c r="AA31" s="60">
        <f t="shared" si="12"/>
        <v>0</v>
      </c>
      <c r="AB31" s="142">
        <f t="shared" si="13"/>
        <v>0</v>
      </c>
      <c r="AC31" s="184"/>
      <c r="AD31" s="151">
        <v>1</v>
      </c>
      <c r="AE31" s="151">
        <v>0</v>
      </c>
      <c r="AF31" s="152">
        <v>0</v>
      </c>
      <c r="AG31" s="57" t="s">
        <v>774</v>
      </c>
    </row>
    <row r="32" spans="1:33" s="92" customFormat="1" ht="64.5" customHeight="1">
      <c r="A32" s="45">
        <v>19</v>
      </c>
      <c r="B32" s="210" t="s">
        <v>348</v>
      </c>
      <c r="C32" s="47" t="s">
        <v>62</v>
      </c>
      <c r="D32" s="48" t="s">
        <v>102</v>
      </c>
      <c r="E32" s="35">
        <v>9177975</v>
      </c>
      <c r="F32" s="35">
        <v>8538185.9151999988</v>
      </c>
      <c r="G32" s="49"/>
      <c r="H32" s="49">
        <v>6811185.7230000002</v>
      </c>
      <c r="I32" s="49"/>
      <c r="J32" s="104" t="s">
        <v>349</v>
      </c>
      <c r="K32" s="104" t="s">
        <v>773</v>
      </c>
      <c r="L32" s="49"/>
      <c r="M32" s="49"/>
      <c r="N32" s="49"/>
      <c r="O32" s="49">
        <v>0</v>
      </c>
      <c r="P32" s="49">
        <v>0</v>
      </c>
      <c r="Q32" s="49">
        <v>0</v>
      </c>
      <c r="R32" s="49">
        <v>0</v>
      </c>
      <c r="S32" s="49">
        <v>0</v>
      </c>
      <c r="T32" s="49">
        <v>0</v>
      </c>
      <c r="U32" s="49">
        <v>0</v>
      </c>
      <c r="V32" s="49">
        <v>0</v>
      </c>
      <c r="W32" s="60">
        <f t="shared" si="9"/>
        <v>0</v>
      </c>
      <c r="X32" s="60"/>
      <c r="Y32" s="60">
        <f t="shared" si="10"/>
        <v>0</v>
      </c>
      <c r="Z32" s="133"/>
      <c r="AA32" s="60">
        <f t="shared" si="12"/>
        <v>0</v>
      </c>
      <c r="AB32" s="142"/>
      <c r="AC32" s="151">
        <v>1</v>
      </c>
      <c r="AD32" s="151">
        <v>0</v>
      </c>
      <c r="AE32" s="151">
        <v>0</v>
      </c>
      <c r="AF32" s="152">
        <v>0</v>
      </c>
      <c r="AG32" s="82"/>
    </row>
    <row r="33" spans="1:34" s="18" customFormat="1" ht="48.75" customHeight="1">
      <c r="A33" s="45">
        <v>20</v>
      </c>
      <c r="B33" s="210" t="s">
        <v>350</v>
      </c>
      <c r="C33" s="47" t="s">
        <v>62</v>
      </c>
      <c r="D33" s="48" t="s">
        <v>224</v>
      </c>
      <c r="E33" s="35">
        <v>12224030</v>
      </c>
      <c r="F33" s="35">
        <v>11869364.60201</v>
      </c>
      <c r="G33" s="49"/>
      <c r="H33" s="49">
        <v>9203474.2982899994</v>
      </c>
      <c r="I33" s="49"/>
      <c r="J33" s="104" t="s">
        <v>351</v>
      </c>
      <c r="K33" s="104" t="s">
        <v>352</v>
      </c>
      <c r="L33" s="49"/>
      <c r="M33" s="49"/>
      <c r="N33" s="49"/>
      <c r="O33" s="49">
        <f t="shared" si="7"/>
        <v>507146.45209999999</v>
      </c>
      <c r="P33" s="49">
        <v>507146.45209999999</v>
      </c>
      <c r="Q33" s="49"/>
      <c r="R33" s="49"/>
      <c r="S33" s="49">
        <f t="shared" si="8"/>
        <v>507146.45209999999</v>
      </c>
      <c r="T33" s="49">
        <v>507146.45209999999</v>
      </c>
      <c r="U33" s="49"/>
      <c r="V33" s="49"/>
      <c r="W33" s="60">
        <f t="shared" si="9"/>
        <v>0</v>
      </c>
      <c r="X33" s="60"/>
      <c r="Y33" s="60">
        <f t="shared" si="10"/>
        <v>0</v>
      </c>
      <c r="Z33" s="133">
        <f t="shared" si="11"/>
        <v>0</v>
      </c>
      <c r="AA33" s="60">
        <f t="shared" si="12"/>
        <v>0</v>
      </c>
      <c r="AB33" s="142">
        <f t="shared" si="13"/>
        <v>0</v>
      </c>
      <c r="AC33" s="151">
        <v>1</v>
      </c>
      <c r="AD33" s="151">
        <v>0</v>
      </c>
      <c r="AE33" s="151">
        <v>0</v>
      </c>
      <c r="AF33" s="152">
        <v>0</v>
      </c>
      <c r="AG33" s="82"/>
    </row>
    <row r="34" spans="1:34" s="18" customFormat="1" ht="92.25" customHeight="1">
      <c r="A34" s="45">
        <v>21</v>
      </c>
      <c r="B34" s="210" t="s">
        <v>353</v>
      </c>
      <c r="C34" s="47" t="s">
        <v>62</v>
      </c>
      <c r="D34" s="48" t="s">
        <v>224</v>
      </c>
      <c r="E34" s="35">
        <v>13940176</v>
      </c>
      <c r="F34" s="35">
        <v>14036930.275300002</v>
      </c>
      <c r="G34" s="49"/>
      <c r="H34" s="49">
        <v>1499000</v>
      </c>
      <c r="I34" s="49"/>
      <c r="J34" s="104" t="s">
        <v>354</v>
      </c>
      <c r="K34" s="104" t="s">
        <v>355</v>
      </c>
      <c r="L34" s="49"/>
      <c r="M34" s="49"/>
      <c r="N34" s="49"/>
      <c r="O34" s="49">
        <f t="shared" si="7"/>
        <v>1227147</v>
      </c>
      <c r="P34" s="49">
        <v>1227147</v>
      </c>
      <c r="Q34" s="49"/>
      <c r="R34" s="49"/>
      <c r="S34" s="49">
        <f t="shared" si="8"/>
        <v>1170000</v>
      </c>
      <c r="T34" s="49">
        <v>1170000</v>
      </c>
      <c r="U34" s="49"/>
      <c r="V34" s="49"/>
      <c r="W34" s="60">
        <f t="shared" si="9"/>
        <v>0</v>
      </c>
      <c r="X34" s="60"/>
      <c r="Y34" s="60">
        <f t="shared" si="10"/>
        <v>57147</v>
      </c>
      <c r="Z34" s="133">
        <f t="shared" si="11"/>
        <v>4.6568992956834025E-2</v>
      </c>
      <c r="AA34" s="60">
        <f t="shared" si="12"/>
        <v>57147</v>
      </c>
      <c r="AB34" s="142">
        <f t="shared" si="13"/>
        <v>4.6568992956834025E-2</v>
      </c>
      <c r="AC34" s="151">
        <v>1</v>
      </c>
      <c r="AD34" s="151">
        <v>0</v>
      </c>
      <c r="AE34" s="151">
        <v>0</v>
      </c>
      <c r="AF34" s="152">
        <v>0</v>
      </c>
      <c r="AG34" s="82"/>
    </row>
    <row r="35" spans="1:34" s="92" customFormat="1" ht="104.25" customHeight="1">
      <c r="A35" s="45">
        <v>22</v>
      </c>
      <c r="B35" s="210" t="s">
        <v>663</v>
      </c>
      <c r="C35" s="47" t="s">
        <v>758</v>
      </c>
      <c r="D35" s="48" t="s">
        <v>617</v>
      </c>
      <c r="E35" s="49">
        <v>1420553.2690000001</v>
      </c>
      <c r="F35" s="49">
        <v>1375968.0249399999</v>
      </c>
      <c r="G35" s="49"/>
      <c r="H35" s="49"/>
      <c r="I35" s="49"/>
      <c r="J35" s="93" t="s">
        <v>759</v>
      </c>
      <c r="K35" s="93"/>
      <c r="L35" s="49"/>
      <c r="M35" s="49"/>
      <c r="N35" s="49"/>
      <c r="O35" s="49">
        <f t="shared" si="7"/>
        <v>0</v>
      </c>
      <c r="P35" s="49">
        <v>0</v>
      </c>
      <c r="Q35" s="49"/>
      <c r="R35" s="49"/>
      <c r="S35" s="49">
        <f t="shared" si="8"/>
        <v>0</v>
      </c>
      <c r="T35" s="49">
        <v>0</v>
      </c>
      <c r="U35" s="49"/>
      <c r="V35" s="49"/>
      <c r="W35" s="60">
        <f t="shared" si="9"/>
        <v>0</v>
      </c>
      <c r="X35" s="60"/>
      <c r="Y35" s="60">
        <f t="shared" si="10"/>
        <v>0</v>
      </c>
      <c r="Z35" s="133"/>
      <c r="AA35" s="60">
        <f t="shared" si="12"/>
        <v>0</v>
      </c>
      <c r="AB35" s="142"/>
      <c r="AC35" s="151">
        <v>1</v>
      </c>
      <c r="AD35" s="151"/>
      <c r="AE35" s="151"/>
      <c r="AF35" s="152"/>
      <c r="AG35" s="57" t="s">
        <v>760</v>
      </c>
    </row>
    <row r="36" spans="1:34" s="92" customFormat="1" ht="104.25" customHeight="1">
      <c r="A36" s="45">
        <v>23</v>
      </c>
      <c r="B36" s="210" t="s">
        <v>664</v>
      </c>
      <c r="C36" s="47" t="s">
        <v>758</v>
      </c>
      <c r="D36" s="48">
        <v>2026</v>
      </c>
      <c r="E36" s="49">
        <v>2590393</v>
      </c>
      <c r="F36" s="49">
        <v>2369852.5683900001</v>
      </c>
      <c r="G36" s="49"/>
      <c r="H36" s="49"/>
      <c r="I36" s="49"/>
      <c r="J36" s="93" t="s">
        <v>761</v>
      </c>
      <c r="K36" s="93"/>
      <c r="L36" s="49"/>
      <c r="M36" s="49"/>
      <c r="N36" s="49"/>
      <c r="O36" s="49">
        <f t="shared" si="7"/>
        <v>0</v>
      </c>
      <c r="P36" s="49">
        <v>0</v>
      </c>
      <c r="Q36" s="49"/>
      <c r="R36" s="49"/>
      <c r="S36" s="49">
        <f t="shared" si="8"/>
        <v>0</v>
      </c>
      <c r="T36" s="49">
        <v>0</v>
      </c>
      <c r="U36" s="49"/>
      <c r="V36" s="49"/>
      <c r="W36" s="60">
        <f t="shared" si="9"/>
        <v>0</v>
      </c>
      <c r="X36" s="60"/>
      <c r="Y36" s="60">
        <f t="shared" si="10"/>
        <v>0</v>
      </c>
      <c r="Z36" s="133"/>
      <c r="AA36" s="60">
        <f t="shared" si="12"/>
        <v>0</v>
      </c>
      <c r="AB36" s="142"/>
      <c r="AC36" s="151">
        <v>1</v>
      </c>
      <c r="AD36" s="151"/>
      <c r="AE36" s="151"/>
      <c r="AF36" s="152"/>
      <c r="AG36" s="57" t="s">
        <v>826</v>
      </c>
    </row>
    <row r="37" spans="1:34" s="92" customFormat="1" ht="104.25" customHeight="1">
      <c r="A37" s="45">
        <v>24</v>
      </c>
      <c r="B37" s="210" t="s">
        <v>667</v>
      </c>
      <c r="C37" s="47" t="s">
        <v>758</v>
      </c>
      <c r="D37" s="48" t="s">
        <v>48</v>
      </c>
      <c r="E37" s="49">
        <v>2332591.7280000001</v>
      </c>
      <c r="F37" s="49">
        <v>2219260.5519900001</v>
      </c>
      <c r="G37" s="49"/>
      <c r="H37" s="49"/>
      <c r="I37" s="49"/>
      <c r="J37" s="93" t="s">
        <v>762</v>
      </c>
      <c r="K37" s="93" t="s">
        <v>762</v>
      </c>
      <c r="L37" s="49"/>
      <c r="M37" s="49"/>
      <c r="N37" s="49"/>
      <c r="O37" s="49">
        <f t="shared" si="7"/>
        <v>603000</v>
      </c>
      <c r="P37" s="49">
        <v>603000</v>
      </c>
      <c r="Q37" s="49"/>
      <c r="R37" s="49"/>
      <c r="S37" s="49">
        <f t="shared" si="8"/>
        <v>603000</v>
      </c>
      <c r="T37" s="49">
        <v>603000</v>
      </c>
      <c r="U37" s="49"/>
      <c r="V37" s="49"/>
      <c r="W37" s="60">
        <f t="shared" si="9"/>
        <v>0</v>
      </c>
      <c r="X37" s="60"/>
      <c r="Y37" s="60">
        <f t="shared" si="10"/>
        <v>0</v>
      </c>
      <c r="Z37" s="133">
        <f t="shared" si="11"/>
        <v>0</v>
      </c>
      <c r="AA37" s="60">
        <f t="shared" si="12"/>
        <v>0</v>
      </c>
      <c r="AB37" s="142">
        <f t="shared" si="13"/>
        <v>0</v>
      </c>
      <c r="AC37" s="151">
        <v>1</v>
      </c>
      <c r="AD37" s="151"/>
      <c r="AE37" s="151"/>
      <c r="AF37" s="152"/>
      <c r="AG37" s="57"/>
    </row>
    <row r="38" spans="1:34" s="92" customFormat="1" ht="104.25" customHeight="1">
      <c r="A38" s="45">
        <v>25</v>
      </c>
      <c r="B38" s="210" t="s">
        <v>665</v>
      </c>
      <c r="C38" s="47" t="s">
        <v>758</v>
      </c>
      <c r="D38" s="48" t="s">
        <v>617</v>
      </c>
      <c r="E38" s="49">
        <v>9582931</v>
      </c>
      <c r="F38" s="49">
        <v>9267229.6919</v>
      </c>
      <c r="G38" s="49"/>
      <c r="H38" s="49"/>
      <c r="I38" s="49"/>
      <c r="J38" s="93" t="s">
        <v>763</v>
      </c>
      <c r="K38" s="93" t="s">
        <v>763</v>
      </c>
      <c r="L38" s="49"/>
      <c r="M38" s="49"/>
      <c r="N38" s="49"/>
      <c r="O38" s="49">
        <f t="shared" si="7"/>
        <v>0</v>
      </c>
      <c r="P38" s="49"/>
      <c r="Q38" s="49"/>
      <c r="R38" s="49"/>
      <c r="S38" s="49">
        <f t="shared" si="8"/>
        <v>0</v>
      </c>
      <c r="T38" s="49"/>
      <c r="U38" s="49">
        <v>0</v>
      </c>
      <c r="V38" s="49"/>
      <c r="W38" s="60">
        <f t="shared" si="9"/>
        <v>0</v>
      </c>
      <c r="X38" s="60"/>
      <c r="Y38" s="60">
        <f t="shared" si="10"/>
        <v>0</v>
      </c>
      <c r="Z38" s="133"/>
      <c r="AA38" s="60">
        <f t="shared" si="12"/>
        <v>0</v>
      </c>
      <c r="AB38" s="142"/>
      <c r="AC38" s="151">
        <v>1</v>
      </c>
      <c r="AD38" s="151"/>
      <c r="AE38" s="151"/>
      <c r="AF38" s="152"/>
      <c r="AG38" s="57" t="s">
        <v>764</v>
      </c>
    </row>
    <row r="39" spans="1:34" s="92" customFormat="1" ht="104.25" customHeight="1">
      <c r="A39" s="45">
        <v>26</v>
      </c>
      <c r="B39" s="210" t="s">
        <v>666</v>
      </c>
      <c r="C39" s="47" t="s">
        <v>758</v>
      </c>
      <c r="D39" s="48" t="s">
        <v>617</v>
      </c>
      <c r="E39" s="49">
        <v>3663151</v>
      </c>
      <c r="F39" s="49">
        <v>3112845.2893699999</v>
      </c>
      <c r="G39" s="49"/>
      <c r="H39" s="49"/>
      <c r="I39" s="49"/>
      <c r="J39" s="93" t="s">
        <v>765</v>
      </c>
      <c r="K39" s="93" t="s">
        <v>765</v>
      </c>
      <c r="L39" s="49"/>
      <c r="M39" s="49"/>
      <c r="N39" s="49"/>
      <c r="O39" s="49">
        <f t="shared" si="7"/>
        <v>442500</v>
      </c>
      <c r="P39" s="49">
        <v>442500</v>
      </c>
      <c r="Q39" s="49"/>
      <c r="R39" s="49"/>
      <c r="S39" s="49">
        <f t="shared" si="8"/>
        <v>442500</v>
      </c>
      <c r="T39" s="49">
        <v>442500</v>
      </c>
      <c r="U39" s="49"/>
      <c r="V39" s="49"/>
      <c r="W39" s="60">
        <f t="shared" si="9"/>
        <v>0</v>
      </c>
      <c r="X39" s="60"/>
      <c r="Y39" s="60">
        <f t="shared" si="10"/>
        <v>0</v>
      </c>
      <c r="Z39" s="133">
        <f t="shared" si="11"/>
        <v>0</v>
      </c>
      <c r="AA39" s="60">
        <f t="shared" si="12"/>
        <v>0</v>
      </c>
      <c r="AB39" s="142">
        <f t="shared" si="13"/>
        <v>0</v>
      </c>
      <c r="AC39" s="151">
        <v>1</v>
      </c>
      <c r="AD39" s="151"/>
      <c r="AE39" s="151"/>
      <c r="AF39" s="152"/>
      <c r="AG39" s="57"/>
    </row>
    <row r="40" spans="1:34" s="92" customFormat="1" ht="104.25" customHeight="1">
      <c r="A40" s="45">
        <v>27</v>
      </c>
      <c r="B40" s="210" t="s">
        <v>668</v>
      </c>
      <c r="C40" s="47" t="s">
        <v>758</v>
      </c>
      <c r="D40" s="48" t="s">
        <v>617</v>
      </c>
      <c r="E40" s="49">
        <v>3181731</v>
      </c>
      <c r="F40" s="49">
        <v>3019434.2197500002</v>
      </c>
      <c r="G40" s="49"/>
      <c r="H40" s="49"/>
      <c r="I40" s="49"/>
      <c r="J40" s="93" t="s">
        <v>766</v>
      </c>
      <c r="K40" s="93" t="s">
        <v>766</v>
      </c>
      <c r="L40" s="49"/>
      <c r="M40" s="49"/>
      <c r="N40" s="49"/>
      <c r="O40" s="49">
        <f t="shared" si="7"/>
        <v>383848.49800999998</v>
      </c>
      <c r="P40" s="49">
        <v>383848.49800999998</v>
      </c>
      <c r="Q40" s="49"/>
      <c r="R40" s="49"/>
      <c r="S40" s="49">
        <f t="shared" si="8"/>
        <v>383848.49800999998</v>
      </c>
      <c r="T40" s="49">
        <v>383848.49800999998</v>
      </c>
      <c r="U40" s="49"/>
      <c r="V40" s="49"/>
      <c r="W40" s="60">
        <f t="shared" si="9"/>
        <v>0</v>
      </c>
      <c r="X40" s="60"/>
      <c r="Y40" s="60">
        <f t="shared" si="10"/>
        <v>0</v>
      </c>
      <c r="Z40" s="133">
        <f t="shared" si="11"/>
        <v>0</v>
      </c>
      <c r="AA40" s="60">
        <f t="shared" si="12"/>
        <v>0</v>
      </c>
      <c r="AB40" s="142">
        <f t="shared" si="13"/>
        <v>0</v>
      </c>
      <c r="AC40" s="151">
        <v>1</v>
      </c>
      <c r="AD40" s="151"/>
      <c r="AE40" s="151"/>
      <c r="AF40" s="152"/>
      <c r="AG40" s="57"/>
    </row>
    <row r="41" spans="1:34" s="92" customFormat="1" ht="104.25" customHeight="1">
      <c r="A41" s="45">
        <v>28</v>
      </c>
      <c r="B41" s="210" t="s">
        <v>669</v>
      </c>
      <c r="C41" s="47" t="s">
        <v>758</v>
      </c>
      <c r="D41" s="48" t="s">
        <v>617</v>
      </c>
      <c r="E41" s="49">
        <v>4083905</v>
      </c>
      <c r="F41" s="49">
        <v>2093113.5033800001</v>
      </c>
      <c r="G41" s="49"/>
      <c r="H41" s="49"/>
      <c r="I41" s="49"/>
      <c r="J41" s="93" t="s">
        <v>767</v>
      </c>
      <c r="K41" s="93" t="s">
        <v>767</v>
      </c>
      <c r="L41" s="49"/>
      <c r="M41" s="49"/>
      <c r="N41" s="49"/>
      <c r="O41" s="49">
        <f t="shared" si="7"/>
        <v>601754.59401</v>
      </c>
      <c r="P41" s="49">
        <v>601754.59401</v>
      </c>
      <c r="Q41" s="49"/>
      <c r="R41" s="49"/>
      <c r="S41" s="49">
        <f t="shared" si="8"/>
        <v>601754.59401</v>
      </c>
      <c r="T41" s="49">
        <v>601754.59401</v>
      </c>
      <c r="U41" s="49"/>
      <c r="V41" s="49"/>
      <c r="W41" s="60">
        <f t="shared" si="9"/>
        <v>0</v>
      </c>
      <c r="X41" s="60"/>
      <c r="Y41" s="60">
        <f t="shared" si="10"/>
        <v>0</v>
      </c>
      <c r="Z41" s="133">
        <f t="shared" si="11"/>
        <v>0</v>
      </c>
      <c r="AA41" s="60">
        <f t="shared" si="12"/>
        <v>0</v>
      </c>
      <c r="AB41" s="142">
        <f t="shared" si="13"/>
        <v>0</v>
      </c>
      <c r="AC41" s="151">
        <v>1</v>
      </c>
      <c r="AD41" s="151"/>
      <c r="AE41" s="151"/>
      <c r="AF41" s="152"/>
      <c r="AG41" s="57"/>
    </row>
    <row r="42" spans="1:34" s="92" customFormat="1" ht="104.25" customHeight="1">
      <c r="A42" s="45">
        <v>29</v>
      </c>
      <c r="B42" s="210" t="s">
        <v>670</v>
      </c>
      <c r="C42" s="47" t="s">
        <v>758</v>
      </c>
      <c r="D42" s="48" t="s">
        <v>617</v>
      </c>
      <c r="E42" s="49">
        <v>9651907</v>
      </c>
      <c r="F42" s="49">
        <v>9183054.7634500004</v>
      </c>
      <c r="G42" s="49"/>
      <c r="H42" s="49"/>
      <c r="I42" s="49"/>
      <c r="J42" s="93" t="s">
        <v>768</v>
      </c>
      <c r="K42" s="93"/>
      <c r="L42" s="49"/>
      <c r="M42" s="49"/>
      <c r="N42" s="49"/>
      <c r="O42" s="49">
        <f t="shared" si="7"/>
        <v>0</v>
      </c>
      <c r="P42" s="49">
        <v>0</v>
      </c>
      <c r="Q42" s="49"/>
      <c r="R42" s="49"/>
      <c r="S42" s="49">
        <f t="shared" si="8"/>
        <v>0</v>
      </c>
      <c r="T42" s="49">
        <v>0</v>
      </c>
      <c r="U42" s="49"/>
      <c r="V42" s="49"/>
      <c r="W42" s="60">
        <f t="shared" si="9"/>
        <v>0</v>
      </c>
      <c r="X42" s="60"/>
      <c r="Y42" s="60">
        <f t="shared" si="10"/>
        <v>0</v>
      </c>
      <c r="Z42" s="133"/>
      <c r="AA42" s="60">
        <f t="shared" si="12"/>
        <v>0</v>
      </c>
      <c r="AB42" s="142"/>
      <c r="AC42" s="151">
        <v>1</v>
      </c>
      <c r="AD42" s="151"/>
      <c r="AE42" s="151"/>
      <c r="AF42" s="152"/>
      <c r="AG42" s="57" t="s">
        <v>769</v>
      </c>
    </row>
    <row r="43" spans="1:34" s="92" customFormat="1" ht="104.25" customHeight="1">
      <c r="A43" s="45">
        <v>30</v>
      </c>
      <c r="B43" s="210" t="s">
        <v>671</v>
      </c>
      <c r="C43" s="47" t="s">
        <v>758</v>
      </c>
      <c r="D43" s="48" t="s">
        <v>617</v>
      </c>
      <c r="E43" s="49">
        <v>1063001.7450000001</v>
      </c>
      <c r="F43" s="49">
        <v>1020561.8112699999</v>
      </c>
      <c r="G43" s="49"/>
      <c r="H43" s="49"/>
      <c r="I43" s="49"/>
      <c r="J43" s="93" t="s">
        <v>770</v>
      </c>
      <c r="K43" s="93" t="s">
        <v>770</v>
      </c>
      <c r="L43" s="49"/>
      <c r="M43" s="49"/>
      <c r="N43" s="49"/>
      <c r="O43" s="49">
        <f t="shared" si="7"/>
        <v>147756.34100000001</v>
      </c>
      <c r="P43" s="49">
        <v>147756.34100000001</v>
      </c>
      <c r="Q43" s="49"/>
      <c r="R43" s="49"/>
      <c r="S43" s="49">
        <f t="shared" si="8"/>
        <v>147756.34100000001</v>
      </c>
      <c r="T43" s="49">
        <v>147756.34100000001</v>
      </c>
      <c r="U43" s="49"/>
      <c r="V43" s="49"/>
      <c r="W43" s="60">
        <f t="shared" si="9"/>
        <v>0</v>
      </c>
      <c r="X43" s="60"/>
      <c r="Y43" s="60">
        <f t="shared" si="10"/>
        <v>0</v>
      </c>
      <c r="Z43" s="133">
        <f t="shared" si="11"/>
        <v>0</v>
      </c>
      <c r="AA43" s="60">
        <f t="shared" si="12"/>
        <v>0</v>
      </c>
      <c r="AB43" s="142">
        <f t="shared" si="13"/>
        <v>0</v>
      </c>
      <c r="AC43" s="151">
        <v>1</v>
      </c>
      <c r="AD43" s="151"/>
      <c r="AE43" s="151"/>
      <c r="AF43" s="152"/>
      <c r="AG43" s="57"/>
    </row>
    <row r="44" spans="1:34" s="92" customFormat="1" ht="104.25" customHeight="1">
      <c r="A44" s="45">
        <v>31</v>
      </c>
      <c r="B44" s="210" t="s">
        <v>672</v>
      </c>
      <c r="C44" s="47" t="s">
        <v>758</v>
      </c>
      <c r="D44" s="48" t="s">
        <v>617</v>
      </c>
      <c r="E44" s="49">
        <v>4425982</v>
      </c>
      <c r="F44" s="49">
        <v>4236961.5301799998</v>
      </c>
      <c r="G44" s="49"/>
      <c r="H44" s="49"/>
      <c r="I44" s="49"/>
      <c r="J44" s="93" t="s">
        <v>771</v>
      </c>
      <c r="K44" s="93"/>
      <c r="L44" s="49"/>
      <c r="M44" s="49"/>
      <c r="N44" s="49"/>
      <c r="O44" s="49">
        <f t="shared" si="7"/>
        <v>0</v>
      </c>
      <c r="P44" s="49"/>
      <c r="Q44" s="49"/>
      <c r="R44" s="49"/>
      <c r="S44" s="49">
        <f t="shared" si="8"/>
        <v>0</v>
      </c>
      <c r="T44" s="49"/>
      <c r="U44" s="49"/>
      <c r="V44" s="49"/>
      <c r="W44" s="60">
        <f t="shared" si="9"/>
        <v>0</v>
      </c>
      <c r="X44" s="60"/>
      <c r="Y44" s="60">
        <f t="shared" si="10"/>
        <v>0</v>
      </c>
      <c r="Z44" s="133"/>
      <c r="AA44" s="60">
        <f t="shared" si="12"/>
        <v>0</v>
      </c>
      <c r="AB44" s="142"/>
      <c r="AC44" s="151">
        <v>1</v>
      </c>
      <c r="AD44" s="151"/>
      <c r="AE44" s="151"/>
      <c r="AF44" s="152"/>
      <c r="AG44" s="57" t="s">
        <v>772</v>
      </c>
    </row>
    <row r="45" spans="1:34" s="6" customFormat="1" ht="26.25" customHeight="1">
      <c r="A45" s="33" t="s">
        <v>12</v>
      </c>
      <c r="B45" s="23" t="s">
        <v>65</v>
      </c>
      <c r="C45" s="19"/>
      <c r="D45" s="21"/>
      <c r="E45" s="22">
        <f>SUM(E46:E74)</f>
        <v>0</v>
      </c>
      <c r="F45" s="22">
        <f>SUM(F46:F79)</f>
        <v>3810116.5543499994</v>
      </c>
      <c r="G45" s="22">
        <f>SUM(G46:G74)</f>
        <v>0</v>
      </c>
      <c r="H45" s="22">
        <f>SUM(H46:H79)</f>
        <v>1113451.7871099999</v>
      </c>
      <c r="I45" s="22">
        <f t="shared" ref="I45:N45" si="14">SUM(I46:I74)</f>
        <v>0</v>
      </c>
      <c r="J45" s="22">
        <f t="shared" si="14"/>
        <v>0</v>
      </c>
      <c r="K45" s="22">
        <f t="shared" si="14"/>
        <v>0</v>
      </c>
      <c r="L45" s="22">
        <f t="shared" si="14"/>
        <v>0</v>
      </c>
      <c r="M45" s="22">
        <f t="shared" si="14"/>
        <v>0</v>
      </c>
      <c r="N45" s="22">
        <f t="shared" si="14"/>
        <v>0</v>
      </c>
      <c r="O45" s="22">
        <f>SUM(O46:O79)</f>
        <v>78000</v>
      </c>
      <c r="P45" s="22">
        <f>SUM(P46:P79)</f>
        <v>78000</v>
      </c>
      <c r="Q45" s="22">
        <f>SUM(Q46:Q74)</f>
        <v>0</v>
      </c>
      <c r="R45" s="22">
        <f>SUM(R46:R74)</f>
        <v>0</v>
      </c>
      <c r="S45" s="22">
        <f>SUM(S46:S79)</f>
        <v>28000</v>
      </c>
      <c r="T45" s="22">
        <f>SUM(T46:T79)</f>
        <v>28000</v>
      </c>
      <c r="U45" s="22">
        <f>SUM(U46:U74)</f>
        <v>0</v>
      </c>
      <c r="V45" s="22">
        <f>SUM(V46:V74)</f>
        <v>0</v>
      </c>
      <c r="W45" s="22">
        <f t="shared" ref="W45:W79" si="15">R45-V45</f>
        <v>0</v>
      </c>
      <c r="X45" s="22"/>
      <c r="Y45" s="22">
        <f t="shared" ref="Y45:Y56" si="16">P45+Q45-T45-U45</f>
        <v>50000</v>
      </c>
      <c r="Z45" s="131">
        <f t="shared" ref="Z45" si="17">Y45/(P45+Q45)</f>
        <v>0.64102564102564108</v>
      </c>
      <c r="AA45" s="22">
        <f t="shared" ref="AA45" si="18">Y45+W45</f>
        <v>50000</v>
      </c>
      <c r="AB45" s="140">
        <f t="shared" si="4"/>
        <v>0.64102564102564108</v>
      </c>
      <c r="AC45" s="22">
        <f>SUM(AC46:AC79)</f>
        <v>32</v>
      </c>
      <c r="AD45" s="22">
        <f>SUM(AD46:AD79)</f>
        <v>0</v>
      </c>
      <c r="AE45" s="22">
        <f>SUM(AE46:AE79)</f>
        <v>2</v>
      </c>
      <c r="AF45" s="22">
        <f>SUM(AF46:AF74)</f>
        <v>0</v>
      </c>
      <c r="AG45" s="74"/>
      <c r="AH45" s="69"/>
    </row>
    <row r="46" spans="1:34" s="92" customFormat="1" ht="56.25" customHeight="1">
      <c r="A46" s="45">
        <v>32</v>
      </c>
      <c r="B46" s="198" t="s">
        <v>356</v>
      </c>
      <c r="C46" s="47" t="s">
        <v>60</v>
      </c>
      <c r="D46" s="48" t="s">
        <v>64</v>
      </c>
      <c r="E46" s="49"/>
      <c r="F46" s="49">
        <v>79682.271200000003</v>
      </c>
      <c r="G46" s="49"/>
      <c r="H46" s="49">
        <v>30000</v>
      </c>
      <c r="I46" s="49"/>
      <c r="J46" s="36" t="s">
        <v>49</v>
      </c>
      <c r="K46" s="49"/>
      <c r="L46" s="49"/>
      <c r="M46" s="49"/>
      <c r="N46" s="49"/>
      <c r="O46" s="49">
        <v>0</v>
      </c>
      <c r="P46" s="49">
        <v>0</v>
      </c>
      <c r="Q46" s="49">
        <v>0</v>
      </c>
      <c r="R46" s="49">
        <v>0</v>
      </c>
      <c r="S46" s="49">
        <v>0</v>
      </c>
      <c r="T46" s="49">
        <v>0</v>
      </c>
      <c r="U46" s="49">
        <v>0</v>
      </c>
      <c r="V46" s="49">
        <v>0</v>
      </c>
      <c r="W46" s="190">
        <f t="shared" si="15"/>
        <v>0</v>
      </c>
      <c r="X46" s="190"/>
      <c r="Y46" s="190">
        <f t="shared" si="16"/>
        <v>0</v>
      </c>
      <c r="Z46" s="191"/>
      <c r="AA46" s="190"/>
      <c r="AB46" s="191"/>
      <c r="AC46" s="151">
        <v>1</v>
      </c>
      <c r="AD46" s="151">
        <v>0</v>
      </c>
      <c r="AE46" s="151">
        <v>0</v>
      </c>
      <c r="AF46" s="152">
        <v>0</v>
      </c>
      <c r="AG46" s="57" t="s">
        <v>778</v>
      </c>
    </row>
    <row r="47" spans="1:34" s="92" customFormat="1" ht="66.75" customHeight="1">
      <c r="A47" s="45">
        <v>33</v>
      </c>
      <c r="B47" s="198" t="s">
        <v>357</v>
      </c>
      <c r="C47" s="47" t="s">
        <v>60</v>
      </c>
      <c r="D47" s="48" t="s">
        <v>64</v>
      </c>
      <c r="E47" s="49"/>
      <c r="F47" s="49">
        <v>65995.433990000005</v>
      </c>
      <c r="G47" s="49"/>
      <c r="H47" s="49">
        <v>19097</v>
      </c>
      <c r="I47" s="49"/>
      <c r="J47" s="36" t="s">
        <v>49</v>
      </c>
      <c r="K47" s="49"/>
      <c r="L47" s="49"/>
      <c r="M47" s="49"/>
      <c r="N47" s="49"/>
      <c r="O47" s="49">
        <v>0</v>
      </c>
      <c r="P47" s="49">
        <v>0</v>
      </c>
      <c r="Q47" s="49">
        <v>0</v>
      </c>
      <c r="R47" s="49">
        <v>0</v>
      </c>
      <c r="S47" s="49">
        <v>0</v>
      </c>
      <c r="T47" s="49">
        <v>0</v>
      </c>
      <c r="U47" s="49">
        <v>0</v>
      </c>
      <c r="V47" s="49">
        <v>0</v>
      </c>
      <c r="W47" s="190">
        <f t="shared" si="15"/>
        <v>0</v>
      </c>
      <c r="X47" s="190"/>
      <c r="Y47" s="190">
        <f t="shared" si="16"/>
        <v>0</v>
      </c>
      <c r="Z47" s="191"/>
      <c r="AA47" s="190"/>
      <c r="AB47" s="191"/>
      <c r="AC47" s="151">
        <v>1</v>
      </c>
      <c r="AD47" s="151">
        <v>0</v>
      </c>
      <c r="AE47" s="151">
        <v>0</v>
      </c>
      <c r="AF47" s="152">
        <v>0</v>
      </c>
      <c r="AG47" s="57" t="s">
        <v>779</v>
      </c>
    </row>
    <row r="48" spans="1:34" s="92" customFormat="1" ht="63" customHeight="1">
      <c r="A48" s="45">
        <v>34</v>
      </c>
      <c r="B48" s="198" t="s">
        <v>358</v>
      </c>
      <c r="C48" s="47" t="s">
        <v>60</v>
      </c>
      <c r="D48" s="48" t="s">
        <v>64</v>
      </c>
      <c r="E48" s="49"/>
      <c r="F48" s="49">
        <v>108452.988</v>
      </c>
      <c r="G48" s="49"/>
      <c r="H48" s="49">
        <v>46402</v>
      </c>
      <c r="I48" s="49"/>
      <c r="J48" s="36" t="s">
        <v>49</v>
      </c>
      <c r="K48" s="49"/>
      <c r="L48" s="49"/>
      <c r="M48" s="49"/>
      <c r="N48" s="49"/>
      <c r="O48" s="49">
        <v>0</v>
      </c>
      <c r="P48" s="49">
        <v>0</v>
      </c>
      <c r="Q48" s="49">
        <v>0</v>
      </c>
      <c r="R48" s="49">
        <v>0</v>
      </c>
      <c r="S48" s="49">
        <v>0</v>
      </c>
      <c r="T48" s="49">
        <v>0</v>
      </c>
      <c r="U48" s="49">
        <v>0</v>
      </c>
      <c r="V48" s="49">
        <v>0</v>
      </c>
      <c r="W48" s="190">
        <f t="shared" si="15"/>
        <v>0</v>
      </c>
      <c r="X48" s="190"/>
      <c r="Y48" s="190">
        <f t="shared" si="16"/>
        <v>0</v>
      </c>
      <c r="Z48" s="191"/>
      <c r="AA48" s="190"/>
      <c r="AB48" s="191"/>
      <c r="AC48" s="151"/>
      <c r="AD48" s="151">
        <v>0</v>
      </c>
      <c r="AE48" s="151">
        <v>1</v>
      </c>
      <c r="AF48" s="152">
        <v>0</v>
      </c>
      <c r="AG48" s="57" t="s">
        <v>795</v>
      </c>
    </row>
    <row r="49" spans="1:33" s="92" customFormat="1" ht="72" customHeight="1">
      <c r="A49" s="45">
        <v>35</v>
      </c>
      <c r="B49" s="198" t="s">
        <v>359</v>
      </c>
      <c r="C49" s="47" t="s">
        <v>60</v>
      </c>
      <c r="D49" s="48" t="s">
        <v>64</v>
      </c>
      <c r="E49" s="49"/>
      <c r="F49" s="49">
        <v>62704.803389999899</v>
      </c>
      <c r="G49" s="49"/>
      <c r="H49" s="49">
        <v>3917</v>
      </c>
      <c r="I49" s="49"/>
      <c r="J49" s="36" t="s">
        <v>49</v>
      </c>
      <c r="K49" s="49"/>
      <c r="L49" s="49"/>
      <c r="M49" s="49"/>
      <c r="N49" s="49"/>
      <c r="O49" s="49">
        <v>0</v>
      </c>
      <c r="P49" s="49">
        <v>0</v>
      </c>
      <c r="Q49" s="49">
        <v>0</v>
      </c>
      <c r="R49" s="49">
        <v>0</v>
      </c>
      <c r="S49" s="49">
        <v>0</v>
      </c>
      <c r="T49" s="49">
        <v>0</v>
      </c>
      <c r="U49" s="49">
        <v>0</v>
      </c>
      <c r="V49" s="49">
        <v>0</v>
      </c>
      <c r="W49" s="190">
        <f t="shared" si="15"/>
        <v>0</v>
      </c>
      <c r="X49" s="190"/>
      <c r="Y49" s="190">
        <f t="shared" si="16"/>
        <v>0</v>
      </c>
      <c r="Z49" s="191"/>
      <c r="AA49" s="190"/>
      <c r="AB49" s="191"/>
      <c r="AC49" s="151">
        <v>1</v>
      </c>
      <c r="AD49" s="151">
        <v>0</v>
      </c>
      <c r="AE49" s="151">
        <v>0</v>
      </c>
      <c r="AF49" s="152">
        <v>0</v>
      </c>
      <c r="AG49" s="57" t="s">
        <v>780</v>
      </c>
    </row>
    <row r="50" spans="1:33" s="92" customFormat="1" ht="69" customHeight="1">
      <c r="A50" s="45">
        <v>36</v>
      </c>
      <c r="B50" s="198" t="s">
        <v>360</v>
      </c>
      <c r="C50" s="47" t="s">
        <v>60</v>
      </c>
      <c r="D50" s="48" t="s">
        <v>102</v>
      </c>
      <c r="E50" s="49"/>
      <c r="F50" s="49">
        <v>64090.581319999998</v>
      </c>
      <c r="G50" s="49"/>
      <c r="H50" s="49">
        <v>24738.12615</v>
      </c>
      <c r="I50" s="49"/>
      <c r="J50" s="36" t="s">
        <v>49</v>
      </c>
      <c r="K50" s="49"/>
      <c r="L50" s="49"/>
      <c r="M50" s="49"/>
      <c r="N50" s="49"/>
      <c r="O50" s="49">
        <v>0</v>
      </c>
      <c r="P50" s="49">
        <v>0</v>
      </c>
      <c r="Q50" s="49">
        <v>0</v>
      </c>
      <c r="R50" s="49">
        <v>0</v>
      </c>
      <c r="S50" s="49">
        <v>0</v>
      </c>
      <c r="T50" s="49">
        <v>0</v>
      </c>
      <c r="U50" s="49">
        <v>0</v>
      </c>
      <c r="V50" s="49">
        <v>0</v>
      </c>
      <c r="W50" s="190">
        <f t="shared" si="15"/>
        <v>0</v>
      </c>
      <c r="X50" s="190"/>
      <c r="Y50" s="190">
        <f t="shared" si="16"/>
        <v>0</v>
      </c>
      <c r="Z50" s="191"/>
      <c r="AA50" s="190"/>
      <c r="AB50" s="191"/>
      <c r="AC50" s="151"/>
      <c r="AD50" s="151">
        <v>0</v>
      </c>
      <c r="AE50" s="151">
        <v>1</v>
      </c>
      <c r="AF50" s="152">
        <v>0</v>
      </c>
      <c r="AG50" s="57" t="s">
        <v>796</v>
      </c>
    </row>
    <row r="51" spans="1:33" s="92" customFormat="1" ht="67.5" customHeight="1">
      <c r="A51" s="45">
        <v>37</v>
      </c>
      <c r="B51" s="198" t="s">
        <v>361</v>
      </c>
      <c r="C51" s="47" t="s">
        <v>60</v>
      </c>
      <c r="D51" s="48" t="s">
        <v>64</v>
      </c>
      <c r="E51" s="49"/>
      <c r="F51" s="49">
        <v>65066.280159999995</v>
      </c>
      <c r="G51" s="49"/>
      <c r="H51" s="49">
        <v>18558</v>
      </c>
      <c r="I51" s="49"/>
      <c r="J51" s="36" t="s">
        <v>49</v>
      </c>
      <c r="K51" s="49"/>
      <c r="L51" s="49"/>
      <c r="M51" s="49"/>
      <c r="N51" s="49"/>
      <c r="O51" s="49">
        <v>0</v>
      </c>
      <c r="P51" s="49">
        <v>0</v>
      </c>
      <c r="Q51" s="49">
        <v>0</v>
      </c>
      <c r="R51" s="49">
        <v>0</v>
      </c>
      <c r="S51" s="49">
        <v>0</v>
      </c>
      <c r="T51" s="49">
        <v>0</v>
      </c>
      <c r="U51" s="49">
        <v>0</v>
      </c>
      <c r="V51" s="49">
        <v>0</v>
      </c>
      <c r="W51" s="190">
        <f t="shared" si="15"/>
        <v>0</v>
      </c>
      <c r="X51" s="190"/>
      <c r="Y51" s="190">
        <f t="shared" si="16"/>
        <v>0</v>
      </c>
      <c r="Z51" s="191"/>
      <c r="AA51" s="190"/>
      <c r="AB51" s="191"/>
      <c r="AC51" s="151">
        <v>1</v>
      </c>
      <c r="AD51" s="151">
        <v>0</v>
      </c>
      <c r="AE51" s="151">
        <v>0</v>
      </c>
      <c r="AF51" s="152">
        <v>0</v>
      </c>
      <c r="AG51" s="57" t="s">
        <v>825</v>
      </c>
    </row>
    <row r="52" spans="1:33" s="92" customFormat="1" ht="67.5" customHeight="1">
      <c r="A52" s="45">
        <v>38</v>
      </c>
      <c r="B52" s="198" t="s">
        <v>362</v>
      </c>
      <c r="C52" s="47" t="s">
        <v>60</v>
      </c>
      <c r="D52" s="48" t="s">
        <v>64</v>
      </c>
      <c r="E52" s="49"/>
      <c r="F52" s="49">
        <v>71356.047839999999</v>
      </c>
      <c r="G52" s="49"/>
      <c r="H52" s="49">
        <v>15000</v>
      </c>
      <c r="I52" s="49"/>
      <c r="J52" s="36" t="s">
        <v>49</v>
      </c>
      <c r="K52" s="49"/>
      <c r="L52" s="49"/>
      <c r="M52" s="49"/>
      <c r="N52" s="49"/>
      <c r="O52" s="49">
        <v>0</v>
      </c>
      <c r="P52" s="49">
        <v>0</v>
      </c>
      <c r="Q52" s="49">
        <v>0</v>
      </c>
      <c r="R52" s="49">
        <v>0</v>
      </c>
      <c r="S52" s="49">
        <v>0</v>
      </c>
      <c r="T52" s="49">
        <v>0</v>
      </c>
      <c r="U52" s="49">
        <v>0</v>
      </c>
      <c r="V52" s="49">
        <v>0</v>
      </c>
      <c r="W52" s="190">
        <f t="shared" si="15"/>
        <v>0</v>
      </c>
      <c r="X52" s="190"/>
      <c r="Y52" s="190">
        <f t="shared" si="16"/>
        <v>0</v>
      </c>
      <c r="Z52" s="191"/>
      <c r="AA52" s="190"/>
      <c r="AB52" s="191"/>
      <c r="AC52" s="151">
        <v>1</v>
      </c>
      <c r="AD52" s="151">
        <v>0</v>
      </c>
      <c r="AE52" s="151">
        <v>0</v>
      </c>
      <c r="AF52" s="152">
        <v>0</v>
      </c>
      <c r="AG52" s="57" t="s">
        <v>824</v>
      </c>
    </row>
    <row r="53" spans="1:33" s="92" customFormat="1" ht="58.5" customHeight="1">
      <c r="A53" s="45">
        <v>39</v>
      </c>
      <c r="B53" s="198" t="s">
        <v>363</v>
      </c>
      <c r="C53" s="47" t="s">
        <v>60</v>
      </c>
      <c r="D53" s="48" t="s">
        <v>64</v>
      </c>
      <c r="E53" s="49"/>
      <c r="F53" s="49">
        <v>122936.88355</v>
      </c>
      <c r="G53" s="49"/>
      <c r="H53" s="49">
        <v>15882</v>
      </c>
      <c r="I53" s="49"/>
      <c r="J53" s="36" t="s">
        <v>49</v>
      </c>
      <c r="K53" s="49"/>
      <c r="L53" s="49"/>
      <c r="M53" s="49"/>
      <c r="N53" s="49"/>
      <c r="O53" s="49">
        <v>0</v>
      </c>
      <c r="P53" s="49">
        <v>0</v>
      </c>
      <c r="Q53" s="49">
        <v>0</v>
      </c>
      <c r="R53" s="49">
        <v>0</v>
      </c>
      <c r="S53" s="49">
        <v>0</v>
      </c>
      <c r="T53" s="49">
        <v>0</v>
      </c>
      <c r="U53" s="49">
        <v>0</v>
      </c>
      <c r="V53" s="49">
        <v>0</v>
      </c>
      <c r="W53" s="190">
        <f t="shared" si="15"/>
        <v>0</v>
      </c>
      <c r="X53" s="190"/>
      <c r="Y53" s="190">
        <f t="shared" si="16"/>
        <v>0</v>
      </c>
      <c r="Z53" s="191"/>
      <c r="AA53" s="190"/>
      <c r="AB53" s="191"/>
      <c r="AC53" s="151">
        <v>1</v>
      </c>
      <c r="AD53" s="151">
        <v>0</v>
      </c>
      <c r="AE53" s="151">
        <v>0</v>
      </c>
      <c r="AF53" s="152">
        <v>0</v>
      </c>
      <c r="AG53" s="57" t="s">
        <v>781</v>
      </c>
    </row>
    <row r="54" spans="1:33" s="92" customFormat="1" ht="86.25" customHeight="1">
      <c r="A54" s="45">
        <v>40</v>
      </c>
      <c r="B54" s="198" t="s">
        <v>593</v>
      </c>
      <c r="C54" s="47" t="s">
        <v>61</v>
      </c>
      <c r="D54" s="48" t="s">
        <v>48</v>
      </c>
      <c r="E54" s="49"/>
      <c r="F54" s="49">
        <v>128088.58607999999</v>
      </c>
      <c r="G54" s="49"/>
      <c r="H54" s="49">
        <v>10000</v>
      </c>
      <c r="I54" s="49"/>
      <c r="J54" s="36" t="s">
        <v>49</v>
      </c>
      <c r="K54" s="49"/>
      <c r="L54" s="49"/>
      <c r="M54" s="49"/>
      <c r="N54" s="49"/>
      <c r="O54" s="49">
        <v>0</v>
      </c>
      <c r="P54" s="49">
        <v>0</v>
      </c>
      <c r="Q54" s="49">
        <v>0</v>
      </c>
      <c r="R54" s="49">
        <v>0</v>
      </c>
      <c r="S54" s="49">
        <v>0</v>
      </c>
      <c r="T54" s="49">
        <v>0</v>
      </c>
      <c r="U54" s="49">
        <v>0</v>
      </c>
      <c r="V54" s="49">
        <v>0</v>
      </c>
      <c r="W54" s="190">
        <f t="shared" si="15"/>
        <v>0</v>
      </c>
      <c r="X54" s="190"/>
      <c r="Y54" s="190">
        <f t="shared" si="16"/>
        <v>0</v>
      </c>
      <c r="Z54" s="191"/>
      <c r="AA54" s="190"/>
      <c r="AB54" s="191"/>
      <c r="AC54" s="151">
        <v>1</v>
      </c>
      <c r="AD54" s="151">
        <v>0</v>
      </c>
      <c r="AE54" s="151">
        <v>0</v>
      </c>
      <c r="AF54" s="152">
        <v>0</v>
      </c>
      <c r="AG54" s="57" t="s">
        <v>823</v>
      </c>
    </row>
    <row r="55" spans="1:33" s="92" customFormat="1" ht="89.25" customHeight="1">
      <c r="A55" s="45">
        <v>41</v>
      </c>
      <c r="B55" s="210" t="s">
        <v>364</v>
      </c>
      <c r="C55" s="47" t="s">
        <v>61</v>
      </c>
      <c r="D55" s="48" t="s">
        <v>64</v>
      </c>
      <c r="E55" s="49"/>
      <c r="F55" s="35">
        <v>60075.912960000001</v>
      </c>
      <c r="G55" s="49"/>
      <c r="H55" s="49">
        <v>20000</v>
      </c>
      <c r="I55" s="49"/>
      <c r="J55" s="36" t="s">
        <v>49</v>
      </c>
      <c r="K55" s="49"/>
      <c r="L55" s="49"/>
      <c r="M55" s="49"/>
      <c r="N55" s="49"/>
      <c r="O55" s="49">
        <v>0</v>
      </c>
      <c r="P55" s="49">
        <v>0</v>
      </c>
      <c r="Q55" s="49">
        <v>0</v>
      </c>
      <c r="R55" s="49">
        <v>0</v>
      </c>
      <c r="S55" s="49">
        <v>0</v>
      </c>
      <c r="T55" s="49">
        <v>0</v>
      </c>
      <c r="U55" s="49">
        <v>0</v>
      </c>
      <c r="V55" s="49">
        <v>0</v>
      </c>
      <c r="W55" s="190">
        <f t="shared" si="15"/>
        <v>0</v>
      </c>
      <c r="X55" s="190"/>
      <c r="Y55" s="190">
        <f t="shared" si="16"/>
        <v>0</v>
      </c>
      <c r="Z55" s="191"/>
      <c r="AA55" s="190"/>
      <c r="AB55" s="191"/>
      <c r="AC55" s="151">
        <v>1</v>
      </c>
      <c r="AD55" s="151">
        <v>0</v>
      </c>
      <c r="AE55" s="151">
        <v>0</v>
      </c>
      <c r="AF55" s="152">
        <v>0</v>
      </c>
      <c r="AG55" s="57" t="s">
        <v>822</v>
      </c>
    </row>
    <row r="56" spans="1:33" s="92" customFormat="1" ht="65.25" customHeight="1">
      <c r="A56" s="45">
        <v>42</v>
      </c>
      <c r="B56" s="210" t="s">
        <v>365</v>
      </c>
      <c r="C56" s="47" t="s">
        <v>61</v>
      </c>
      <c r="D56" s="48" t="s">
        <v>48</v>
      </c>
      <c r="E56" s="49"/>
      <c r="F56" s="35">
        <v>97087.813200000004</v>
      </c>
      <c r="G56" s="49"/>
      <c r="H56" s="49">
        <v>30000</v>
      </c>
      <c r="I56" s="49"/>
      <c r="J56" s="36" t="s">
        <v>49</v>
      </c>
      <c r="K56" s="49"/>
      <c r="L56" s="49"/>
      <c r="M56" s="49"/>
      <c r="N56" s="49"/>
      <c r="O56" s="49">
        <f t="shared" ref="O56:O79" si="19">SUM(P56:R56)</f>
        <v>0</v>
      </c>
      <c r="P56" s="49">
        <v>0</v>
      </c>
      <c r="Q56" s="49"/>
      <c r="R56" s="49"/>
      <c r="S56" s="49">
        <f t="shared" ref="S56:S79" si="20">SUM(T56:V56)</f>
        <v>0</v>
      </c>
      <c r="T56" s="49">
        <v>0</v>
      </c>
      <c r="U56" s="49"/>
      <c r="V56" s="49"/>
      <c r="W56" s="60">
        <f t="shared" si="15"/>
        <v>0</v>
      </c>
      <c r="X56" s="60"/>
      <c r="Y56" s="60">
        <f t="shared" si="16"/>
        <v>0</v>
      </c>
      <c r="Z56" s="133"/>
      <c r="AA56" s="60"/>
      <c r="AB56" s="142"/>
      <c r="AC56" s="151">
        <v>1</v>
      </c>
      <c r="AD56" s="151">
        <v>0</v>
      </c>
      <c r="AE56" s="151">
        <v>0</v>
      </c>
      <c r="AF56" s="152">
        <v>0</v>
      </c>
      <c r="AG56" s="57" t="s">
        <v>801</v>
      </c>
    </row>
    <row r="57" spans="1:33" s="92" customFormat="1" ht="63.75" customHeight="1">
      <c r="A57" s="45">
        <v>43</v>
      </c>
      <c r="B57" s="210" t="s">
        <v>366</v>
      </c>
      <c r="C57" s="47" t="s">
        <v>61</v>
      </c>
      <c r="D57" s="48" t="s">
        <v>64</v>
      </c>
      <c r="E57" s="49"/>
      <c r="F57" s="49">
        <v>111166.76592000001</v>
      </c>
      <c r="G57" s="49"/>
      <c r="H57" s="49">
        <v>35350</v>
      </c>
      <c r="I57" s="49"/>
      <c r="J57" s="36" t="s">
        <v>49</v>
      </c>
      <c r="K57" s="49"/>
      <c r="L57" s="49"/>
      <c r="M57" s="49"/>
      <c r="N57" s="49"/>
      <c r="O57" s="49">
        <f t="shared" si="19"/>
        <v>0</v>
      </c>
      <c r="P57" s="49"/>
      <c r="Q57" s="49"/>
      <c r="R57" s="49"/>
      <c r="S57" s="49">
        <f t="shared" si="20"/>
        <v>0</v>
      </c>
      <c r="T57" s="49"/>
      <c r="U57" s="49"/>
      <c r="V57" s="49"/>
      <c r="W57" s="60">
        <f t="shared" si="15"/>
        <v>0</v>
      </c>
      <c r="X57" s="60"/>
      <c r="Y57" s="60">
        <f t="shared" ref="Y57:Y79" si="21">P57+Q57-T57-U57</f>
        <v>0</v>
      </c>
      <c r="Z57" s="133"/>
      <c r="AA57" s="60"/>
      <c r="AB57" s="142"/>
      <c r="AC57" s="151">
        <v>1</v>
      </c>
      <c r="AD57" s="151">
        <v>0</v>
      </c>
      <c r="AE57" s="151">
        <v>0</v>
      </c>
      <c r="AF57" s="152">
        <v>0</v>
      </c>
      <c r="AG57" s="57" t="s">
        <v>821</v>
      </c>
    </row>
    <row r="58" spans="1:33" s="92" customFormat="1" ht="72.75" customHeight="1">
      <c r="A58" s="45">
        <v>44</v>
      </c>
      <c r="B58" s="210" t="s">
        <v>367</v>
      </c>
      <c r="C58" s="47" t="s">
        <v>61</v>
      </c>
      <c r="D58" s="48" t="s">
        <v>48</v>
      </c>
      <c r="E58" s="49"/>
      <c r="F58" s="35">
        <v>84847.860719999997</v>
      </c>
      <c r="G58" s="49"/>
      <c r="H58" s="49">
        <v>40000</v>
      </c>
      <c r="I58" s="49"/>
      <c r="J58" s="36" t="s">
        <v>49</v>
      </c>
      <c r="K58" s="49"/>
      <c r="L58" s="49"/>
      <c r="M58" s="49"/>
      <c r="N58" s="49"/>
      <c r="O58" s="49">
        <f t="shared" si="19"/>
        <v>0</v>
      </c>
      <c r="P58" s="49">
        <v>0</v>
      </c>
      <c r="Q58" s="49"/>
      <c r="R58" s="49"/>
      <c r="S58" s="49">
        <f t="shared" si="20"/>
        <v>0</v>
      </c>
      <c r="T58" s="49">
        <v>0</v>
      </c>
      <c r="U58" s="49"/>
      <c r="V58" s="49"/>
      <c r="W58" s="60">
        <f t="shared" si="15"/>
        <v>0</v>
      </c>
      <c r="X58" s="60"/>
      <c r="Y58" s="60">
        <f t="shared" si="21"/>
        <v>0</v>
      </c>
      <c r="Z58" s="133"/>
      <c r="AA58" s="60"/>
      <c r="AB58" s="142"/>
      <c r="AC58" s="151">
        <v>1</v>
      </c>
      <c r="AD58" s="151">
        <v>0</v>
      </c>
      <c r="AE58" s="151">
        <v>0</v>
      </c>
      <c r="AF58" s="152">
        <v>0</v>
      </c>
      <c r="AG58" s="57" t="s">
        <v>801</v>
      </c>
    </row>
    <row r="59" spans="1:33" s="92" customFormat="1" ht="63.75" customHeight="1">
      <c r="A59" s="45">
        <v>45</v>
      </c>
      <c r="B59" s="210" t="s">
        <v>368</v>
      </c>
      <c r="C59" s="47" t="s">
        <v>61</v>
      </c>
      <c r="D59" s="48" t="s">
        <v>48</v>
      </c>
      <c r="E59" s="49"/>
      <c r="F59" s="35">
        <v>166289.17801</v>
      </c>
      <c r="G59" s="49"/>
      <c r="H59" s="49">
        <v>60000</v>
      </c>
      <c r="I59" s="49"/>
      <c r="J59" s="36" t="s">
        <v>49</v>
      </c>
      <c r="K59" s="49"/>
      <c r="L59" s="49"/>
      <c r="M59" s="49"/>
      <c r="N59" s="49"/>
      <c r="O59" s="49">
        <f t="shared" si="19"/>
        <v>0</v>
      </c>
      <c r="P59" s="49">
        <v>0</v>
      </c>
      <c r="Q59" s="49"/>
      <c r="R59" s="49"/>
      <c r="S59" s="49">
        <f t="shared" si="20"/>
        <v>0</v>
      </c>
      <c r="T59" s="49">
        <v>0</v>
      </c>
      <c r="U59" s="49"/>
      <c r="V59" s="49"/>
      <c r="W59" s="60">
        <f t="shared" si="15"/>
        <v>0</v>
      </c>
      <c r="X59" s="60"/>
      <c r="Y59" s="60">
        <f t="shared" si="21"/>
        <v>0</v>
      </c>
      <c r="Z59" s="133"/>
      <c r="AA59" s="60"/>
      <c r="AB59" s="142"/>
      <c r="AC59" s="151">
        <v>1</v>
      </c>
      <c r="AD59" s="151">
        <v>0</v>
      </c>
      <c r="AE59" s="151">
        <v>0</v>
      </c>
      <c r="AF59" s="152">
        <v>0</v>
      </c>
      <c r="AG59" s="57" t="s">
        <v>801</v>
      </c>
    </row>
    <row r="60" spans="1:33" s="92" customFormat="1" ht="72.75" customHeight="1">
      <c r="A60" s="45">
        <v>46</v>
      </c>
      <c r="B60" s="210" t="s">
        <v>369</v>
      </c>
      <c r="C60" s="47" t="s">
        <v>61</v>
      </c>
      <c r="D60" s="48" t="s">
        <v>48</v>
      </c>
      <c r="E60" s="49"/>
      <c r="F60" s="35">
        <v>148162.05634000001</v>
      </c>
      <c r="G60" s="49"/>
      <c r="H60" s="49">
        <v>30000</v>
      </c>
      <c r="I60" s="49"/>
      <c r="J60" s="36" t="s">
        <v>49</v>
      </c>
      <c r="K60" s="49"/>
      <c r="L60" s="49"/>
      <c r="M60" s="49"/>
      <c r="N60" s="49"/>
      <c r="O60" s="49">
        <f t="shared" si="19"/>
        <v>0</v>
      </c>
      <c r="P60" s="49">
        <v>0</v>
      </c>
      <c r="Q60" s="49"/>
      <c r="R60" s="49"/>
      <c r="S60" s="49">
        <f t="shared" si="20"/>
        <v>0</v>
      </c>
      <c r="T60" s="49">
        <v>0</v>
      </c>
      <c r="U60" s="49"/>
      <c r="V60" s="49"/>
      <c r="W60" s="60">
        <f t="shared" si="15"/>
        <v>0</v>
      </c>
      <c r="X60" s="60"/>
      <c r="Y60" s="60">
        <f t="shared" si="21"/>
        <v>0</v>
      </c>
      <c r="Z60" s="133"/>
      <c r="AA60" s="60"/>
      <c r="AB60" s="142"/>
      <c r="AC60" s="151">
        <v>1</v>
      </c>
      <c r="AD60" s="151">
        <v>0</v>
      </c>
      <c r="AE60" s="151">
        <v>0</v>
      </c>
      <c r="AF60" s="152">
        <v>0</v>
      </c>
      <c r="AG60" s="57" t="s">
        <v>801</v>
      </c>
    </row>
    <row r="61" spans="1:33" s="92" customFormat="1" ht="72.75" customHeight="1">
      <c r="A61" s="45">
        <v>47</v>
      </c>
      <c r="B61" s="210" t="s">
        <v>370</v>
      </c>
      <c r="C61" s="47" t="s">
        <v>61</v>
      </c>
      <c r="D61" s="48" t="s">
        <v>48</v>
      </c>
      <c r="E61" s="49"/>
      <c r="F61" s="35">
        <v>166237.90135999999</v>
      </c>
      <c r="G61" s="49"/>
      <c r="H61" s="49">
        <v>60000</v>
      </c>
      <c r="I61" s="49"/>
      <c r="J61" s="36" t="s">
        <v>49</v>
      </c>
      <c r="K61" s="49"/>
      <c r="L61" s="49"/>
      <c r="M61" s="49"/>
      <c r="N61" s="49"/>
      <c r="O61" s="49">
        <f t="shared" si="19"/>
        <v>0</v>
      </c>
      <c r="P61" s="49">
        <v>0</v>
      </c>
      <c r="Q61" s="49"/>
      <c r="R61" s="49"/>
      <c r="S61" s="49">
        <f t="shared" si="20"/>
        <v>0</v>
      </c>
      <c r="T61" s="49">
        <v>0</v>
      </c>
      <c r="U61" s="49"/>
      <c r="V61" s="49"/>
      <c r="W61" s="60">
        <f t="shared" si="15"/>
        <v>0</v>
      </c>
      <c r="X61" s="60"/>
      <c r="Y61" s="60">
        <f t="shared" si="21"/>
        <v>0</v>
      </c>
      <c r="Z61" s="133"/>
      <c r="AA61" s="60"/>
      <c r="AB61" s="142"/>
      <c r="AC61" s="151">
        <v>1</v>
      </c>
      <c r="AD61" s="151">
        <v>0</v>
      </c>
      <c r="AE61" s="151">
        <v>0</v>
      </c>
      <c r="AF61" s="152">
        <v>0</v>
      </c>
      <c r="AG61" s="57" t="s">
        <v>801</v>
      </c>
    </row>
    <row r="62" spans="1:33" s="92" customFormat="1" ht="72.75" customHeight="1">
      <c r="A62" s="45">
        <v>48</v>
      </c>
      <c r="B62" s="210" t="s">
        <v>371</v>
      </c>
      <c r="C62" s="47" t="s">
        <v>61</v>
      </c>
      <c r="D62" s="48" t="s">
        <v>48</v>
      </c>
      <c r="E62" s="49"/>
      <c r="F62" s="35">
        <v>166289.17801</v>
      </c>
      <c r="G62" s="49"/>
      <c r="H62" s="49">
        <v>60000</v>
      </c>
      <c r="I62" s="49"/>
      <c r="J62" s="36" t="s">
        <v>49</v>
      </c>
      <c r="K62" s="49"/>
      <c r="L62" s="49"/>
      <c r="M62" s="49"/>
      <c r="N62" s="49"/>
      <c r="O62" s="49">
        <f t="shared" si="19"/>
        <v>50000</v>
      </c>
      <c r="P62" s="49">
        <v>50000</v>
      </c>
      <c r="Q62" s="49"/>
      <c r="R62" s="49"/>
      <c r="S62" s="49">
        <f t="shared" si="20"/>
        <v>0</v>
      </c>
      <c r="T62" s="49">
        <v>0</v>
      </c>
      <c r="U62" s="49"/>
      <c r="V62" s="49"/>
      <c r="W62" s="60">
        <f t="shared" si="15"/>
        <v>0</v>
      </c>
      <c r="X62" s="60"/>
      <c r="Y62" s="60">
        <f t="shared" si="21"/>
        <v>50000</v>
      </c>
      <c r="Z62" s="133">
        <f t="shared" ref="Z62" si="22">Y62/(P62+Q62)</f>
        <v>1</v>
      </c>
      <c r="AA62" s="60">
        <f t="shared" ref="AA62" si="23">Y62+W62</f>
        <v>50000</v>
      </c>
      <c r="AB62" s="142">
        <f t="shared" ref="AB62" si="24">AA62/O62</f>
        <v>1</v>
      </c>
      <c r="AC62" s="151">
        <v>1</v>
      </c>
      <c r="AD62" s="151">
        <v>0</v>
      </c>
      <c r="AE62" s="151">
        <v>0</v>
      </c>
      <c r="AF62" s="152">
        <v>0</v>
      </c>
      <c r="AG62" s="57" t="s">
        <v>801</v>
      </c>
    </row>
    <row r="63" spans="1:33" s="92" customFormat="1" ht="61.5" customHeight="1">
      <c r="A63" s="45">
        <v>49</v>
      </c>
      <c r="B63" s="210" t="s">
        <v>683</v>
      </c>
      <c r="C63" s="47" t="s">
        <v>61</v>
      </c>
      <c r="D63" s="48" t="s">
        <v>64</v>
      </c>
      <c r="E63" s="49"/>
      <c r="F63" s="49">
        <v>101636.61536</v>
      </c>
      <c r="G63" s="49"/>
      <c r="H63" s="49">
        <v>96186</v>
      </c>
      <c r="I63" s="49"/>
      <c r="J63" s="36" t="s">
        <v>49</v>
      </c>
      <c r="K63" s="49"/>
      <c r="L63" s="49"/>
      <c r="M63" s="49"/>
      <c r="N63" s="49"/>
      <c r="O63" s="49">
        <f t="shared" si="19"/>
        <v>0</v>
      </c>
      <c r="P63" s="49">
        <v>0</v>
      </c>
      <c r="Q63" s="49"/>
      <c r="R63" s="49"/>
      <c r="S63" s="49">
        <f t="shared" si="20"/>
        <v>0</v>
      </c>
      <c r="T63" s="49">
        <v>0</v>
      </c>
      <c r="U63" s="49"/>
      <c r="V63" s="49"/>
      <c r="W63" s="60">
        <f t="shared" si="15"/>
        <v>0</v>
      </c>
      <c r="X63" s="60"/>
      <c r="Y63" s="60">
        <f t="shared" si="21"/>
        <v>0</v>
      </c>
      <c r="Z63" s="133"/>
      <c r="AA63" s="60"/>
      <c r="AB63" s="142"/>
      <c r="AC63" s="151">
        <v>1</v>
      </c>
      <c r="AD63" s="151">
        <v>0</v>
      </c>
      <c r="AE63" s="151">
        <v>0</v>
      </c>
      <c r="AF63" s="152">
        <v>0</v>
      </c>
      <c r="AG63" s="57" t="s">
        <v>801</v>
      </c>
    </row>
    <row r="64" spans="1:33" s="92" customFormat="1" ht="92.25" customHeight="1">
      <c r="A64" s="45">
        <v>50</v>
      </c>
      <c r="B64" s="210" t="s">
        <v>372</v>
      </c>
      <c r="C64" s="47" t="s">
        <v>61</v>
      </c>
      <c r="D64" s="48" t="s">
        <v>48</v>
      </c>
      <c r="E64" s="49"/>
      <c r="F64" s="49">
        <v>128088.58607999999</v>
      </c>
      <c r="G64" s="49"/>
      <c r="H64" s="49">
        <v>10000</v>
      </c>
      <c r="I64" s="49"/>
      <c r="J64" s="36" t="s">
        <v>49</v>
      </c>
      <c r="K64" s="49"/>
      <c r="L64" s="49"/>
      <c r="M64" s="49"/>
      <c r="N64" s="49"/>
      <c r="O64" s="49">
        <f t="shared" si="19"/>
        <v>0</v>
      </c>
      <c r="P64" s="49">
        <v>0</v>
      </c>
      <c r="Q64" s="49"/>
      <c r="R64" s="49"/>
      <c r="S64" s="49">
        <f t="shared" si="20"/>
        <v>0</v>
      </c>
      <c r="T64" s="49">
        <v>0</v>
      </c>
      <c r="U64" s="49"/>
      <c r="V64" s="49"/>
      <c r="W64" s="60">
        <f t="shared" si="15"/>
        <v>0</v>
      </c>
      <c r="X64" s="60"/>
      <c r="Y64" s="60">
        <f t="shared" si="21"/>
        <v>0</v>
      </c>
      <c r="Z64" s="133"/>
      <c r="AA64" s="60"/>
      <c r="AB64" s="142"/>
      <c r="AC64" s="151">
        <v>1</v>
      </c>
      <c r="AD64" s="151">
        <v>0</v>
      </c>
      <c r="AE64" s="151">
        <v>0</v>
      </c>
      <c r="AF64" s="152">
        <v>0</v>
      </c>
      <c r="AG64" s="57" t="s">
        <v>801</v>
      </c>
    </row>
    <row r="65" spans="1:33" s="92" customFormat="1" ht="90.75" customHeight="1">
      <c r="A65" s="45">
        <v>51</v>
      </c>
      <c r="B65" s="210" t="s">
        <v>373</v>
      </c>
      <c r="C65" s="47" t="s">
        <v>61</v>
      </c>
      <c r="D65" s="48" t="s">
        <v>48</v>
      </c>
      <c r="E65" s="49"/>
      <c r="F65" s="49">
        <v>128088.58607999999</v>
      </c>
      <c r="G65" s="49"/>
      <c r="H65" s="49">
        <v>10000</v>
      </c>
      <c r="I65" s="49"/>
      <c r="J65" s="36" t="s">
        <v>49</v>
      </c>
      <c r="K65" s="49"/>
      <c r="L65" s="49"/>
      <c r="M65" s="49"/>
      <c r="N65" s="49"/>
      <c r="O65" s="49">
        <f t="shared" si="19"/>
        <v>0</v>
      </c>
      <c r="P65" s="49"/>
      <c r="Q65" s="49"/>
      <c r="R65" s="49"/>
      <c r="S65" s="49">
        <f t="shared" si="20"/>
        <v>0</v>
      </c>
      <c r="T65" s="49"/>
      <c r="U65" s="49"/>
      <c r="V65" s="49"/>
      <c r="W65" s="60">
        <f t="shared" si="15"/>
        <v>0</v>
      </c>
      <c r="X65" s="60"/>
      <c r="Y65" s="60">
        <f t="shared" si="21"/>
        <v>0</v>
      </c>
      <c r="Z65" s="133"/>
      <c r="AA65" s="60"/>
      <c r="AB65" s="142"/>
      <c r="AC65" s="151">
        <v>1</v>
      </c>
      <c r="AD65" s="151">
        <v>0</v>
      </c>
      <c r="AE65" s="151">
        <v>0</v>
      </c>
      <c r="AF65" s="152">
        <v>0</v>
      </c>
      <c r="AG65" s="57" t="s">
        <v>801</v>
      </c>
    </row>
    <row r="66" spans="1:33" s="92" customFormat="1" ht="73.5" customHeight="1">
      <c r="A66" s="45">
        <v>52</v>
      </c>
      <c r="B66" s="210" t="s">
        <v>374</v>
      </c>
      <c r="C66" s="47" t="s">
        <v>61</v>
      </c>
      <c r="D66" s="48" t="s">
        <v>48</v>
      </c>
      <c r="E66" s="49"/>
      <c r="F66" s="35">
        <v>109062.98927999999</v>
      </c>
      <c r="G66" s="49"/>
      <c r="H66" s="49">
        <v>32719</v>
      </c>
      <c r="I66" s="49"/>
      <c r="J66" s="36" t="s">
        <v>49</v>
      </c>
      <c r="K66" s="49"/>
      <c r="L66" s="49"/>
      <c r="M66" s="49"/>
      <c r="N66" s="49"/>
      <c r="O66" s="49">
        <f t="shared" si="19"/>
        <v>0</v>
      </c>
      <c r="P66" s="49"/>
      <c r="Q66" s="49"/>
      <c r="R66" s="49"/>
      <c r="S66" s="49">
        <f t="shared" si="20"/>
        <v>0</v>
      </c>
      <c r="T66" s="49"/>
      <c r="U66" s="49"/>
      <c r="V66" s="49"/>
      <c r="W66" s="60">
        <f t="shared" si="15"/>
        <v>0</v>
      </c>
      <c r="X66" s="60"/>
      <c r="Y66" s="60">
        <f t="shared" si="21"/>
        <v>0</v>
      </c>
      <c r="Z66" s="133"/>
      <c r="AA66" s="60"/>
      <c r="AB66" s="142"/>
      <c r="AC66" s="151">
        <v>1</v>
      </c>
      <c r="AD66" s="151">
        <v>0</v>
      </c>
      <c r="AE66" s="151">
        <v>0</v>
      </c>
      <c r="AF66" s="152">
        <v>0</v>
      </c>
      <c r="AG66" s="57" t="s">
        <v>820</v>
      </c>
    </row>
    <row r="67" spans="1:33" s="92" customFormat="1" ht="72.75" customHeight="1">
      <c r="A67" s="45">
        <v>53</v>
      </c>
      <c r="B67" s="210" t="s">
        <v>375</v>
      </c>
      <c r="C67" s="47" t="s">
        <v>61</v>
      </c>
      <c r="D67" s="48" t="s">
        <v>48</v>
      </c>
      <c r="E67" s="49"/>
      <c r="F67" s="35">
        <v>69100.99807999999</v>
      </c>
      <c r="G67" s="49"/>
      <c r="H67" s="49">
        <v>6000</v>
      </c>
      <c r="I67" s="49"/>
      <c r="J67" s="36" t="s">
        <v>49</v>
      </c>
      <c r="K67" s="49"/>
      <c r="L67" s="49"/>
      <c r="M67" s="49"/>
      <c r="N67" s="49"/>
      <c r="O67" s="49">
        <f t="shared" si="19"/>
        <v>28000</v>
      </c>
      <c r="P67" s="49">
        <v>28000</v>
      </c>
      <c r="Q67" s="49"/>
      <c r="R67" s="49"/>
      <c r="S67" s="49">
        <f t="shared" si="20"/>
        <v>28000</v>
      </c>
      <c r="T67" s="49">
        <v>28000</v>
      </c>
      <c r="U67" s="49"/>
      <c r="V67" s="49"/>
      <c r="W67" s="60">
        <f t="shared" si="15"/>
        <v>0</v>
      </c>
      <c r="X67" s="60"/>
      <c r="Y67" s="60">
        <f t="shared" si="21"/>
        <v>0</v>
      </c>
      <c r="Z67" s="133"/>
      <c r="AA67" s="60"/>
      <c r="AB67" s="142"/>
      <c r="AC67" s="151">
        <v>1</v>
      </c>
      <c r="AD67" s="151">
        <v>0</v>
      </c>
      <c r="AE67" s="151">
        <v>0</v>
      </c>
      <c r="AF67" s="152">
        <v>0</v>
      </c>
      <c r="AG67" s="82"/>
    </row>
    <row r="68" spans="1:33" s="92" customFormat="1" ht="87.75" customHeight="1">
      <c r="A68" s="45">
        <v>54</v>
      </c>
      <c r="B68" s="210" t="s">
        <v>376</v>
      </c>
      <c r="C68" s="47" t="s">
        <v>61</v>
      </c>
      <c r="D68" s="48" t="s">
        <v>48</v>
      </c>
      <c r="E68" s="49"/>
      <c r="F68" s="35">
        <v>180833.18400000001</v>
      </c>
      <c r="G68" s="49"/>
      <c r="H68" s="49">
        <v>10000</v>
      </c>
      <c r="I68" s="49"/>
      <c r="J68" s="36" t="s">
        <v>49</v>
      </c>
      <c r="K68" s="49"/>
      <c r="L68" s="49"/>
      <c r="M68" s="49"/>
      <c r="N68" s="49"/>
      <c r="O68" s="49">
        <f t="shared" si="19"/>
        <v>0</v>
      </c>
      <c r="P68" s="49">
        <v>0</v>
      </c>
      <c r="Q68" s="49"/>
      <c r="R68" s="49"/>
      <c r="S68" s="49">
        <f t="shared" si="20"/>
        <v>0</v>
      </c>
      <c r="T68" s="49">
        <v>0</v>
      </c>
      <c r="U68" s="49"/>
      <c r="V68" s="49"/>
      <c r="W68" s="60">
        <f t="shared" si="15"/>
        <v>0</v>
      </c>
      <c r="X68" s="60"/>
      <c r="Y68" s="60">
        <f t="shared" si="21"/>
        <v>0</v>
      </c>
      <c r="Z68" s="133"/>
      <c r="AA68" s="60"/>
      <c r="AB68" s="142"/>
      <c r="AC68" s="151">
        <v>1</v>
      </c>
      <c r="AD68" s="151">
        <v>0</v>
      </c>
      <c r="AE68" s="151">
        <v>0</v>
      </c>
      <c r="AF68" s="152">
        <v>0</v>
      </c>
      <c r="AG68" s="57" t="s">
        <v>801</v>
      </c>
    </row>
    <row r="69" spans="1:33" s="92" customFormat="1" ht="92.25" customHeight="1">
      <c r="A69" s="45">
        <v>55</v>
      </c>
      <c r="B69" s="210" t="s">
        <v>377</v>
      </c>
      <c r="C69" s="47" t="s">
        <v>61</v>
      </c>
      <c r="D69" s="48" t="s">
        <v>48</v>
      </c>
      <c r="E69" s="49"/>
      <c r="F69" s="49">
        <v>180833.18400000001</v>
      </c>
      <c r="G69" s="49"/>
      <c r="H69" s="49">
        <v>10000</v>
      </c>
      <c r="I69" s="49"/>
      <c r="J69" s="36" t="s">
        <v>49</v>
      </c>
      <c r="K69" s="49"/>
      <c r="L69" s="49"/>
      <c r="M69" s="49"/>
      <c r="N69" s="49"/>
      <c r="O69" s="49">
        <f t="shared" si="19"/>
        <v>0</v>
      </c>
      <c r="P69" s="49">
        <v>0</v>
      </c>
      <c r="Q69" s="49"/>
      <c r="R69" s="49"/>
      <c r="S69" s="49">
        <f t="shared" si="20"/>
        <v>0</v>
      </c>
      <c r="T69" s="49">
        <v>0</v>
      </c>
      <c r="U69" s="49"/>
      <c r="V69" s="49"/>
      <c r="W69" s="60">
        <f t="shared" si="15"/>
        <v>0</v>
      </c>
      <c r="X69" s="60"/>
      <c r="Y69" s="60">
        <f t="shared" si="21"/>
        <v>0</v>
      </c>
      <c r="Z69" s="133"/>
      <c r="AA69" s="60"/>
      <c r="AB69" s="142"/>
      <c r="AC69" s="151">
        <v>1</v>
      </c>
      <c r="AD69" s="151">
        <v>0</v>
      </c>
      <c r="AE69" s="151">
        <v>0</v>
      </c>
      <c r="AF69" s="152">
        <v>0</v>
      </c>
      <c r="AG69" s="57" t="s">
        <v>801</v>
      </c>
    </row>
    <row r="70" spans="1:33" s="92" customFormat="1" ht="72.75" customHeight="1">
      <c r="A70" s="45">
        <v>56</v>
      </c>
      <c r="B70" s="210" t="s">
        <v>378</v>
      </c>
      <c r="C70" s="47" t="s">
        <v>61</v>
      </c>
      <c r="D70" s="48" t="s">
        <v>48</v>
      </c>
      <c r="E70" s="49"/>
      <c r="F70" s="35">
        <v>166237.90135999999</v>
      </c>
      <c r="G70" s="49"/>
      <c r="H70" s="49">
        <v>60000</v>
      </c>
      <c r="I70" s="49"/>
      <c r="J70" s="36" t="s">
        <v>49</v>
      </c>
      <c r="K70" s="49"/>
      <c r="L70" s="49"/>
      <c r="M70" s="49"/>
      <c r="N70" s="49"/>
      <c r="O70" s="49">
        <f t="shared" si="19"/>
        <v>0</v>
      </c>
      <c r="P70" s="49">
        <v>0</v>
      </c>
      <c r="Q70" s="49"/>
      <c r="R70" s="49"/>
      <c r="S70" s="49">
        <f t="shared" si="20"/>
        <v>0</v>
      </c>
      <c r="T70" s="49">
        <v>0</v>
      </c>
      <c r="U70" s="49"/>
      <c r="V70" s="49"/>
      <c r="W70" s="60">
        <f t="shared" si="15"/>
        <v>0</v>
      </c>
      <c r="X70" s="60"/>
      <c r="Y70" s="60">
        <f t="shared" si="21"/>
        <v>0</v>
      </c>
      <c r="Z70" s="133"/>
      <c r="AA70" s="60"/>
      <c r="AB70" s="142"/>
      <c r="AC70" s="151">
        <v>1</v>
      </c>
      <c r="AD70" s="151">
        <v>0</v>
      </c>
      <c r="AE70" s="151">
        <v>0</v>
      </c>
      <c r="AF70" s="152">
        <v>0</v>
      </c>
      <c r="AG70" s="57" t="s">
        <v>801</v>
      </c>
    </row>
    <row r="71" spans="1:33" s="92" customFormat="1" ht="72.75" customHeight="1">
      <c r="A71" s="45">
        <v>57</v>
      </c>
      <c r="B71" s="210" t="s">
        <v>379</v>
      </c>
      <c r="C71" s="47" t="s">
        <v>61</v>
      </c>
      <c r="D71" s="48" t="s">
        <v>48</v>
      </c>
      <c r="E71" s="49"/>
      <c r="F71" s="35">
        <v>85364.902220000004</v>
      </c>
      <c r="G71" s="49"/>
      <c r="H71" s="49">
        <v>60000</v>
      </c>
      <c r="I71" s="49"/>
      <c r="J71" s="36" t="s">
        <v>49</v>
      </c>
      <c r="K71" s="49"/>
      <c r="L71" s="49"/>
      <c r="M71" s="49"/>
      <c r="N71" s="49"/>
      <c r="O71" s="49">
        <f t="shared" si="19"/>
        <v>0</v>
      </c>
      <c r="P71" s="49"/>
      <c r="Q71" s="49"/>
      <c r="R71" s="49"/>
      <c r="S71" s="49">
        <f t="shared" si="20"/>
        <v>0</v>
      </c>
      <c r="T71" s="49"/>
      <c r="U71" s="49"/>
      <c r="V71" s="49"/>
      <c r="W71" s="60">
        <f t="shared" si="15"/>
        <v>0</v>
      </c>
      <c r="X71" s="60"/>
      <c r="Y71" s="60">
        <f t="shared" si="21"/>
        <v>0</v>
      </c>
      <c r="Z71" s="133"/>
      <c r="AA71" s="60"/>
      <c r="AB71" s="142"/>
      <c r="AC71" s="151">
        <v>1</v>
      </c>
      <c r="AD71" s="151">
        <v>0</v>
      </c>
      <c r="AE71" s="151">
        <v>0</v>
      </c>
      <c r="AF71" s="152">
        <v>0</v>
      </c>
      <c r="AG71" s="57" t="s">
        <v>819</v>
      </c>
    </row>
    <row r="72" spans="1:33" s="92" customFormat="1" ht="87.75" customHeight="1">
      <c r="A72" s="45">
        <v>58</v>
      </c>
      <c r="B72" s="210" t="s">
        <v>380</v>
      </c>
      <c r="C72" s="47" t="s">
        <v>61</v>
      </c>
      <c r="D72" s="48" t="s">
        <v>48</v>
      </c>
      <c r="E72" s="49"/>
      <c r="F72" s="35">
        <v>148162.05634000001</v>
      </c>
      <c r="G72" s="49"/>
      <c r="H72" s="49">
        <v>40000</v>
      </c>
      <c r="I72" s="49"/>
      <c r="J72" s="36" t="s">
        <v>49</v>
      </c>
      <c r="K72" s="49"/>
      <c r="L72" s="49"/>
      <c r="M72" s="49"/>
      <c r="N72" s="49"/>
      <c r="O72" s="49">
        <f t="shared" si="19"/>
        <v>0</v>
      </c>
      <c r="P72" s="49">
        <v>0</v>
      </c>
      <c r="Q72" s="49"/>
      <c r="R72" s="49"/>
      <c r="S72" s="49">
        <f t="shared" si="20"/>
        <v>0</v>
      </c>
      <c r="T72" s="49">
        <v>0</v>
      </c>
      <c r="U72" s="49"/>
      <c r="V72" s="49"/>
      <c r="W72" s="60">
        <f t="shared" si="15"/>
        <v>0</v>
      </c>
      <c r="X72" s="60"/>
      <c r="Y72" s="60">
        <f t="shared" si="21"/>
        <v>0</v>
      </c>
      <c r="Z72" s="133"/>
      <c r="AA72" s="60"/>
      <c r="AB72" s="142"/>
      <c r="AC72" s="151">
        <v>1</v>
      </c>
      <c r="AD72" s="151">
        <v>0</v>
      </c>
      <c r="AE72" s="151">
        <v>0</v>
      </c>
      <c r="AF72" s="152">
        <v>0</v>
      </c>
      <c r="AG72" s="57" t="s">
        <v>801</v>
      </c>
    </row>
    <row r="73" spans="1:33" s="92" customFormat="1" ht="66.75" customHeight="1">
      <c r="A73" s="45">
        <v>59</v>
      </c>
      <c r="B73" s="210" t="s">
        <v>381</v>
      </c>
      <c r="C73" s="47" t="s">
        <v>61</v>
      </c>
      <c r="D73" s="48" t="s">
        <v>64</v>
      </c>
      <c r="E73" s="49"/>
      <c r="F73" s="49">
        <v>151251.408</v>
      </c>
      <c r="G73" s="49"/>
      <c r="H73" s="49">
        <v>20000</v>
      </c>
      <c r="I73" s="49"/>
      <c r="J73" s="36" t="s">
        <v>49</v>
      </c>
      <c r="K73" s="49"/>
      <c r="L73" s="49"/>
      <c r="M73" s="49"/>
      <c r="N73" s="49"/>
      <c r="O73" s="49">
        <f t="shared" si="19"/>
        <v>0</v>
      </c>
      <c r="P73" s="49"/>
      <c r="Q73" s="49"/>
      <c r="R73" s="49"/>
      <c r="S73" s="49">
        <f t="shared" si="20"/>
        <v>0</v>
      </c>
      <c r="T73" s="49"/>
      <c r="U73" s="49"/>
      <c r="V73" s="49"/>
      <c r="W73" s="60">
        <f t="shared" si="15"/>
        <v>0</v>
      </c>
      <c r="X73" s="60"/>
      <c r="Y73" s="60">
        <f t="shared" si="21"/>
        <v>0</v>
      </c>
      <c r="Z73" s="133"/>
      <c r="AA73" s="60"/>
      <c r="AB73" s="142"/>
      <c r="AC73" s="151">
        <v>1</v>
      </c>
      <c r="AD73" s="151">
        <v>0</v>
      </c>
      <c r="AE73" s="151">
        <v>0</v>
      </c>
      <c r="AF73" s="152">
        <v>0</v>
      </c>
      <c r="AG73" s="57" t="s">
        <v>818</v>
      </c>
    </row>
    <row r="74" spans="1:33" s="92" customFormat="1" ht="69" customHeight="1">
      <c r="A74" s="45">
        <v>60</v>
      </c>
      <c r="B74" s="210" t="s">
        <v>382</v>
      </c>
      <c r="C74" s="47" t="s">
        <v>62</v>
      </c>
      <c r="D74" s="48" t="s">
        <v>64</v>
      </c>
      <c r="E74" s="49"/>
      <c r="F74" s="35">
        <v>208005.43478000001</v>
      </c>
      <c r="G74" s="49"/>
      <c r="H74" s="49">
        <v>121052</v>
      </c>
      <c r="I74" s="49"/>
      <c r="J74" s="36" t="s">
        <v>49</v>
      </c>
      <c r="K74" s="49"/>
      <c r="L74" s="49"/>
      <c r="M74" s="49"/>
      <c r="N74" s="49"/>
      <c r="O74" s="49">
        <f t="shared" si="19"/>
        <v>0</v>
      </c>
      <c r="P74" s="49"/>
      <c r="Q74" s="49"/>
      <c r="R74" s="49"/>
      <c r="S74" s="49">
        <f t="shared" si="20"/>
        <v>0</v>
      </c>
      <c r="T74" s="49"/>
      <c r="U74" s="49"/>
      <c r="V74" s="49"/>
      <c r="W74" s="60">
        <f t="shared" si="15"/>
        <v>0</v>
      </c>
      <c r="X74" s="60"/>
      <c r="Y74" s="60">
        <f t="shared" si="21"/>
        <v>0</v>
      </c>
      <c r="Z74" s="133"/>
      <c r="AA74" s="60"/>
      <c r="AB74" s="142"/>
      <c r="AC74" s="151">
        <v>1</v>
      </c>
      <c r="AD74" s="151">
        <v>0</v>
      </c>
      <c r="AE74" s="151">
        <v>0</v>
      </c>
      <c r="AF74" s="152">
        <v>0</v>
      </c>
      <c r="AG74" s="57" t="s">
        <v>801</v>
      </c>
    </row>
    <row r="75" spans="1:33" s="92" customFormat="1" ht="84.75" customHeight="1">
      <c r="A75" s="45">
        <v>61</v>
      </c>
      <c r="B75" s="210" t="s">
        <v>684</v>
      </c>
      <c r="C75" s="47" t="s">
        <v>63</v>
      </c>
      <c r="D75" s="48" t="s">
        <v>617</v>
      </c>
      <c r="E75" s="49"/>
      <c r="F75" s="35">
        <v>81489.139200000005</v>
      </c>
      <c r="G75" s="49"/>
      <c r="H75" s="49"/>
      <c r="I75" s="49"/>
      <c r="J75" s="36"/>
      <c r="K75" s="36"/>
      <c r="L75" s="49"/>
      <c r="M75" s="49"/>
      <c r="N75" s="49"/>
      <c r="O75" s="49">
        <f t="shared" si="19"/>
        <v>0</v>
      </c>
      <c r="P75" s="49"/>
      <c r="Q75" s="49"/>
      <c r="R75" s="49"/>
      <c r="S75" s="49">
        <f t="shared" si="20"/>
        <v>0</v>
      </c>
      <c r="T75" s="49"/>
      <c r="U75" s="49"/>
      <c r="V75" s="49"/>
      <c r="W75" s="60">
        <f t="shared" si="15"/>
        <v>0</v>
      </c>
      <c r="X75" s="60"/>
      <c r="Y75" s="60">
        <f t="shared" si="21"/>
        <v>0</v>
      </c>
      <c r="Z75" s="133"/>
      <c r="AA75" s="60"/>
      <c r="AB75" s="142"/>
      <c r="AC75" s="151">
        <v>1</v>
      </c>
      <c r="AD75" s="151"/>
      <c r="AE75" s="151"/>
      <c r="AF75" s="152"/>
      <c r="AG75" s="57" t="s">
        <v>801</v>
      </c>
    </row>
    <row r="76" spans="1:33" s="92" customFormat="1" ht="84.75" customHeight="1">
      <c r="A76" s="45">
        <v>62</v>
      </c>
      <c r="B76" s="210" t="s">
        <v>379</v>
      </c>
      <c r="C76" s="47" t="s">
        <v>63</v>
      </c>
      <c r="D76" s="48" t="s">
        <v>617</v>
      </c>
      <c r="E76" s="49"/>
      <c r="F76" s="35">
        <v>85364.902220000004</v>
      </c>
      <c r="G76" s="49"/>
      <c r="H76" s="49">
        <v>60000</v>
      </c>
      <c r="I76" s="49"/>
      <c r="J76" s="36"/>
      <c r="K76" s="36"/>
      <c r="L76" s="49"/>
      <c r="M76" s="49"/>
      <c r="N76" s="49"/>
      <c r="O76" s="49">
        <f t="shared" si="19"/>
        <v>0</v>
      </c>
      <c r="P76" s="49"/>
      <c r="Q76" s="49"/>
      <c r="R76" s="49"/>
      <c r="S76" s="49">
        <f t="shared" si="20"/>
        <v>0</v>
      </c>
      <c r="T76" s="49"/>
      <c r="U76" s="49"/>
      <c r="V76" s="49"/>
      <c r="W76" s="60">
        <f t="shared" si="15"/>
        <v>0</v>
      </c>
      <c r="X76" s="60"/>
      <c r="Y76" s="60">
        <f t="shared" si="21"/>
        <v>0</v>
      </c>
      <c r="Z76" s="133"/>
      <c r="AA76" s="60"/>
      <c r="AB76" s="142"/>
      <c r="AC76" s="151">
        <v>1</v>
      </c>
      <c r="AD76" s="151"/>
      <c r="AE76" s="151"/>
      <c r="AF76" s="152"/>
      <c r="AG76" s="57" t="s">
        <v>801</v>
      </c>
    </row>
    <row r="77" spans="1:33" s="92" customFormat="1" ht="84.75" customHeight="1">
      <c r="A77" s="45">
        <v>63</v>
      </c>
      <c r="B77" s="210" t="s">
        <v>380</v>
      </c>
      <c r="C77" s="47" t="s">
        <v>63</v>
      </c>
      <c r="D77" s="48" t="s">
        <v>617</v>
      </c>
      <c r="E77" s="49"/>
      <c r="F77" s="35">
        <v>148162.05634000001</v>
      </c>
      <c r="G77" s="49"/>
      <c r="H77" s="49">
        <v>40000</v>
      </c>
      <c r="I77" s="49"/>
      <c r="J77" s="36"/>
      <c r="K77" s="36"/>
      <c r="L77" s="49"/>
      <c r="M77" s="49"/>
      <c r="N77" s="49"/>
      <c r="O77" s="49">
        <f t="shared" si="19"/>
        <v>0</v>
      </c>
      <c r="P77" s="49"/>
      <c r="Q77" s="49"/>
      <c r="R77" s="49"/>
      <c r="S77" s="49">
        <f t="shared" si="20"/>
        <v>0</v>
      </c>
      <c r="T77" s="49"/>
      <c r="U77" s="49"/>
      <c r="V77" s="49"/>
      <c r="W77" s="60">
        <f t="shared" si="15"/>
        <v>0</v>
      </c>
      <c r="X77" s="60"/>
      <c r="Y77" s="60">
        <f t="shared" si="21"/>
        <v>0</v>
      </c>
      <c r="Z77" s="133"/>
      <c r="AA77" s="60"/>
      <c r="AB77" s="142"/>
      <c r="AC77" s="151">
        <v>1</v>
      </c>
      <c r="AD77" s="151"/>
      <c r="AE77" s="151"/>
      <c r="AF77" s="152"/>
      <c r="AG77" s="57" t="s">
        <v>801</v>
      </c>
    </row>
    <row r="78" spans="1:33" s="92" customFormat="1" ht="84.75" customHeight="1">
      <c r="A78" s="45">
        <v>64</v>
      </c>
      <c r="B78" s="210" t="s">
        <v>685</v>
      </c>
      <c r="C78" s="47" t="s">
        <v>63</v>
      </c>
      <c r="D78" s="48" t="s">
        <v>617</v>
      </c>
      <c r="E78" s="49"/>
      <c r="F78" s="35">
        <v>41049.996960000004</v>
      </c>
      <c r="G78" s="49"/>
      <c r="H78" s="49">
        <v>18550.660960000001</v>
      </c>
      <c r="I78" s="49"/>
      <c r="J78" s="36"/>
      <c r="K78" s="36"/>
      <c r="L78" s="49"/>
      <c r="M78" s="49"/>
      <c r="N78" s="49"/>
      <c r="O78" s="49">
        <f t="shared" si="19"/>
        <v>0</v>
      </c>
      <c r="P78" s="49"/>
      <c r="Q78" s="49"/>
      <c r="R78" s="49"/>
      <c r="S78" s="49">
        <f t="shared" si="20"/>
        <v>0</v>
      </c>
      <c r="T78" s="49"/>
      <c r="U78" s="49"/>
      <c r="V78" s="49"/>
      <c r="W78" s="60">
        <f t="shared" si="15"/>
        <v>0</v>
      </c>
      <c r="X78" s="60"/>
      <c r="Y78" s="60">
        <f t="shared" si="21"/>
        <v>0</v>
      </c>
      <c r="Z78" s="133"/>
      <c r="AA78" s="60"/>
      <c r="AB78" s="142"/>
      <c r="AC78" s="151">
        <v>1</v>
      </c>
      <c r="AD78" s="151"/>
      <c r="AE78" s="151"/>
      <c r="AF78" s="152"/>
      <c r="AG78" s="57" t="s">
        <v>801</v>
      </c>
    </row>
    <row r="79" spans="1:33" s="92" customFormat="1" ht="84.75" customHeight="1">
      <c r="A79" s="45">
        <v>65</v>
      </c>
      <c r="B79" s="210" t="s">
        <v>686</v>
      </c>
      <c r="C79" s="47" t="s">
        <v>63</v>
      </c>
      <c r="D79" s="48" t="s">
        <v>617</v>
      </c>
      <c r="E79" s="49"/>
      <c r="F79" s="35">
        <v>28854.072</v>
      </c>
      <c r="G79" s="49"/>
      <c r="H79" s="49"/>
      <c r="I79" s="49"/>
      <c r="J79" s="36"/>
      <c r="K79" s="36"/>
      <c r="L79" s="49"/>
      <c r="M79" s="49"/>
      <c r="N79" s="49"/>
      <c r="O79" s="49">
        <f t="shared" si="19"/>
        <v>0</v>
      </c>
      <c r="P79" s="49"/>
      <c r="Q79" s="49"/>
      <c r="R79" s="49"/>
      <c r="S79" s="49">
        <f t="shared" si="20"/>
        <v>0</v>
      </c>
      <c r="T79" s="49"/>
      <c r="U79" s="49"/>
      <c r="V79" s="49"/>
      <c r="W79" s="60">
        <f t="shared" si="15"/>
        <v>0</v>
      </c>
      <c r="X79" s="60"/>
      <c r="Y79" s="60">
        <f t="shared" si="21"/>
        <v>0</v>
      </c>
      <c r="Z79" s="133"/>
      <c r="AA79" s="60"/>
      <c r="AB79" s="142"/>
      <c r="AC79" s="151">
        <v>1</v>
      </c>
      <c r="AD79" s="151"/>
      <c r="AE79" s="151"/>
      <c r="AF79" s="152"/>
      <c r="AG79" s="57" t="s">
        <v>801</v>
      </c>
    </row>
    <row r="80" spans="1:33" s="6" customFormat="1" ht="27.75" customHeight="1">
      <c r="A80" s="21" t="s">
        <v>25</v>
      </c>
      <c r="B80" s="23" t="s">
        <v>26</v>
      </c>
      <c r="C80" s="19"/>
      <c r="D80" s="21"/>
      <c r="E80" s="22">
        <f>SUM(E81:E86)</f>
        <v>18595298</v>
      </c>
      <c r="F80" s="22">
        <f>SUM(F81:F86)</f>
        <v>22853764.716260001</v>
      </c>
      <c r="G80" s="22">
        <f>SUM(G81:G85)</f>
        <v>0</v>
      </c>
      <c r="H80" s="22">
        <f>SUM(H81:H86)</f>
        <v>11922048.559799999</v>
      </c>
      <c r="I80" s="22">
        <f>SUM(I81:I85)</f>
        <v>0</v>
      </c>
      <c r="J80" s="31"/>
      <c r="K80" s="22"/>
      <c r="L80" s="22"/>
      <c r="M80" s="22">
        <f>SUM(M81:M85)</f>
        <v>0</v>
      </c>
      <c r="N80" s="22">
        <f>SUM(N81:N85)</f>
        <v>0</v>
      </c>
      <c r="O80" s="22">
        <f>SUM(O81:O86)</f>
        <v>4230100.9991899999</v>
      </c>
      <c r="P80" s="22">
        <f>SUM(P81:P86)</f>
        <v>4230100.9991899999</v>
      </c>
      <c r="Q80" s="22">
        <f>SUM(Q81:Q85)</f>
        <v>0</v>
      </c>
      <c r="R80" s="22">
        <f>SUM(R81:R85)</f>
        <v>0</v>
      </c>
      <c r="S80" s="22">
        <f>SUM(S81:S86)</f>
        <v>4230100.9991899999</v>
      </c>
      <c r="T80" s="22">
        <f>SUM(T81:T86)</f>
        <v>4230100.9991899999</v>
      </c>
      <c r="U80" s="22">
        <f>SUM(U81:U85)</f>
        <v>0</v>
      </c>
      <c r="V80" s="22">
        <f>SUM(V81:V85)</f>
        <v>0</v>
      </c>
      <c r="W80" s="22">
        <f t="shared" ref="W80:W122" si="25">R80-V80</f>
        <v>0</v>
      </c>
      <c r="X80" s="22"/>
      <c r="Y80" s="22">
        <f t="shared" ref="Y80:Y129" si="26">P80+Q80-T80-U80</f>
        <v>0</v>
      </c>
      <c r="Z80" s="131">
        <f t="shared" ref="Z80:Z129" si="27">Y80/(P80+Q80)</f>
        <v>0</v>
      </c>
      <c r="AA80" s="22">
        <f t="shared" ref="AA80:AA129" si="28">Y80+W80</f>
        <v>0</v>
      </c>
      <c r="AB80" s="140">
        <f t="shared" ref="AB80:AB129" si="29">AA80/O80</f>
        <v>0</v>
      </c>
      <c r="AC80" s="22">
        <f>SUM(AC81:AC86)</f>
        <v>6</v>
      </c>
      <c r="AD80" s="22">
        <f>SUM(AD81:AD86)</f>
        <v>0</v>
      </c>
      <c r="AE80" s="22">
        <f>SUM(AE81:AE86)</f>
        <v>0</v>
      </c>
      <c r="AF80" s="22">
        <f>SUM(AF81:AF85)</f>
        <v>0</v>
      </c>
      <c r="AG80" s="90"/>
    </row>
    <row r="81" spans="1:33" s="92" customFormat="1" ht="70.5" customHeight="1">
      <c r="A81" s="45">
        <v>66</v>
      </c>
      <c r="B81" s="198" t="s">
        <v>383</v>
      </c>
      <c r="C81" s="47" t="s">
        <v>66</v>
      </c>
      <c r="D81" s="48" t="s">
        <v>48</v>
      </c>
      <c r="E81" s="35">
        <v>929033</v>
      </c>
      <c r="F81" s="35">
        <v>895923.47181999998</v>
      </c>
      <c r="G81" s="49"/>
      <c r="H81" s="49">
        <v>119271.5598</v>
      </c>
      <c r="I81" s="49"/>
      <c r="J81" s="93" t="s">
        <v>384</v>
      </c>
      <c r="K81" s="93" t="s">
        <v>338</v>
      </c>
      <c r="L81" s="49"/>
      <c r="M81" s="49"/>
      <c r="N81" s="49"/>
      <c r="O81" s="49">
        <f t="shared" ref="O81:O86" si="30">SUM(P81:R81)</f>
        <v>0</v>
      </c>
      <c r="P81" s="183"/>
      <c r="Q81" s="183"/>
      <c r="R81" s="183"/>
      <c r="S81" s="49">
        <f t="shared" ref="S81:S86" si="31">SUM(T81:V81)</f>
        <v>0</v>
      </c>
      <c r="T81" s="183"/>
      <c r="U81" s="49"/>
      <c r="V81" s="49"/>
      <c r="W81" s="60">
        <f t="shared" si="25"/>
        <v>0</v>
      </c>
      <c r="X81" s="60"/>
      <c r="Y81" s="60">
        <f t="shared" si="26"/>
        <v>0</v>
      </c>
      <c r="Z81" s="133"/>
      <c r="AA81" s="60"/>
      <c r="AB81" s="142"/>
      <c r="AC81" s="151">
        <v>1</v>
      </c>
      <c r="AD81" s="151">
        <v>0</v>
      </c>
      <c r="AE81" s="151">
        <v>0</v>
      </c>
      <c r="AF81" s="152">
        <v>0</v>
      </c>
      <c r="AG81" s="57" t="s">
        <v>757</v>
      </c>
    </row>
    <row r="82" spans="1:33" s="92" customFormat="1" ht="89.25" customHeight="1">
      <c r="A82" s="45">
        <v>67</v>
      </c>
      <c r="B82" s="198" t="s">
        <v>385</v>
      </c>
      <c r="C82" s="47" t="s">
        <v>66</v>
      </c>
      <c r="D82" s="48" t="s">
        <v>64</v>
      </c>
      <c r="E82" s="35">
        <v>1267294</v>
      </c>
      <c r="F82" s="35">
        <v>1208804.5</v>
      </c>
      <c r="G82" s="49"/>
      <c r="H82" s="49">
        <v>1136194</v>
      </c>
      <c r="I82" s="49"/>
      <c r="J82" s="93" t="s">
        <v>386</v>
      </c>
      <c r="K82" s="93" t="s">
        <v>387</v>
      </c>
      <c r="L82" s="49"/>
      <c r="M82" s="49"/>
      <c r="N82" s="49"/>
      <c r="O82" s="49">
        <f t="shared" si="30"/>
        <v>1106494</v>
      </c>
      <c r="P82" s="49">
        <v>1106494</v>
      </c>
      <c r="Q82" s="49"/>
      <c r="R82" s="49"/>
      <c r="S82" s="49">
        <f t="shared" si="31"/>
        <v>1106494</v>
      </c>
      <c r="T82" s="49">
        <v>1106494</v>
      </c>
      <c r="U82" s="49"/>
      <c r="V82" s="49"/>
      <c r="W82" s="60">
        <f t="shared" si="25"/>
        <v>0</v>
      </c>
      <c r="X82" s="60"/>
      <c r="Y82" s="60">
        <f t="shared" si="26"/>
        <v>0</v>
      </c>
      <c r="Z82" s="133">
        <f t="shared" si="27"/>
        <v>0</v>
      </c>
      <c r="AA82" s="60">
        <f t="shared" si="28"/>
        <v>0</v>
      </c>
      <c r="AB82" s="142">
        <f t="shared" si="29"/>
        <v>0</v>
      </c>
      <c r="AC82" s="151">
        <v>1</v>
      </c>
      <c r="AD82" s="151">
        <v>0</v>
      </c>
      <c r="AE82" s="151">
        <v>0</v>
      </c>
      <c r="AF82" s="152">
        <v>0</v>
      </c>
      <c r="AG82" s="57"/>
    </row>
    <row r="83" spans="1:33" s="92" customFormat="1" ht="42.75" customHeight="1">
      <c r="A83" s="45">
        <v>68</v>
      </c>
      <c r="B83" s="198" t="s">
        <v>388</v>
      </c>
      <c r="C83" s="47" t="s">
        <v>66</v>
      </c>
      <c r="D83" s="48" t="s">
        <v>48</v>
      </c>
      <c r="E83" s="35">
        <v>1043205</v>
      </c>
      <c r="F83" s="35">
        <v>980754.41038000002</v>
      </c>
      <c r="G83" s="49"/>
      <c r="H83" s="49">
        <v>152883</v>
      </c>
      <c r="I83" s="49"/>
      <c r="J83" s="93" t="s">
        <v>389</v>
      </c>
      <c r="K83" s="93" t="s">
        <v>387</v>
      </c>
      <c r="L83" s="49"/>
      <c r="M83" s="49"/>
      <c r="N83" s="49"/>
      <c r="O83" s="49">
        <f t="shared" si="30"/>
        <v>0</v>
      </c>
      <c r="P83" s="49"/>
      <c r="Q83" s="49"/>
      <c r="R83" s="49"/>
      <c r="S83" s="49">
        <f t="shared" si="31"/>
        <v>0</v>
      </c>
      <c r="T83" s="49"/>
      <c r="U83" s="49"/>
      <c r="V83" s="49"/>
      <c r="W83" s="60">
        <f t="shared" si="25"/>
        <v>0</v>
      </c>
      <c r="X83" s="60"/>
      <c r="Y83" s="60">
        <f t="shared" si="26"/>
        <v>0</v>
      </c>
      <c r="Z83" s="133"/>
      <c r="AA83" s="60"/>
      <c r="AB83" s="142"/>
      <c r="AC83" s="151">
        <v>1</v>
      </c>
      <c r="AD83" s="151">
        <v>0</v>
      </c>
      <c r="AE83" s="151">
        <v>0</v>
      </c>
      <c r="AF83" s="152">
        <v>0</v>
      </c>
      <c r="AG83" s="57" t="s">
        <v>757</v>
      </c>
    </row>
    <row r="84" spans="1:33" s="92" customFormat="1" ht="87.75" customHeight="1">
      <c r="A84" s="45">
        <v>69</v>
      </c>
      <c r="B84" s="233" t="s">
        <v>390</v>
      </c>
      <c r="C84" s="47" t="s">
        <v>67</v>
      </c>
      <c r="D84" s="48" t="s">
        <v>48</v>
      </c>
      <c r="E84" s="35">
        <v>558791</v>
      </c>
      <c r="F84" s="35">
        <v>538411.1</v>
      </c>
      <c r="G84" s="49"/>
      <c r="H84" s="49">
        <v>109700</v>
      </c>
      <c r="I84" s="49"/>
      <c r="J84" s="93" t="s">
        <v>391</v>
      </c>
      <c r="K84" s="93" t="s">
        <v>392</v>
      </c>
      <c r="L84" s="49"/>
      <c r="M84" s="49"/>
      <c r="N84" s="49"/>
      <c r="O84" s="49">
        <f t="shared" si="30"/>
        <v>216749.17819000001</v>
      </c>
      <c r="P84" s="49">
        <v>216749.17819000001</v>
      </c>
      <c r="Q84" s="49"/>
      <c r="R84" s="49"/>
      <c r="S84" s="49">
        <f t="shared" si="31"/>
        <v>216749.17819000001</v>
      </c>
      <c r="T84" s="49">
        <v>216749.17819000001</v>
      </c>
      <c r="U84" s="49"/>
      <c r="V84" s="49"/>
      <c r="W84" s="60">
        <f t="shared" si="25"/>
        <v>0</v>
      </c>
      <c r="X84" s="60"/>
      <c r="Y84" s="60">
        <f t="shared" si="26"/>
        <v>0</v>
      </c>
      <c r="Z84" s="133">
        <f t="shared" si="27"/>
        <v>0</v>
      </c>
      <c r="AA84" s="60">
        <f t="shared" si="28"/>
        <v>0</v>
      </c>
      <c r="AB84" s="142">
        <f t="shared" si="29"/>
        <v>0</v>
      </c>
      <c r="AC84" s="151">
        <v>1</v>
      </c>
      <c r="AD84" s="151">
        <v>0</v>
      </c>
      <c r="AE84" s="151">
        <v>0</v>
      </c>
      <c r="AF84" s="152">
        <v>0</v>
      </c>
      <c r="AG84" s="82"/>
    </row>
    <row r="85" spans="1:33" s="92" customFormat="1" ht="85.5" customHeight="1">
      <c r="A85" s="45">
        <v>70</v>
      </c>
      <c r="B85" s="198" t="s">
        <v>393</v>
      </c>
      <c r="C85" s="47" t="s">
        <v>67</v>
      </c>
      <c r="D85" s="48" t="s">
        <v>48</v>
      </c>
      <c r="E85" s="35">
        <v>2380117</v>
      </c>
      <c r="F85" s="35">
        <v>2355675.7490599998</v>
      </c>
      <c r="G85" s="49"/>
      <c r="H85" s="49">
        <v>500000</v>
      </c>
      <c r="I85" s="49"/>
      <c r="J85" s="93" t="s">
        <v>394</v>
      </c>
      <c r="K85" s="93" t="s">
        <v>395</v>
      </c>
      <c r="L85" s="49"/>
      <c r="M85" s="49"/>
      <c r="N85" s="49"/>
      <c r="O85" s="49">
        <f t="shared" si="30"/>
        <v>393999.821</v>
      </c>
      <c r="P85" s="49">
        <v>393999.821</v>
      </c>
      <c r="Q85" s="49"/>
      <c r="R85" s="49"/>
      <c r="S85" s="49">
        <f t="shared" si="31"/>
        <v>393999.821</v>
      </c>
      <c r="T85" s="49">
        <v>393999.821</v>
      </c>
      <c r="U85" s="49"/>
      <c r="V85" s="49"/>
      <c r="W85" s="60">
        <f t="shared" si="25"/>
        <v>0</v>
      </c>
      <c r="X85" s="60"/>
      <c r="Y85" s="60">
        <f t="shared" si="26"/>
        <v>0</v>
      </c>
      <c r="Z85" s="133">
        <f t="shared" si="27"/>
        <v>0</v>
      </c>
      <c r="AA85" s="60">
        <f t="shared" si="28"/>
        <v>0</v>
      </c>
      <c r="AB85" s="142">
        <f t="shared" si="29"/>
        <v>0</v>
      </c>
      <c r="AC85" s="151">
        <v>1</v>
      </c>
      <c r="AD85" s="151">
        <v>0</v>
      </c>
      <c r="AE85" s="151">
        <v>0</v>
      </c>
      <c r="AF85" s="152">
        <v>0</v>
      </c>
      <c r="AG85" s="82"/>
    </row>
    <row r="86" spans="1:33" s="92" customFormat="1" ht="72.599999999999994" customHeight="1">
      <c r="A86" s="45">
        <v>71</v>
      </c>
      <c r="B86" s="198" t="s">
        <v>693</v>
      </c>
      <c r="C86" s="47" t="s">
        <v>61</v>
      </c>
      <c r="D86" s="48" t="s">
        <v>224</v>
      </c>
      <c r="E86" s="49">
        <v>12416858</v>
      </c>
      <c r="F86" s="35">
        <v>16874195.484999999</v>
      </c>
      <c r="G86" s="49"/>
      <c r="H86" s="49">
        <v>9904000</v>
      </c>
      <c r="I86" s="49"/>
      <c r="J86" s="182"/>
      <c r="K86" s="182"/>
      <c r="L86" s="49"/>
      <c r="M86" s="49"/>
      <c r="N86" s="49"/>
      <c r="O86" s="49">
        <f t="shared" si="30"/>
        <v>2512858</v>
      </c>
      <c r="P86" s="49">
        <v>2512858</v>
      </c>
      <c r="Q86" s="49"/>
      <c r="R86" s="49"/>
      <c r="S86" s="49">
        <f t="shared" si="31"/>
        <v>2512858</v>
      </c>
      <c r="T86" s="49">
        <v>2512858</v>
      </c>
      <c r="U86" s="49"/>
      <c r="V86" s="49"/>
      <c r="W86" s="60">
        <f t="shared" si="25"/>
        <v>0</v>
      </c>
      <c r="X86" s="60"/>
      <c r="Y86" s="60">
        <f t="shared" si="26"/>
        <v>0</v>
      </c>
      <c r="Z86" s="133">
        <f t="shared" si="27"/>
        <v>0</v>
      </c>
      <c r="AA86" s="60">
        <f t="shared" si="28"/>
        <v>0</v>
      </c>
      <c r="AB86" s="142">
        <f t="shared" si="29"/>
        <v>0</v>
      </c>
      <c r="AC86" s="151">
        <v>1</v>
      </c>
      <c r="AD86" s="151"/>
      <c r="AE86" s="151"/>
      <c r="AF86" s="152"/>
      <c r="AG86" s="57"/>
    </row>
    <row r="87" spans="1:33" ht="29.25" customHeight="1">
      <c r="A87" s="248" t="s">
        <v>31</v>
      </c>
      <c r="B87" s="249"/>
      <c r="C87" s="28"/>
      <c r="D87" s="16"/>
      <c r="E87" s="25">
        <f>E89+F100+E132</f>
        <v>110888227.26335</v>
      </c>
      <c r="F87" s="25">
        <f t="shared" ref="F87:V87" si="32">F89+F100+F132</f>
        <v>110911128.17097999</v>
      </c>
      <c r="G87" s="25">
        <f t="shared" si="32"/>
        <v>0</v>
      </c>
      <c r="H87" s="25">
        <f t="shared" si="32"/>
        <v>16478687.443290001</v>
      </c>
      <c r="I87" s="25">
        <f t="shared" si="32"/>
        <v>0</v>
      </c>
      <c r="J87" s="25">
        <f t="shared" si="32"/>
        <v>0</v>
      </c>
      <c r="K87" s="25">
        <f t="shared" si="32"/>
        <v>0</v>
      </c>
      <c r="L87" s="25">
        <f t="shared" si="32"/>
        <v>0</v>
      </c>
      <c r="M87" s="25">
        <f t="shared" si="32"/>
        <v>0</v>
      </c>
      <c r="N87" s="25">
        <f t="shared" si="32"/>
        <v>0</v>
      </c>
      <c r="O87" s="25">
        <f t="shared" si="32"/>
        <v>7847489.6731699994</v>
      </c>
      <c r="P87" s="25">
        <f t="shared" si="32"/>
        <v>7847489.6731699994</v>
      </c>
      <c r="Q87" s="25">
        <f t="shared" si="32"/>
        <v>0</v>
      </c>
      <c r="R87" s="25">
        <f t="shared" si="32"/>
        <v>0</v>
      </c>
      <c r="S87" s="25">
        <f t="shared" si="32"/>
        <v>7806946.5221699998</v>
      </c>
      <c r="T87" s="25">
        <f t="shared" si="32"/>
        <v>7806946.5221699998</v>
      </c>
      <c r="U87" s="25">
        <f t="shared" si="32"/>
        <v>0</v>
      </c>
      <c r="V87" s="25">
        <f t="shared" si="32"/>
        <v>0</v>
      </c>
      <c r="W87" s="25"/>
      <c r="X87" s="25"/>
      <c r="Y87" s="25">
        <f>P87+Q87-T87-U87</f>
        <v>40543.150999999605</v>
      </c>
      <c r="Z87" s="127">
        <f t="shared" si="27"/>
        <v>5.1663847534089416E-3</v>
      </c>
      <c r="AA87" s="25">
        <f>Y87+W87</f>
        <v>40543.150999999605</v>
      </c>
      <c r="AB87" s="128">
        <f>AA87/O87</f>
        <v>5.1663847534089416E-3</v>
      </c>
      <c r="AC87" s="25">
        <f>AC89+AC100+AC132</f>
        <v>37</v>
      </c>
      <c r="AD87" s="25">
        <f t="shared" ref="AD87:AF87" si="33">AD89+AD100+AD132</f>
        <v>1</v>
      </c>
      <c r="AE87" s="25">
        <f t="shared" si="33"/>
        <v>4</v>
      </c>
      <c r="AF87" s="25">
        <f t="shared" si="33"/>
        <v>0</v>
      </c>
      <c r="AG87" s="73"/>
    </row>
    <row r="88" spans="1:33" s="107" customFormat="1">
      <c r="A88" s="105"/>
      <c r="B88" s="106" t="s">
        <v>0</v>
      </c>
      <c r="C88" s="5"/>
      <c r="D88" s="2"/>
      <c r="E88" s="26"/>
      <c r="F88" s="14"/>
      <c r="G88" s="14"/>
      <c r="H88" s="14"/>
      <c r="I88" s="14"/>
      <c r="J88" s="30"/>
      <c r="K88" s="14"/>
      <c r="L88" s="14"/>
      <c r="M88" s="14"/>
      <c r="N88" s="14"/>
      <c r="O88" s="38">
        <f>SUM(P88:R88)</f>
        <v>0</v>
      </c>
      <c r="P88" s="14"/>
      <c r="Q88" s="14"/>
      <c r="R88" s="14"/>
      <c r="S88" s="38">
        <f>SUM(T88:V88)</f>
        <v>0</v>
      </c>
      <c r="T88" s="14"/>
      <c r="U88" s="14"/>
      <c r="V88" s="14"/>
      <c r="W88" s="59">
        <f t="shared" si="25"/>
        <v>0</v>
      </c>
      <c r="X88" s="61"/>
      <c r="Y88" s="59">
        <f t="shared" si="26"/>
        <v>0</v>
      </c>
      <c r="Z88" s="134"/>
      <c r="AA88" s="59"/>
      <c r="AB88" s="143"/>
      <c r="AC88" s="121"/>
      <c r="AD88" s="121"/>
      <c r="AE88" s="121"/>
      <c r="AF88" s="66"/>
      <c r="AG88" s="75"/>
    </row>
    <row r="89" spans="1:33" s="6" customFormat="1" ht="26.25" customHeight="1">
      <c r="A89" s="33" t="s">
        <v>13</v>
      </c>
      <c r="B89" s="23" t="s">
        <v>8</v>
      </c>
      <c r="C89" s="19"/>
      <c r="D89" s="21"/>
      <c r="E89" s="22">
        <f>SUM(E90:E99)</f>
        <v>105836298</v>
      </c>
      <c r="F89" s="22">
        <f>SUM(F90:F99)</f>
        <v>105911074.65968999</v>
      </c>
      <c r="G89" s="22">
        <f>SUM(G90:G97)</f>
        <v>0</v>
      </c>
      <c r="H89" s="22">
        <f>SUM(H90:H99)</f>
        <v>13203105</v>
      </c>
      <c r="I89" s="22">
        <f>SUM(I90:I97)</f>
        <v>0</v>
      </c>
      <c r="J89" s="31"/>
      <c r="K89" s="22"/>
      <c r="L89" s="22">
        <f>SUM(L90:L97)</f>
        <v>0</v>
      </c>
      <c r="M89" s="22">
        <f>SUM(M90:M97)</f>
        <v>0</v>
      </c>
      <c r="N89" s="22">
        <f>SUM(N90:N97)</f>
        <v>0</v>
      </c>
      <c r="O89" s="22">
        <f>SUM(O90:O99)</f>
        <v>7531482.3412699997</v>
      </c>
      <c r="P89" s="22">
        <f>SUM(P90:P99)</f>
        <v>7531482.3412699997</v>
      </c>
      <c r="Q89" s="22">
        <f>SUM(Q90:Q97)</f>
        <v>0</v>
      </c>
      <c r="R89" s="22">
        <f>SUM(R90:R97)</f>
        <v>0</v>
      </c>
      <c r="S89" s="22">
        <f>SUM(S90:S99)</f>
        <v>7531482.3412699997</v>
      </c>
      <c r="T89" s="22">
        <f>SUM(T90:T99)</f>
        <v>7531482.3412699997</v>
      </c>
      <c r="U89" s="22">
        <f>SUM(U90:U97)</f>
        <v>0</v>
      </c>
      <c r="V89" s="22">
        <f>SUM(V90:V97)</f>
        <v>0</v>
      </c>
      <c r="W89" s="22">
        <f t="shared" si="25"/>
        <v>0</v>
      </c>
      <c r="X89" s="22"/>
      <c r="Y89" s="22">
        <f t="shared" si="26"/>
        <v>0</v>
      </c>
      <c r="Z89" s="131">
        <f t="shared" si="27"/>
        <v>0</v>
      </c>
      <c r="AA89" s="22">
        <f t="shared" si="28"/>
        <v>0</v>
      </c>
      <c r="AB89" s="140">
        <f t="shared" si="29"/>
        <v>0</v>
      </c>
      <c r="AC89" s="22">
        <f>SUM(AC90:AC99)</f>
        <v>10</v>
      </c>
      <c r="AD89" s="22">
        <f>SUM(AD90:AD99)</f>
        <v>0</v>
      </c>
      <c r="AE89" s="22">
        <f>SUM(AE90:AE99)</f>
        <v>0</v>
      </c>
      <c r="AF89" s="22">
        <f>SUM(AF90:AF97)</f>
        <v>0</v>
      </c>
      <c r="AG89" s="90"/>
    </row>
    <row r="90" spans="1:33" s="18" customFormat="1" ht="93.75">
      <c r="A90" s="45">
        <v>72</v>
      </c>
      <c r="B90" s="210" t="s">
        <v>396</v>
      </c>
      <c r="C90" s="47" t="s">
        <v>68</v>
      </c>
      <c r="D90" s="48" t="s">
        <v>48</v>
      </c>
      <c r="E90" s="49">
        <v>9301944</v>
      </c>
      <c r="F90" s="35">
        <v>9508160.38803</v>
      </c>
      <c r="G90" s="49"/>
      <c r="H90" s="49">
        <v>766701</v>
      </c>
      <c r="I90" s="49"/>
      <c r="J90" s="108" t="s">
        <v>397</v>
      </c>
      <c r="K90" s="108" t="s">
        <v>398</v>
      </c>
      <c r="L90" s="49"/>
      <c r="M90" s="49"/>
      <c r="N90" s="49"/>
      <c r="O90" s="49">
        <f t="shared" ref="O90:O99" si="34">SUM(P90:R90)</f>
        <v>1470000</v>
      </c>
      <c r="P90" s="49">
        <v>1470000</v>
      </c>
      <c r="Q90" s="49"/>
      <c r="R90" s="49"/>
      <c r="S90" s="49">
        <f t="shared" ref="S90:S99" si="35">SUM(T90:V90)</f>
        <v>1470000</v>
      </c>
      <c r="T90" s="49">
        <v>1470000</v>
      </c>
      <c r="U90" s="49"/>
      <c r="V90" s="49"/>
      <c r="W90" s="60">
        <f t="shared" si="25"/>
        <v>0</v>
      </c>
      <c r="X90" s="60"/>
      <c r="Y90" s="60">
        <f t="shared" si="26"/>
        <v>0</v>
      </c>
      <c r="Z90" s="133">
        <f t="shared" si="27"/>
        <v>0</v>
      </c>
      <c r="AA90" s="60">
        <f t="shared" si="28"/>
        <v>0</v>
      </c>
      <c r="AB90" s="142">
        <f t="shared" si="29"/>
        <v>0</v>
      </c>
      <c r="AC90" s="151">
        <v>1</v>
      </c>
      <c r="AD90" s="151">
        <v>0</v>
      </c>
      <c r="AE90" s="151">
        <v>0</v>
      </c>
      <c r="AF90" s="152">
        <v>0</v>
      </c>
      <c r="AG90" s="82"/>
    </row>
    <row r="91" spans="1:33" s="18" customFormat="1" ht="150">
      <c r="A91" s="45">
        <v>73</v>
      </c>
      <c r="B91" s="210" t="s">
        <v>399</v>
      </c>
      <c r="C91" s="47" t="s">
        <v>68</v>
      </c>
      <c r="D91" s="48" t="s">
        <v>48</v>
      </c>
      <c r="E91" s="49">
        <v>11479539</v>
      </c>
      <c r="F91" s="35">
        <v>11506319.219000001</v>
      </c>
      <c r="G91" s="49"/>
      <c r="H91" s="49">
        <v>490000</v>
      </c>
      <c r="I91" s="49"/>
      <c r="J91" s="108" t="s">
        <v>400</v>
      </c>
      <c r="K91" s="108" t="s">
        <v>401</v>
      </c>
      <c r="L91" s="49"/>
      <c r="M91" s="49"/>
      <c r="N91" s="49"/>
      <c r="O91" s="49">
        <f t="shared" si="34"/>
        <v>1470000</v>
      </c>
      <c r="P91" s="49">
        <v>1470000</v>
      </c>
      <c r="Q91" s="49"/>
      <c r="R91" s="49"/>
      <c r="S91" s="49">
        <f t="shared" si="35"/>
        <v>1470000</v>
      </c>
      <c r="T91" s="49">
        <v>1470000</v>
      </c>
      <c r="U91" s="49"/>
      <c r="V91" s="49"/>
      <c r="W91" s="60">
        <f t="shared" si="25"/>
        <v>0</v>
      </c>
      <c r="X91" s="60"/>
      <c r="Y91" s="60">
        <f t="shared" si="26"/>
        <v>0</v>
      </c>
      <c r="Z91" s="133">
        <f t="shared" si="27"/>
        <v>0</v>
      </c>
      <c r="AA91" s="60">
        <f t="shared" si="28"/>
        <v>0</v>
      </c>
      <c r="AB91" s="142">
        <f t="shared" si="29"/>
        <v>0</v>
      </c>
      <c r="AC91" s="151">
        <v>1</v>
      </c>
      <c r="AD91" s="151">
        <v>0</v>
      </c>
      <c r="AE91" s="151">
        <v>0</v>
      </c>
      <c r="AF91" s="152">
        <v>0</v>
      </c>
      <c r="AG91" s="82"/>
    </row>
    <row r="92" spans="1:33" s="18" customFormat="1" ht="112.5">
      <c r="A92" s="45">
        <v>74</v>
      </c>
      <c r="B92" s="210" t="s">
        <v>402</v>
      </c>
      <c r="C92" s="47" t="s">
        <v>68</v>
      </c>
      <c r="D92" s="48" t="s">
        <v>48</v>
      </c>
      <c r="E92" s="49">
        <v>8878555</v>
      </c>
      <c r="F92" s="49">
        <v>8552683.2895099986</v>
      </c>
      <c r="G92" s="49"/>
      <c r="H92" s="49">
        <v>2201600.0000000005</v>
      </c>
      <c r="I92" s="49"/>
      <c r="J92" s="108" t="s">
        <v>403</v>
      </c>
      <c r="K92" s="108" t="s">
        <v>404</v>
      </c>
      <c r="L92" s="49"/>
      <c r="M92" s="49"/>
      <c r="N92" s="49"/>
      <c r="O92" s="49">
        <f t="shared" si="34"/>
        <v>1255190.03627</v>
      </c>
      <c r="P92" s="49">
        <v>1255190.03627</v>
      </c>
      <c r="Q92" s="49"/>
      <c r="R92" s="49"/>
      <c r="S92" s="49">
        <f t="shared" si="35"/>
        <v>1255190.03627</v>
      </c>
      <c r="T92" s="49">
        <v>1255190.03627</v>
      </c>
      <c r="U92" s="49"/>
      <c r="V92" s="49"/>
      <c r="W92" s="60">
        <f t="shared" si="25"/>
        <v>0</v>
      </c>
      <c r="X92" s="60"/>
      <c r="Y92" s="60">
        <f t="shared" si="26"/>
        <v>0</v>
      </c>
      <c r="Z92" s="133">
        <f t="shared" si="27"/>
        <v>0</v>
      </c>
      <c r="AA92" s="60">
        <f t="shared" si="28"/>
        <v>0</v>
      </c>
      <c r="AB92" s="142">
        <f t="shared" si="29"/>
        <v>0</v>
      </c>
      <c r="AC92" s="151">
        <v>1</v>
      </c>
      <c r="AD92" s="151">
        <v>0</v>
      </c>
      <c r="AE92" s="151">
        <v>0</v>
      </c>
      <c r="AF92" s="152">
        <v>0</v>
      </c>
      <c r="AG92" s="82"/>
    </row>
    <row r="93" spans="1:33" s="18" customFormat="1" ht="112.5">
      <c r="A93" s="45">
        <v>75</v>
      </c>
      <c r="B93" s="210" t="s">
        <v>405</v>
      </c>
      <c r="C93" s="47" t="s">
        <v>68</v>
      </c>
      <c r="D93" s="48" t="s">
        <v>48</v>
      </c>
      <c r="E93" s="49">
        <v>11248565</v>
      </c>
      <c r="F93" s="35">
        <v>11418511.5308</v>
      </c>
      <c r="G93" s="49"/>
      <c r="H93" s="49">
        <v>499000</v>
      </c>
      <c r="I93" s="49"/>
      <c r="J93" s="108" t="s">
        <v>406</v>
      </c>
      <c r="K93" s="108" t="s">
        <v>407</v>
      </c>
      <c r="L93" s="49"/>
      <c r="M93" s="49"/>
      <c r="N93" s="49"/>
      <c r="O93" s="49">
        <f t="shared" si="34"/>
        <v>1676532.22</v>
      </c>
      <c r="P93" s="49">
        <v>1676532.22</v>
      </c>
      <c r="Q93" s="49"/>
      <c r="R93" s="49"/>
      <c r="S93" s="49">
        <f t="shared" si="35"/>
        <v>1676532.22</v>
      </c>
      <c r="T93" s="49">
        <v>1676532.22</v>
      </c>
      <c r="U93" s="49"/>
      <c r="V93" s="49"/>
      <c r="W93" s="60">
        <f t="shared" si="25"/>
        <v>0</v>
      </c>
      <c r="X93" s="60"/>
      <c r="Y93" s="60">
        <f t="shared" si="26"/>
        <v>0</v>
      </c>
      <c r="Z93" s="133">
        <f t="shared" si="27"/>
        <v>0</v>
      </c>
      <c r="AA93" s="60">
        <f t="shared" si="28"/>
        <v>0</v>
      </c>
      <c r="AB93" s="142">
        <f t="shared" si="29"/>
        <v>0</v>
      </c>
      <c r="AC93" s="151">
        <v>1</v>
      </c>
      <c r="AD93" s="151">
        <v>0</v>
      </c>
      <c r="AE93" s="151">
        <v>0</v>
      </c>
      <c r="AF93" s="152">
        <v>0</v>
      </c>
      <c r="AG93" s="82"/>
    </row>
    <row r="94" spans="1:33" s="18" customFormat="1" ht="112.5">
      <c r="A94" s="45">
        <v>76</v>
      </c>
      <c r="B94" s="210" t="s">
        <v>408</v>
      </c>
      <c r="C94" s="47" t="s">
        <v>68</v>
      </c>
      <c r="D94" s="48" t="s">
        <v>48</v>
      </c>
      <c r="E94" s="49">
        <v>11924029</v>
      </c>
      <c r="F94" s="35">
        <v>12193100.704599999</v>
      </c>
      <c r="G94" s="49"/>
      <c r="H94" s="49">
        <v>490000</v>
      </c>
      <c r="I94" s="49"/>
      <c r="J94" s="108" t="s">
        <v>409</v>
      </c>
      <c r="K94" s="108" t="s">
        <v>410</v>
      </c>
      <c r="L94" s="49"/>
      <c r="M94" s="49"/>
      <c r="N94" s="49"/>
      <c r="O94" s="49">
        <f t="shared" si="34"/>
        <v>1470000</v>
      </c>
      <c r="P94" s="49">
        <v>1470000</v>
      </c>
      <c r="Q94" s="49"/>
      <c r="R94" s="49"/>
      <c r="S94" s="49">
        <f t="shared" si="35"/>
        <v>1470000</v>
      </c>
      <c r="T94" s="49">
        <v>1470000</v>
      </c>
      <c r="U94" s="49"/>
      <c r="V94" s="49"/>
      <c r="W94" s="60">
        <f t="shared" si="25"/>
        <v>0</v>
      </c>
      <c r="X94" s="60"/>
      <c r="Y94" s="60">
        <f t="shared" si="26"/>
        <v>0</v>
      </c>
      <c r="Z94" s="133">
        <f t="shared" si="27"/>
        <v>0</v>
      </c>
      <c r="AA94" s="60">
        <f t="shared" si="28"/>
        <v>0</v>
      </c>
      <c r="AB94" s="142">
        <f t="shared" si="29"/>
        <v>0</v>
      </c>
      <c r="AC94" s="151">
        <v>1</v>
      </c>
      <c r="AD94" s="151">
        <v>0</v>
      </c>
      <c r="AE94" s="151">
        <v>0</v>
      </c>
      <c r="AF94" s="152">
        <v>0</v>
      </c>
      <c r="AG94" s="82"/>
    </row>
    <row r="95" spans="1:33" s="18" customFormat="1" ht="75">
      <c r="A95" s="45">
        <v>77</v>
      </c>
      <c r="B95" s="210" t="s">
        <v>411</v>
      </c>
      <c r="C95" s="47" t="s">
        <v>68</v>
      </c>
      <c r="D95" s="48" t="s">
        <v>64</v>
      </c>
      <c r="E95" s="35">
        <v>1324894</v>
      </c>
      <c r="F95" s="35">
        <v>1248031.1789999998</v>
      </c>
      <c r="G95" s="49"/>
      <c r="H95" s="49">
        <v>989103</v>
      </c>
      <c r="I95" s="49"/>
      <c r="J95" s="93" t="s">
        <v>412</v>
      </c>
      <c r="K95" s="93" t="s">
        <v>413</v>
      </c>
      <c r="L95" s="49"/>
      <c r="M95" s="49"/>
      <c r="N95" s="49"/>
      <c r="O95" s="49">
        <f t="shared" si="34"/>
        <v>189760.08499999999</v>
      </c>
      <c r="P95" s="49">
        <v>189760.08499999999</v>
      </c>
      <c r="Q95" s="49"/>
      <c r="R95" s="49"/>
      <c r="S95" s="49">
        <f t="shared" si="35"/>
        <v>189760.08499999999</v>
      </c>
      <c r="T95" s="49">
        <v>189760.08499999999</v>
      </c>
      <c r="U95" s="49"/>
      <c r="V95" s="49"/>
      <c r="W95" s="60">
        <f t="shared" si="25"/>
        <v>0</v>
      </c>
      <c r="X95" s="60"/>
      <c r="Y95" s="60">
        <f t="shared" si="26"/>
        <v>0</v>
      </c>
      <c r="Z95" s="133">
        <f t="shared" si="27"/>
        <v>0</v>
      </c>
      <c r="AA95" s="60">
        <f t="shared" si="28"/>
        <v>0</v>
      </c>
      <c r="AB95" s="142">
        <f t="shared" si="29"/>
        <v>0</v>
      </c>
      <c r="AC95" s="151">
        <v>1</v>
      </c>
      <c r="AD95" s="151">
        <v>0</v>
      </c>
      <c r="AE95" s="151">
        <v>0</v>
      </c>
      <c r="AF95" s="152">
        <v>0</v>
      </c>
      <c r="AG95" s="82"/>
    </row>
    <row r="96" spans="1:33" s="18" customFormat="1" ht="131.25">
      <c r="A96" s="45">
        <v>78</v>
      </c>
      <c r="B96" s="210" t="s">
        <v>414</v>
      </c>
      <c r="C96" s="47" t="s">
        <v>68</v>
      </c>
      <c r="D96" s="48" t="s">
        <v>48</v>
      </c>
      <c r="E96" s="35">
        <v>32477787</v>
      </c>
      <c r="F96" s="35">
        <v>32718041.798659999</v>
      </c>
      <c r="G96" s="49"/>
      <c r="H96" s="49">
        <v>7000000</v>
      </c>
      <c r="I96" s="49"/>
      <c r="J96" s="108" t="s">
        <v>415</v>
      </c>
      <c r="K96" s="108" t="s">
        <v>416</v>
      </c>
      <c r="L96" s="49"/>
      <c r="M96" s="49"/>
      <c r="N96" s="49"/>
      <c r="O96" s="49">
        <f t="shared" si="34"/>
        <v>0</v>
      </c>
      <c r="P96" s="49">
        <v>0</v>
      </c>
      <c r="Q96" s="49"/>
      <c r="R96" s="49"/>
      <c r="S96" s="49">
        <f t="shared" si="35"/>
        <v>0</v>
      </c>
      <c r="T96" s="49">
        <v>0</v>
      </c>
      <c r="U96" s="49"/>
      <c r="V96" s="49"/>
      <c r="W96" s="60">
        <f t="shared" si="25"/>
        <v>0</v>
      </c>
      <c r="X96" s="60"/>
      <c r="Y96" s="60">
        <f t="shared" si="26"/>
        <v>0</v>
      </c>
      <c r="Z96" s="133"/>
      <c r="AA96" s="60">
        <f t="shared" si="28"/>
        <v>0</v>
      </c>
      <c r="AB96" s="142"/>
      <c r="AC96" s="151">
        <v>1</v>
      </c>
      <c r="AD96" s="151">
        <v>0</v>
      </c>
      <c r="AE96" s="151">
        <v>0</v>
      </c>
      <c r="AF96" s="152">
        <v>0</v>
      </c>
      <c r="AG96" s="57" t="s">
        <v>801</v>
      </c>
    </row>
    <row r="97" spans="1:33" s="18" customFormat="1" ht="99.75" customHeight="1">
      <c r="A97" s="45">
        <v>79</v>
      </c>
      <c r="B97" s="210" t="s">
        <v>69</v>
      </c>
      <c r="C97" s="47" t="s">
        <v>70</v>
      </c>
      <c r="D97" s="48" t="s">
        <v>48</v>
      </c>
      <c r="E97" s="35">
        <v>1128639</v>
      </c>
      <c r="F97" s="35">
        <v>1068966.5192100001</v>
      </c>
      <c r="G97" s="183"/>
      <c r="H97" s="49">
        <v>766701</v>
      </c>
      <c r="I97" s="49"/>
      <c r="J97" s="108" t="s">
        <v>417</v>
      </c>
      <c r="K97" s="108" t="s">
        <v>418</v>
      </c>
      <c r="L97" s="49"/>
      <c r="M97" s="49"/>
      <c r="N97" s="49"/>
      <c r="O97" s="49">
        <f t="shared" si="34"/>
        <v>0</v>
      </c>
      <c r="P97" s="49"/>
      <c r="Q97" s="49"/>
      <c r="R97" s="49"/>
      <c r="S97" s="49">
        <f t="shared" si="35"/>
        <v>0</v>
      </c>
      <c r="T97" s="49"/>
      <c r="U97" s="49"/>
      <c r="V97" s="49"/>
      <c r="W97" s="60">
        <f t="shared" si="25"/>
        <v>0</v>
      </c>
      <c r="X97" s="60"/>
      <c r="Y97" s="60">
        <f t="shared" si="26"/>
        <v>0</v>
      </c>
      <c r="Z97" s="133"/>
      <c r="AA97" s="60">
        <f t="shared" si="28"/>
        <v>0</v>
      </c>
      <c r="AB97" s="142"/>
      <c r="AC97" s="151">
        <v>1</v>
      </c>
      <c r="AD97" s="151">
        <v>0</v>
      </c>
      <c r="AE97" s="151">
        <v>0</v>
      </c>
      <c r="AF97" s="152">
        <v>0</v>
      </c>
      <c r="AG97" s="57" t="s">
        <v>801</v>
      </c>
    </row>
    <row r="98" spans="1:33" s="18" customFormat="1" ht="99.75" customHeight="1">
      <c r="A98" s="45">
        <v>80</v>
      </c>
      <c r="B98" s="210" t="s">
        <v>661</v>
      </c>
      <c r="C98" s="47" t="s">
        <v>70</v>
      </c>
      <c r="D98" s="48" t="s">
        <v>617</v>
      </c>
      <c r="E98" s="35">
        <v>1987608</v>
      </c>
      <c r="F98" s="35">
        <v>1881083.72138</v>
      </c>
      <c r="G98" s="49"/>
      <c r="H98" s="49"/>
      <c r="I98" s="49"/>
      <c r="J98" s="108" t="s">
        <v>754</v>
      </c>
      <c r="K98" s="108" t="s">
        <v>754</v>
      </c>
      <c r="L98" s="49"/>
      <c r="M98" s="49"/>
      <c r="N98" s="49"/>
      <c r="O98" s="49">
        <f t="shared" si="34"/>
        <v>0</v>
      </c>
      <c r="P98" s="49"/>
      <c r="Q98" s="49"/>
      <c r="R98" s="49"/>
      <c r="S98" s="49">
        <f t="shared" si="35"/>
        <v>0</v>
      </c>
      <c r="T98" s="49"/>
      <c r="U98" s="49"/>
      <c r="V98" s="49"/>
      <c r="W98" s="60">
        <f t="shared" si="25"/>
        <v>0</v>
      </c>
      <c r="X98" s="60"/>
      <c r="Y98" s="60">
        <f t="shared" si="26"/>
        <v>0</v>
      </c>
      <c r="Z98" s="133"/>
      <c r="AA98" s="60">
        <f t="shared" si="28"/>
        <v>0</v>
      </c>
      <c r="AB98" s="142"/>
      <c r="AC98" s="151">
        <v>1</v>
      </c>
      <c r="AD98" s="151"/>
      <c r="AE98" s="151"/>
      <c r="AF98" s="152"/>
      <c r="AG98" s="57" t="s">
        <v>755</v>
      </c>
    </row>
    <row r="99" spans="1:33" s="18" customFormat="1" ht="99.75" customHeight="1">
      <c r="A99" s="45">
        <v>81</v>
      </c>
      <c r="B99" s="210" t="s">
        <v>662</v>
      </c>
      <c r="C99" s="47" t="s">
        <v>70</v>
      </c>
      <c r="D99" s="48" t="s">
        <v>617</v>
      </c>
      <c r="E99" s="35">
        <v>16084738</v>
      </c>
      <c r="F99" s="35">
        <v>15816176.309500001</v>
      </c>
      <c r="G99" s="49"/>
      <c r="H99" s="49"/>
      <c r="I99" s="49"/>
      <c r="J99" s="108" t="s">
        <v>756</v>
      </c>
      <c r="K99" s="108" t="s">
        <v>756</v>
      </c>
      <c r="L99" s="49"/>
      <c r="M99" s="49"/>
      <c r="N99" s="49"/>
      <c r="O99" s="49">
        <f t="shared" si="34"/>
        <v>0</v>
      </c>
      <c r="P99" s="49"/>
      <c r="Q99" s="49"/>
      <c r="R99" s="49"/>
      <c r="S99" s="49">
        <f t="shared" si="35"/>
        <v>0</v>
      </c>
      <c r="T99" s="49"/>
      <c r="U99" s="49"/>
      <c r="V99" s="49"/>
      <c r="W99" s="60">
        <f t="shared" si="25"/>
        <v>0</v>
      </c>
      <c r="X99" s="60"/>
      <c r="Y99" s="60">
        <f t="shared" si="26"/>
        <v>0</v>
      </c>
      <c r="Z99" s="133"/>
      <c r="AA99" s="60">
        <f t="shared" si="28"/>
        <v>0</v>
      </c>
      <c r="AB99" s="142"/>
      <c r="AC99" s="151">
        <v>1</v>
      </c>
      <c r="AD99" s="151"/>
      <c r="AE99" s="151"/>
      <c r="AF99" s="152"/>
      <c r="AG99" s="57" t="s">
        <v>752</v>
      </c>
    </row>
    <row r="100" spans="1:33" s="6" customFormat="1" ht="26.25" customHeight="1">
      <c r="A100" s="33" t="s">
        <v>19</v>
      </c>
      <c r="B100" s="23" t="s">
        <v>65</v>
      </c>
      <c r="C100" s="19"/>
      <c r="D100" s="21"/>
      <c r="E100" s="22">
        <f>SUM(E101:E120)</f>
        <v>0</v>
      </c>
      <c r="F100" s="22">
        <f>SUM(F101:F131)</f>
        <v>3285146.2633500006</v>
      </c>
      <c r="G100" s="22">
        <f>SUM(G101:G120)</f>
        <v>0</v>
      </c>
      <c r="H100" s="22">
        <f>SUM(H101:H131)</f>
        <v>2089654.0539900002</v>
      </c>
      <c r="I100" s="22">
        <f>SUM(I101:I120)</f>
        <v>0</v>
      </c>
      <c r="J100" s="31"/>
      <c r="K100" s="22"/>
      <c r="L100" s="22">
        <f>SUM(L101:L120)</f>
        <v>0</v>
      </c>
      <c r="M100" s="22">
        <f>SUM(M101:M120)</f>
        <v>0</v>
      </c>
      <c r="N100" s="22">
        <f>SUM(N101:N120)</f>
        <v>0</v>
      </c>
      <c r="O100" s="22">
        <f>SUM(O101:O131)</f>
        <v>256007.33189999999</v>
      </c>
      <c r="P100" s="22">
        <f>SUM(P101:P131)</f>
        <v>256007.33189999999</v>
      </c>
      <c r="Q100" s="22">
        <f>SUM(Q101:Q120)</f>
        <v>0</v>
      </c>
      <c r="R100" s="22">
        <f>SUM(R101:R120)</f>
        <v>0</v>
      </c>
      <c r="S100" s="22">
        <f>SUM(S101:S131)</f>
        <v>231443.71589999998</v>
      </c>
      <c r="T100" s="22">
        <f>SUM(T101:T131)</f>
        <v>231443.71589999998</v>
      </c>
      <c r="U100" s="22">
        <f>SUM(U101:U120)</f>
        <v>0</v>
      </c>
      <c r="V100" s="22"/>
      <c r="W100" s="22">
        <f t="shared" si="25"/>
        <v>0</v>
      </c>
      <c r="X100" s="22"/>
      <c r="Y100" s="22">
        <f t="shared" si="26"/>
        <v>24563.616000000009</v>
      </c>
      <c r="Z100" s="131">
        <f t="shared" si="27"/>
        <v>9.594887700167469E-2</v>
      </c>
      <c r="AA100" s="22">
        <f t="shared" si="28"/>
        <v>24563.616000000009</v>
      </c>
      <c r="AB100" s="140">
        <f t="shared" si="29"/>
        <v>9.594887700167469E-2</v>
      </c>
      <c r="AC100" s="22">
        <f>SUM(AC101:AC131)</f>
        <v>26</v>
      </c>
      <c r="AD100" s="22">
        <f t="shared" ref="AD100:AE100" si="36">SUM(AD101:AD131)</f>
        <v>1</v>
      </c>
      <c r="AE100" s="22">
        <f t="shared" si="36"/>
        <v>4</v>
      </c>
      <c r="AF100" s="22">
        <f>SUM(AF101:AF120)</f>
        <v>0</v>
      </c>
      <c r="AG100" s="90"/>
    </row>
    <row r="101" spans="1:33" s="18" customFormat="1" ht="54.75" customHeight="1">
      <c r="A101" s="45">
        <v>82</v>
      </c>
      <c r="B101" s="210" t="s">
        <v>419</v>
      </c>
      <c r="C101" s="47" t="s">
        <v>68</v>
      </c>
      <c r="D101" s="48" t="s">
        <v>64</v>
      </c>
      <c r="E101" s="49"/>
      <c r="F101" s="49">
        <v>364881.42835</v>
      </c>
      <c r="G101" s="49"/>
      <c r="H101" s="49">
        <v>263906.00099999999</v>
      </c>
      <c r="I101" s="49"/>
      <c r="J101" s="36" t="s">
        <v>49</v>
      </c>
      <c r="K101" s="49"/>
      <c r="L101" s="49"/>
      <c r="M101" s="49"/>
      <c r="N101" s="49"/>
      <c r="O101" s="49">
        <f t="shared" ref="O101:O131" si="37">SUM(P101:R101)</f>
        <v>0</v>
      </c>
      <c r="P101" s="49">
        <v>0</v>
      </c>
      <c r="Q101" s="49"/>
      <c r="R101" s="49"/>
      <c r="S101" s="49">
        <f t="shared" ref="S101:S133" si="38">SUM(T101:V101)</f>
        <v>0</v>
      </c>
      <c r="T101" s="49">
        <v>0</v>
      </c>
      <c r="U101" s="49"/>
      <c r="V101" s="49"/>
      <c r="W101" s="60">
        <f t="shared" si="25"/>
        <v>0</v>
      </c>
      <c r="X101" s="60"/>
      <c r="Y101" s="60">
        <f t="shared" si="26"/>
        <v>0</v>
      </c>
      <c r="Z101" s="133"/>
      <c r="AA101" s="60"/>
      <c r="AB101" s="142"/>
      <c r="AC101" s="151">
        <v>1</v>
      </c>
      <c r="AD101" s="151">
        <v>0</v>
      </c>
      <c r="AE101" s="151">
        <v>0</v>
      </c>
      <c r="AF101" s="152">
        <v>0</v>
      </c>
      <c r="AG101" s="57" t="s">
        <v>801</v>
      </c>
    </row>
    <row r="102" spans="1:33" s="18" customFormat="1" ht="70.5" customHeight="1">
      <c r="A102" s="45">
        <v>83</v>
      </c>
      <c r="B102" s="210" t="s">
        <v>420</v>
      </c>
      <c r="C102" s="47" t="s">
        <v>68</v>
      </c>
      <c r="D102" s="48" t="s">
        <v>64</v>
      </c>
      <c r="E102" s="49"/>
      <c r="F102" s="49">
        <v>261615.08822000001</v>
      </c>
      <c r="G102" s="49"/>
      <c r="H102" s="49">
        <v>206675.08822000001</v>
      </c>
      <c r="I102" s="49"/>
      <c r="J102" s="36" t="s">
        <v>49</v>
      </c>
      <c r="K102" s="49"/>
      <c r="L102" s="49"/>
      <c r="M102" s="49"/>
      <c r="N102" s="49"/>
      <c r="O102" s="49">
        <f t="shared" si="37"/>
        <v>0</v>
      </c>
      <c r="P102" s="49">
        <v>0</v>
      </c>
      <c r="Q102" s="49"/>
      <c r="R102" s="49"/>
      <c r="S102" s="49">
        <f t="shared" si="38"/>
        <v>0</v>
      </c>
      <c r="T102" s="49">
        <v>0</v>
      </c>
      <c r="U102" s="49"/>
      <c r="V102" s="49"/>
      <c r="W102" s="60">
        <f t="shared" si="25"/>
        <v>0</v>
      </c>
      <c r="X102" s="60"/>
      <c r="Y102" s="60">
        <f t="shared" si="26"/>
        <v>0</v>
      </c>
      <c r="Z102" s="133"/>
      <c r="AA102" s="60"/>
      <c r="AB102" s="142"/>
      <c r="AC102" s="151">
        <v>1</v>
      </c>
      <c r="AD102" s="151">
        <v>0</v>
      </c>
      <c r="AE102" s="151">
        <v>0</v>
      </c>
      <c r="AF102" s="152">
        <v>0</v>
      </c>
      <c r="AG102" s="57" t="s">
        <v>801</v>
      </c>
    </row>
    <row r="103" spans="1:33" s="18" customFormat="1" ht="82.5" customHeight="1">
      <c r="A103" s="45">
        <v>84</v>
      </c>
      <c r="B103" s="210" t="s">
        <v>421</v>
      </c>
      <c r="C103" s="47" t="s">
        <v>68</v>
      </c>
      <c r="D103" s="48" t="s">
        <v>102</v>
      </c>
      <c r="E103" s="49"/>
      <c r="F103" s="49">
        <v>378555.92106999998</v>
      </c>
      <c r="G103" s="49"/>
      <c r="H103" s="49">
        <v>372572.69971000002</v>
      </c>
      <c r="I103" s="49"/>
      <c r="J103" s="36" t="s">
        <v>49</v>
      </c>
      <c r="K103" s="49"/>
      <c r="L103" s="49"/>
      <c r="M103" s="49"/>
      <c r="N103" s="49"/>
      <c r="O103" s="49">
        <f t="shared" si="37"/>
        <v>4260.5824400000001</v>
      </c>
      <c r="P103" s="49">
        <v>4260.5824400000001</v>
      </c>
      <c r="Q103" s="49"/>
      <c r="R103" s="49"/>
      <c r="S103" s="49">
        <f t="shared" si="38"/>
        <v>4260.5824400000001</v>
      </c>
      <c r="T103" s="49">
        <v>4260.5824400000001</v>
      </c>
      <c r="U103" s="49"/>
      <c r="V103" s="49"/>
      <c r="W103" s="60">
        <f t="shared" si="25"/>
        <v>0</v>
      </c>
      <c r="X103" s="60"/>
      <c r="Y103" s="60">
        <f t="shared" si="26"/>
        <v>0</v>
      </c>
      <c r="Z103" s="133"/>
      <c r="AA103" s="60"/>
      <c r="AB103" s="142"/>
      <c r="AC103" s="151">
        <v>1</v>
      </c>
      <c r="AD103" s="151">
        <v>0</v>
      </c>
      <c r="AE103" s="151">
        <v>0</v>
      </c>
      <c r="AF103" s="152">
        <v>0</v>
      </c>
      <c r="AG103" s="57" t="s">
        <v>753</v>
      </c>
    </row>
    <row r="104" spans="1:33" s="18" customFormat="1" ht="96.75" customHeight="1">
      <c r="A104" s="45">
        <v>85</v>
      </c>
      <c r="B104" s="210" t="s">
        <v>422</v>
      </c>
      <c r="C104" s="47" t="s">
        <v>68</v>
      </c>
      <c r="D104" s="48" t="s">
        <v>109</v>
      </c>
      <c r="E104" s="49"/>
      <c r="F104" s="49">
        <v>47168.080959999999</v>
      </c>
      <c r="G104" s="49"/>
      <c r="H104" s="49">
        <v>1504</v>
      </c>
      <c r="I104" s="49"/>
      <c r="J104" s="36" t="s">
        <v>49</v>
      </c>
      <c r="K104" s="49"/>
      <c r="L104" s="49"/>
      <c r="M104" s="49"/>
      <c r="N104" s="49"/>
      <c r="O104" s="49">
        <f t="shared" si="37"/>
        <v>0</v>
      </c>
      <c r="P104" s="49"/>
      <c r="Q104" s="49"/>
      <c r="R104" s="49"/>
      <c r="S104" s="49">
        <f t="shared" si="38"/>
        <v>0</v>
      </c>
      <c r="T104" s="49"/>
      <c r="U104" s="49"/>
      <c r="V104" s="49"/>
      <c r="W104" s="60">
        <f t="shared" si="25"/>
        <v>0</v>
      </c>
      <c r="X104" s="60"/>
      <c r="Y104" s="60">
        <f t="shared" si="26"/>
        <v>0</v>
      </c>
      <c r="Z104" s="133"/>
      <c r="AA104" s="60"/>
      <c r="AB104" s="142"/>
      <c r="AC104" s="151">
        <v>1</v>
      </c>
      <c r="AD104" s="151">
        <v>0</v>
      </c>
      <c r="AE104" s="151">
        <v>0</v>
      </c>
      <c r="AF104" s="152">
        <v>0</v>
      </c>
      <c r="AG104" s="57" t="s">
        <v>801</v>
      </c>
    </row>
    <row r="105" spans="1:33" s="18" customFormat="1" ht="90" customHeight="1">
      <c r="A105" s="45">
        <v>86</v>
      </c>
      <c r="B105" s="210" t="s">
        <v>423</v>
      </c>
      <c r="C105" s="47" t="s">
        <v>68</v>
      </c>
      <c r="D105" s="48" t="s">
        <v>64</v>
      </c>
      <c r="E105" s="49"/>
      <c r="F105" s="49">
        <v>109086.80832</v>
      </c>
      <c r="G105" s="49"/>
      <c r="H105" s="49">
        <v>47226</v>
      </c>
      <c r="I105" s="49"/>
      <c r="J105" s="36" t="s">
        <v>49</v>
      </c>
      <c r="K105" s="49"/>
      <c r="L105" s="49"/>
      <c r="M105" s="49"/>
      <c r="N105" s="49"/>
      <c r="O105" s="49">
        <f t="shared" si="37"/>
        <v>0</v>
      </c>
      <c r="P105" s="49"/>
      <c r="Q105" s="49"/>
      <c r="R105" s="49"/>
      <c r="S105" s="49">
        <f t="shared" si="38"/>
        <v>0</v>
      </c>
      <c r="T105" s="49"/>
      <c r="U105" s="49"/>
      <c r="V105" s="49"/>
      <c r="W105" s="60">
        <f t="shared" si="25"/>
        <v>0</v>
      </c>
      <c r="X105" s="60"/>
      <c r="Y105" s="60">
        <f t="shared" si="26"/>
        <v>0</v>
      </c>
      <c r="Z105" s="133"/>
      <c r="AA105" s="60"/>
      <c r="AB105" s="142"/>
      <c r="AC105" s="151">
        <v>1</v>
      </c>
      <c r="AD105" s="151">
        <v>0</v>
      </c>
      <c r="AE105" s="151">
        <v>0</v>
      </c>
      <c r="AF105" s="152">
        <v>0</v>
      </c>
      <c r="AG105" s="57" t="s">
        <v>801</v>
      </c>
    </row>
    <row r="106" spans="1:33" s="18" customFormat="1" ht="64.5" customHeight="1">
      <c r="A106" s="45">
        <v>87</v>
      </c>
      <c r="B106" s="210" t="s">
        <v>424</v>
      </c>
      <c r="C106" s="47" t="s">
        <v>68</v>
      </c>
      <c r="D106" s="48" t="s">
        <v>102</v>
      </c>
      <c r="E106" s="49"/>
      <c r="F106" s="35">
        <v>71408.526339999997</v>
      </c>
      <c r="G106" s="49"/>
      <c r="H106" s="49">
        <v>66408.596959999995</v>
      </c>
      <c r="I106" s="49"/>
      <c r="J106" s="36" t="s">
        <v>49</v>
      </c>
      <c r="K106" s="49"/>
      <c r="L106" s="49"/>
      <c r="M106" s="49"/>
      <c r="N106" s="49"/>
      <c r="O106" s="49">
        <f t="shared" si="37"/>
        <v>0</v>
      </c>
      <c r="P106" s="49">
        <v>0</v>
      </c>
      <c r="Q106" s="49"/>
      <c r="R106" s="49"/>
      <c r="S106" s="49">
        <f t="shared" si="38"/>
        <v>0</v>
      </c>
      <c r="T106" s="49">
        <v>0</v>
      </c>
      <c r="U106" s="49"/>
      <c r="V106" s="49"/>
      <c r="W106" s="60">
        <f t="shared" si="25"/>
        <v>0</v>
      </c>
      <c r="X106" s="60"/>
      <c r="Y106" s="60">
        <f t="shared" si="26"/>
        <v>0</v>
      </c>
      <c r="Z106" s="133"/>
      <c r="AA106" s="60"/>
      <c r="AB106" s="142"/>
      <c r="AC106" s="151">
        <v>1</v>
      </c>
      <c r="AD106" s="151">
        <v>0</v>
      </c>
      <c r="AE106" s="151">
        <v>0</v>
      </c>
      <c r="AF106" s="152">
        <v>0</v>
      </c>
      <c r="AG106" s="57" t="s">
        <v>801</v>
      </c>
    </row>
    <row r="107" spans="1:33" s="18" customFormat="1" ht="62.25" customHeight="1">
      <c r="A107" s="45">
        <v>88</v>
      </c>
      <c r="B107" s="210" t="s">
        <v>425</v>
      </c>
      <c r="C107" s="47" t="s">
        <v>68</v>
      </c>
      <c r="D107" s="48" t="s">
        <v>102</v>
      </c>
      <c r="E107" s="49"/>
      <c r="F107" s="35">
        <v>42612.283839999895</v>
      </c>
      <c r="G107" s="49"/>
      <c r="H107" s="49">
        <v>34725.568099999997</v>
      </c>
      <c r="I107" s="49"/>
      <c r="J107" s="36" t="s">
        <v>49</v>
      </c>
      <c r="K107" s="49"/>
      <c r="L107" s="49"/>
      <c r="M107" s="49"/>
      <c r="N107" s="49"/>
      <c r="O107" s="49">
        <f t="shared" si="37"/>
        <v>0</v>
      </c>
      <c r="P107" s="49"/>
      <c r="Q107" s="49"/>
      <c r="R107" s="49"/>
      <c r="S107" s="49">
        <f t="shared" si="38"/>
        <v>0</v>
      </c>
      <c r="T107" s="49"/>
      <c r="U107" s="49"/>
      <c r="V107" s="49"/>
      <c r="W107" s="60">
        <f t="shared" si="25"/>
        <v>0</v>
      </c>
      <c r="X107" s="60"/>
      <c r="Y107" s="60">
        <f t="shared" si="26"/>
        <v>0</v>
      </c>
      <c r="Z107" s="133"/>
      <c r="AA107" s="60"/>
      <c r="AB107" s="142"/>
      <c r="AC107" s="151">
        <v>1</v>
      </c>
      <c r="AD107" s="151">
        <v>0</v>
      </c>
      <c r="AE107" s="151">
        <v>0</v>
      </c>
      <c r="AF107" s="152">
        <v>0</v>
      </c>
      <c r="AG107" s="57" t="s">
        <v>801</v>
      </c>
    </row>
    <row r="108" spans="1:33" s="18" customFormat="1" ht="69.75" customHeight="1">
      <c r="A108" s="45">
        <v>89</v>
      </c>
      <c r="B108" s="210" t="s">
        <v>426</v>
      </c>
      <c r="C108" s="47" t="s">
        <v>68</v>
      </c>
      <c r="D108" s="48" t="s">
        <v>48</v>
      </c>
      <c r="E108" s="49"/>
      <c r="F108" s="35">
        <v>74154.061300000001</v>
      </c>
      <c r="G108" s="49"/>
      <c r="H108" s="49">
        <v>10000</v>
      </c>
      <c r="I108" s="49"/>
      <c r="J108" s="36" t="s">
        <v>49</v>
      </c>
      <c r="K108" s="36"/>
      <c r="L108" s="49"/>
      <c r="M108" s="49"/>
      <c r="N108" s="49"/>
      <c r="O108" s="49">
        <f t="shared" si="37"/>
        <v>0</v>
      </c>
      <c r="P108" s="49"/>
      <c r="Q108" s="49"/>
      <c r="R108" s="49"/>
      <c r="S108" s="49">
        <f t="shared" si="38"/>
        <v>0</v>
      </c>
      <c r="T108" s="49"/>
      <c r="U108" s="49"/>
      <c r="V108" s="49"/>
      <c r="W108" s="60">
        <f t="shared" si="25"/>
        <v>0</v>
      </c>
      <c r="X108" s="60"/>
      <c r="Y108" s="60">
        <f t="shared" si="26"/>
        <v>0</v>
      </c>
      <c r="Z108" s="133"/>
      <c r="AA108" s="60"/>
      <c r="AB108" s="142"/>
      <c r="AC108" s="151">
        <v>1</v>
      </c>
      <c r="AD108" s="151">
        <v>0</v>
      </c>
      <c r="AE108" s="151">
        <v>0</v>
      </c>
      <c r="AF108" s="152">
        <v>0</v>
      </c>
      <c r="AG108" s="57" t="s">
        <v>801</v>
      </c>
    </row>
    <row r="109" spans="1:33" s="18" customFormat="1" ht="81.75" customHeight="1">
      <c r="A109" s="45">
        <v>90</v>
      </c>
      <c r="B109" s="210" t="s">
        <v>427</v>
      </c>
      <c r="C109" s="47" t="s">
        <v>68</v>
      </c>
      <c r="D109" s="48" t="s">
        <v>64</v>
      </c>
      <c r="E109" s="49"/>
      <c r="F109" s="35">
        <v>47443.35658</v>
      </c>
      <c r="G109" s="49"/>
      <c r="H109" s="49">
        <v>10000</v>
      </c>
      <c r="I109" s="49"/>
      <c r="J109" s="36" t="s">
        <v>49</v>
      </c>
      <c r="K109" s="49"/>
      <c r="L109" s="49"/>
      <c r="M109" s="49"/>
      <c r="N109" s="49"/>
      <c r="O109" s="49">
        <f t="shared" si="37"/>
        <v>0</v>
      </c>
      <c r="P109" s="49"/>
      <c r="Q109" s="49"/>
      <c r="R109" s="49"/>
      <c r="S109" s="49">
        <f t="shared" si="38"/>
        <v>0</v>
      </c>
      <c r="T109" s="49"/>
      <c r="U109" s="49"/>
      <c r="V109" s="49"/>
      <c r="W109" s="60">
        <f t="shared" si="25"/>
        <v>0</v>
      </c>
      <c r="X109" s="60"/>
      <c r="Y109" s="60">
        <f t="shared" si="26"/>
        <v>0</v>
      </c>
      <c r="Z109" s="133"/>
      <c r="AA109" s="60"/>
      <c r="AB109" s="142"/>
      <c r="AC109" s="151">
        <v>1</v>
      </c>
      <c r="AD109" s="151">
        <v>0</v>
      </c>
      <c r="AE109" s="151">
        <v>0</v>
      </c>
      <c r="AF109" s="152">
        <v>0</v>
      </c>
      <c r="AG109" s="57" t="s">
        <v>817</v>
      </c>
    </row>
    <row r="110" spans="1:33" s="18" customFormat="1" ht="107.25" customHeight="1">
      <c r="A110" s="45">
        <v>91</v>
      </c>
      <c r="B110" s="210" t="s">
        <v>428</v>
      </c>
      <c r="C110" s="47" t="s">
        <v>68</v>
      </c>
      <c r="D110" s="48" t="s">
        <v>64</v>
      </c>
      <c r="E110" s="49"/>
      <c r="F110" s="35">
        <v>1907.3096</v>
      </c>
      <c r="G110" s="49"/>
      <c r="H110" s="49">
        <v>1498</v>
      </c>
      <c r="I110" s="49"/>
      <c r="J110" s="36" t="s">
        <v>49</v>
      </c>
      <c r="K110" s="49"/>
      <c r="L110" s="49"/>
      <c r="M110" s="49"/>
      <c r="N110" s="49"/>
      <c r="O110" s="49">
        <f t="shared" si="37"/>
        <v>0</v>
      </c>
      <c r="P110" s="49"/>
      <c r="Q110" s="49"/>
      <c r="R110" s="49"/>
      <c r="S110" s="49">
        <f t="shared" si="38"/>
        <v>0</v>
      </c>
      <c r="T110" s="49"/>
      <c r="U110" s="49"/>
      <c r="V110" s="49"/>
      <c r="W110" s="60">
        <f t="shared" si="25"/>
        <v>0</v>
      </c>
      <c r="X110" s="60"/>
      <c r="Y110" s="60">
        <f t="shared" si="26"/>
        <v>0</v>
      </c>
      <c r="Z110" s="133"/>
      <c r="AA110" s="60"/>
      <c r="AB110" s="142"/>
      <c r="AC110" s="151">
        <v>1</v>
      </c>
      <c r="AD110" s="151">
        <v>0</v>
      </c>
      <c r="AE110" s="151">
        <v>0</v>
      </c>
      <c r="AF110" s="152">
        <v>0</v>
      </c>
      <c r="AG110" s="57" t="s">
        <v>816</v>
      </c>
    </row>
    <row r="111" spans="1:33" s="18" customFormat="1" ht="81.75" customHeight="1">
      <c r="A111" s="45">
        <v>92</v>
      </c>
      <c r="B111" s="210" t="s">
        <v>429</v>
      </c>
      <c r="C111" s="47" t="s">
        <v>68</v>
      </c>
      <c r="D111" s="48" t="s">
        <v>48</v>
      </c>
      <c r="E111" s="49"/>
      <c r="F111" s="35">
        <v>58022.495999999999</v>
      </c>
      <c r="G111" s="49"/>
      <c r="H111" s="49">
        <v>10000</v>
      </c>
      <c r="I111" s="49"/>
      <c r="J111" s="36" t="s">
        <v>49</v>
      </c>
      <c r="K111" s="49"/>
      <c r="L111" s="49"/>
      <c r="M111" s="49"/>
      <c r="N111" s="49"/>
      <c r="O111" s="49">
        <f t="shared" si="37"/>
        <v>0</v>
      </c>
      <c r="P111" s="49"/>
      <c r="Q111" s="49"/>
      <c r="R111" s="49"/>
      <c r="S111" s="49">
        <f t="shared" si="38"/>
        <v>0</v>
      </c>
      <c r="T111" s="49"/>
      <c r="U111" s="49"/>
      <c r="V111" s="49"/>
      <c r="W111" s="60">
        <f t="shared" si="25"/>
        <v>0</v>
      </c>
      <c r="X111" s="60"/>
      <c r="Y111" s="60">
        <f t="shared" si="26"/>
        <v>0</v>
      </c>
      <c r="Z111" s="133"/>
      <c r="AA111" s="60"/>
      <c r="AB111" s="142"/>
      <c r="AC111" s="151">
        <v>1</v>
      </c>
      <c r="AD111" s="151">
        <v>0</v>
      </c>
      <c r="AE111" s="151">
        <v>0</v>
      </c>
      <c r="AF111" s="152">
        <v>0</v>
      </c>
      <c r="AG111" s="57" t="s">
        <v>815</v>
      </c>
    </row>
    <row r="112" spans="1:33" s="18" customFormat="1" ht="81.75" customHeight="1">
      <c r="A112" s="45">
        <v>93</v>
      </c>
      <c r="B112" s="210" t="s">
        <v>430</v>
      </c>
      <c r="C112" s="47" t="s">
        <v>68</v>
      </c>
      <c r="D112" s="48" t="s">
        <v>48</v>
      </c>
      <c r="E112" s="49"/>
      <c r="F112" s="35">
        <v>58022.495999999999</v>
      </c>
      <c r="G112" s="49"/>
      <c r="H112" s="49">
        <v>10000</v>
      </c>
      <c r="I112" s="49"/>
      <c r="J112" s="36" t="s">
        <v>49</v>
      </c>
      <c r="K112" s="49"/>
      <c r="L112" s="49"/>
      <c r="M112" s="49"/>
      <c r="N112" s="49"/>
      <c r="O112" s="49">
        <f t="shared" si="37"/>
        <v>0</v>
      </c>
      <c r="P112" s="49"/>
      <c r="Q112" s="49"/>
      <c r="R112" s="49"/>
      <c r="S112" s="49">
        <f t="shared" si="38"/>
        <v>0</v>
      </c>
      <c r="T112" s="49"/>
      <c r="U112" s="49"/>
      <c r="V112" s="49"/>
      <c r="W112" s="60">
        <f t="shared" si="25"/>
        <v>0</v>
      </c>
      <c r="X112" s="60"/>
      <c r="Y112" s="60">
        <f t="shared" si="26"/>
        <v>0</v>
      </c>
      <c r="Z112" s="133"/>
      <c r="AA112" s="60"/>
      <c r="AB112" s="142"/>
      <c r="AC112" s="151">
        <v>1</v>
      </c>
      <c r="AD112" s="151">
        <v>0</v>
      </c>
      <c r="AE112" s="151">
        <v>0</v>
      </c>
      <c r="AF112" s="152">
        <v>0</v>
      </c>
      <c r="AG112" s="57" t="s">
        <v>814</v>
      </c>
    </row>
    <row r="113" spans="1:33" s="18" customFormat="1" ht="87" customHeight="1">
      <c r="A113" s="45">
        <v>94</v>
      </c>
      <c r="B113" s="210" t="s">
        <v>431</v>
      </c>
      <c r="C113" s="47" t="s">
        <v>68</v>
      </c>
      <c r="D113" s="48" t="s">
        <v>102</v>
      </c>
      <c r="E113" s="49"/>
      <c r="F113" s="49">
        <v>68202.358559999993</v>
      </c>
      <c r="G113" s="49"/>
      <c r="H113" s="49">
        <v>20000</v>
      </c>
      <c r="I113" s="49"/>
      <c r="J113" s="36" t="s">
        <v>49</v>
      </c>
      <c r="K113" s="49"/>
      <c r="L113" s="49"/>
      <c r="M113" s="49"/>
      <c r="N113" s="49"/>
      <c r="O113" s="49">
        <f t="shared" si="37"/>
        <v>0</v>
      </c>
      <c r="P113" s="49"/>
      <c r="Q113" s="49"/>
      <c r="R113" s="49"/>
      <c r="S113" s="49">
        <f t="shared" si="38"/>
        <v>0</v>
      </c>
      <c r="T113" s="49"/>
      <c r="U113" s="49"/>
      <c r="V113" s="49"/>
      <c r="W113" s="60">
        <f t="shared" si="25"/>
        <v>0</v>
      </c>
      <c r="X113" s="60"/>
      <c r="Y113" s="60">
        <f t="shared" si="26"/>
        <v>0</v>
      </c>
      <c r="Z113" s="133"/>
      <c r="AA113" s="60"/>
      <c r="AB113" s="142"/>
      <c r="AC113" s="151">
        <v>1</v>
      </c>
      <c r="AD113" s="151">
        <v>0</v>
      </c>
      <c r="AE113" s="151">
        <v>0</v>
      </c>
      <c r="AF113" s="152">
        <v>0</v>
      </c>
      <c r="AG113" s="57" t="s">
        <v>813</v>
      </c>
    </row>
    <row r="114" spans="1:33" s="18" customFormat="1" ht="87" customHeight="1">
      <c r="A114" s="45">
        <v>95</v>
      </c>
      <c r="B114" s="210" t="s">
        <v>432</v>
      </c>
      <c r="C114" s="47" t="s">
        <v>68</v>
      </c>
      <c r="D114" s="48" t="s">
        <v>48</v>
      </c>
      <c r="E114" s="49"/>
      <c r="F114" s="49">
        <v>44863.055999999997</v>
      </c>
      <c r="G114" s="49"/>
      <c r="H114" s="49">
        <v>10000</v>
      </c>
      <c r="I114" s="49"/>
      <c r="J114" s="36" t="s">
        <v>49</v>
      </c>
      <c r="K114" s="49"/>
      <c r="L114" s="49"/>
      <c r="M114" s="49"/>
      <c r="N114" s="49"/>
      <c r="O114" s="49">
        <f t="shared" si="37"/>
        <v>0</v>
      </c>
      <c r="P114" s="49"/>
      <c r="Q114" s="49"/>
      <c r="R114" s="49"/>
      <c r="S114" s="49">
        <f t="shared" si="38"/>
        <v>0</v>
      </c>
      <c r="T114" s="49"/>
      <c r="U114" s="49"/>
      <c r="V114" s="49"/>
      <c r="W114" s="60">
        <f t="shared" si="25"/>
        <v>0</v>
      </c>
      <c r="X114" s="60"/>
      <c r="Y114" s="60">
        <f t="shared" si="26"/>
        <v>0</v>
      </c>
      <c r="Z114" s="133"/>
      <c r="AA114" s="60"/>
      <c r="AB114" s="142"/>
      <c r="AC114" s="151">
        <v>1</v>
      </c>
      <c r="AD114" s="151">
        <v>0</v>
      </c>
      <c r="AE114" s="151">
        <v>0</v>
      </c>
      <c r="AF114" s="152">
        <v>0</v>
      </c>
      <c r="AG114" s="57" t="s">
        <v>812</v>
      </c>
    </row>
    <row r="115" spans="1:33" s="18" customFormat="1" ht="70.5" customHeight="1">
      <c r="A115" s="45">
        <v>96</v>
      </c>
      <c r="B115" s="210" t="s">
        <v>433</v>
      </c>
      <c r="C115" s="47" t="s">
        <v>68</v>
      </c>
      <c r="D115" s="48" t="s">
        <v>102</v>
      </c>
      <c r="E115" s="49"/>
      <c r="F115" s="35">
        <v>80024.809760000004</v>
      </c>
      <c r="G115" s="49"/>
      <c r="H115" s="49">
        <v>7912</v>
      </c>
      <c r="I115" s="49"/>
      <c r="J115" s="36" t="s">
        <v>49</v>
      </c>
      <c r="K115" s="49"/>
      <c r="L115" s="49"/>
      <c r="M115" s="49"/>
      <c r="N115" s="49"/>
      <c r="O115" s="49">
        <f t="shared" si="37"/>
        <v>0</v>
      </c>
      <c r="P115" s="49"/>
      <c r="Q115" s="49"/>
      <c r="R115" s="49"/>
      <c r="S115" s="49">
        <f t="shared" si="38"/>
        <v>0</v>
      </c>
      <c r="T115" s="49"/>
      <c r="U115" s="49"/>
      <c r="V115" s="49"/>
      <c r="W115" s="60">
        <f t="shared" si="25"/>
        <v>0</v>
      </c>
      <c r="X115" s="60"/>
      <c r="Y115" s="60">
        <f t="shared" si="26"/>
        <v>0</v>
      </c>
      <c r="Z115" s="133"/>
      <c r="AA115" s="60"/>
      <c r="AB115" s="142"/>
      <c r="AC115" s="151">
        <v>1</v>
      </c>
      <c r="AD115" s="151">
        <v>0</v>
      </c>
      <c r="AE115" s="151">
        <v>0</v>
      </c>
      <c r="AF115" s="152">
        <v>0</v>
      </c>
      <c r="AG115" s="57" t="s">
        <v>811</v>
      </c>
    </row>
    <row r="116" spans="1:33" s="18" customFormat="1" ht="99" customHeight="1">
      <c r="A116" s="45">
        <v>97</v>
      </c>
      <c r="B116" s="210" t="s">
        <v>434</v>
      </c>
      <c r="C116" s="47" t="s">
        <v>68</v>
      </c>
      <c r="D116" s="48" t="s">
        <v>109</v>
      </c>
      <c r="E116" s="49"/>
      <c r="F116" s="49">
        <v>47230.376479999999</v>
      </c>
      <c r="G116" s="49"/>
      <c r="H116" s="49">
        <v>4082</v>
      </c>
      <c r="I116" s="49"/>
      <c r="J116" s="36" t="s">
        <v>49</v>
      </c>
      <c r="K116" s="49"/>
      <c r="L116" s="49"/>
      <c r="M116" s="49"/>
      <c r="N116" s="49"/>
      <c r="O116" s="49">
        <f t="shared" si="37"/>
        <v>0</v>
      </c>
      <c r="P116" s="49"/>
      <c r="Q116" s="49"/>
      <c r="R116" s="49"/>
      <c r="S116" s="49">
        <f t="shared" si="38"/>
        <v>0</v>
      </c>
      <c r="T116" s="49"/>
      <c r="U116" s="49"/>
      <c r="V116" s="49"/>
      <c r="W116" s="60">
        <f t="shared" si="25"/>
        <v>0</v>
      </c>
      <c r="X116" s="60"/>
      <c r="Y116" s="60">
        <f t="shared" si="26"/>
        <v>0</v>
      </c>
      <c r="Z116" s="133"/>
      <c r="AA116" s="60"/>
      <c r="AB116" s="142"/>
      <c r="AC116" s="151">
        <v>1</v>
      </c>
      <c r="AD116" s="151">
        <v>0</v>
      </c>
      <c r="AE116" s="151">
        <v>0</v>
      </c>
      <c r="AF116" s="152">
        <v>0</v>
      </c>
      <c r="AG116" s="57" t="s">
        <v>810</v>
      </c>
    </row>
    <row r="117" spans="1:33" s="18" customFormat="1" ht="71.25" customHeight="1">
      <c r="A117" s="45">
        <v>98</v>
      </c>
      <c r="B117" s="210" t="s">
        <v>435</v>
      </c>
      <c r="C117" s="47" t="s">
        <v>68</v>
      </c>
      <c r="D117" s="48" t="s">
        <v>64</v>
      </c>
      <c r="E117" s="49"/>
      <c r="F117" s="35">
        <v>136940.31792</v>
      </c>
      <c r="G117" s="49"/>
      <c r="H117" s="49">
        <v>82960</v>
      </c>
      <c r="I117" s="49"/>
      <c r="J117" s="36" t="s">
        <v>49</v>
      </c>
      <c r="K117" s="49"/>
      <c r="L117" s="49"/>
      <c r="M117" s="49"/>
      <c r="N117" s="49"/>
      <c r="O117" s="49">
        <f t="shared" si="37"/>
        <v>0</v>
      </c>
      <c r="P117" s="49"/>
      <c r="Q117" s="49"/>
      <c r="R117" s="49"/>
      <c r="S117" s="49">
        <f t="shared" si="38"/>
        <v>0</v>
      </c>
      <c r="T117" s="49"/>
      <c r="U117" s="49"/>
      <c r="V117" s="49"/>
      <c r="W117" s="60">
        <f t="shared" si="25"/>
        <v>0</v>
      </c>
      <c r="X117" s="60"/>
      <c r="Y117" s="60">
        <f t="shared" si="26"/>
        <v>0</v>
      </c>
      <c r="Z117" s="133"/>
      <c r="AA117" s="60"/>
      <c r="AB117" s="142"/>
      <c r="AC117" s="151">
        <v>1</v>
      </c>
      <c r="AD117" s="151">
        <v>0</v>
      </c>
      <c r="AE117" s="151">
        <v>0</v>
      </c>
      <c r="AF117" s="152">
        <v>0</v>
      </c>
      <c r="AG117" s="57" t="s">
        <v>809</v>
      </c>
    </row>
    <row r="118" spans="1:33" s="18" customFormat="1" ht="71.25" customHeight="1">
      <c r="A118" s="45">
        <v>99</v>
      </c>
      <c r="B118" s="210" t="s">
        <v>436</v>
      </c>
      <c r="C118" s="47" t="s">
        <v>68</v>
      </c>
      <c r="D118" s="48" t="s">
        <v>64</v>
      </c>
      <c r="E118" s="49"/>
      <c r="F118" s="35">
        <v>191678.95757</v>
      </c>
      <c r="G118" s="49"/>
      <c r="H118" s="49">
        <v>163008</v>
      </c>
      <c r="I118" s="49"/>
      <c r="J118" s="36" t="s">
        <v>49</v>
      </c>
      <c r="K118" s="49"/>
      <c r="L118" s="49"/>
      <c r="M118" s="49"/>
      <c r="N118" s="49"/>
      <c r="O118" s="49">
        <f t="shared" si="37"/>
        <v>0</v>
      </c>
      <c r="P118" s="49"/>
      <c r="Q118" s="49"/>
      <c r="R118" s="49"/>
      <c r="S118" s="49">
        <f t="shared" si="38"/>
        <v>0</v>
      </c>
      <c r="T118" s="49"/>
      <c r="U118" s="49"/>
      <c r="V118" s="49"/>
      <c r="W118" s="60">
        <f t="shared" si="25"/>
        <v>0</v>
      </c>
      <c r="X118" s="60"/>
      <c r="Y118" s="60">
        <f t="shared" si="26"/>
        <v>0</v>
      </c>
      <c r="Z118" s="133"/>
      <c r="AA118" s="60"/>
      <c r="AB118" s="142"/>
      <c r="AC118" s="151">
        <v>1</v>
      </c>
      <c r="AD118" s="151">
        <v>0</v>
      </c>
      <c r="AE118" s="151">
        <v>0</v>
      </c>
      <c r="AF118" s="152">
        <v>0</v>
      </c>
      <c r="AG118" s="57" t="s">
        <v>808</v>
      </c>
    </row>
    <row r="119" spans="1:33" s="18" customFormat="1" ht="69.75" customHeight="1">
      <c r="A119" s="45">
        <v>100</v>
      </c>
      <c r="B119" s="210" t="s">
        <v>437</v>
      </c>
      <c r="C119" s="47" t="s">
        <v>68</v>
      </c>
      <c r="D119" s="48" t="s">
        <v>64</v>
      </c>
      <c r="E119" s="49"/>
      <c r="F119" s="35">
        <v>336508.38144000003</v>
      </c>
      <c r="G119" s="49"/>
      <c r="H119" s="49">
        <v>310568</v>
      </c>
      <c r="I119" s="49"/>
      <c r="J119" s="36" t="s">
        <v>49</v>
      </c>
      <c r="K119" s="49"/>
      <c r="L119" s="49"/>
      <c r="M119" s="49"/>
      <c r="N119" s="49"/>
      <c r="O119" s="49">
        <f t="shared" si="37"/>
        <v>0</v>
      </c>
      <c r="P119" s="49"/>
      <c r="Q119" s="49"/>
      <c r="R119" s="49"/>
      <c r="S119" s="49">
        <f t="shared" si="38"/>
        <v>0</v>
      </c>
      <c r="T119" s="49"/>
      <c r="U119" s="49"/>
      <c r="V119" s="49"/>
      <c r="W119" s="60">
        <f t="shared" si="25"/>
        <v>0</v>
      </c>
      <c r="X119" s="60"/>
      <c r="Y119" s="60">
        <f t="shared" si="26"/>
        <v>0</v>
      </c>
      <c r="Z119" s="133"/>
      <c r="AA119" s="60"/>
      <c r="AB119" s="142"/>
      <c r="AC119" s="151">
        <v>1</v>
      </c>
      <c r="AD119" s="151">
        <v>0</v>
      </c>
      <c r="AE119" s="151">
        <v>0</v>
      </c>
      <c r="AF119" s="152">
        <v>0</v>
      </c>
      <c r="AG119" s="57" t="s">
        <v>775</v>
      </c>
    </row>
    <row r="120" spans="1:33" s="18" customFormat="1" ht="90.75" customHeight="1">
      <c r="A120" s="45">
        <v>101</v>
      </c>
      <c r="B120" s="210" t="s">
        <v>438</v>
      </c>
      <c r="C120" s="47" t="s">
        <v>68</v>
      </c>
      <c r="D120" s="48" t="s">
        <v>64</v>
      </c>
      <c r="E120" s="49"/>
      <c r="F120" s="35">
        <v>198324.07055999999</v>
      </c>
      <c r="G120" s="49"/>
      <c r="H120" s="49">
        <v>174863</v>
      </c>
      <c r="I120" s="49"/>
      <c r="J120" s="36" t="s">
        <v>49</v>
      </c>
      <c r="K120" s="49"/>
      <c r="L120" s="49"/>
      <c r="M120" s="49"/>
      <c r="N120" s="49"/>
      <c r="O120" s="49">
        <f t="shared" si="37"/>
        <v>0</v>
      </c>
      <c r="P120" s="49"/>
      <c r="Q120" s="49"/>
      <c r="R120" s="49"/>
      <c r="S120" s="49">
        <f t="shared" si="38"/>
        <v>0</v>
      </c>
      <c r="T120" s="49"/>
      <c r="U120" s="49"/>
      <c r="V120" s="49"/>
      <c r="W120" s="60">
        <f t="shared" si="25"/>
        <v>0</v>
      </c>
      <c r="X120" s="60"/>
      <c r="Y120" s="60">
        <f t="shared" si="26"/>
        <v>0</v>
      </c>
      <c r="Z120" s="133"/>
      <c r="AA120" s="60"/>
      <c r="AB120" s="142"/>
      <c r="AC120" s="151">
        <v>1</v>
      </c>
      <c r="AD120" s="151">
        <v>0</v>
      </c>
      <c r="AE120" s="151">
        <v>0</v>
      </c>
      <c r="AF120" s="152">
        <v>0</v>
      </c>
      <c r="AG120" s="57" t="s">
        <v>807</v>
      </c>
    </row>
    <row r="121" spans="1:33" s="18" customFormat="1" ht="90.75" customHeight="1">
      <c r="A121" s="45">
        <v>102</v>
      </c>
      <c r="B121" s="210" t="s">
        <v>599</v>
      </c>
      <c r="C121" s="47">
        <v>123022015</v>
      </c>
      <c r="D121" s="48" t="s">
        <v>48</v>
      </c>
      <c r="E121" s="49"/>
      <c r="F121" s="35">
        <v>58095.1</v>
      </c>
      <c r="G121" s="49"/>
      <c r="H121" s="49">
        <v>58095.1</v>
      </c>
      <c r="I121" s="49"/>
      <c r="J121" s="36" t="s">
        <v>49</v>
      </c>
      <c r="K121" s="49"/>
      <c r="L121" s="49"/>
      <c r="M121" s="49"/>
      <c r="N121" s="49"/>
      <c r="O121" s="49">
        <f t="shared" si="37"/>
        <v>58095.1</v>
      </c>
      <c r="P121" s="49">
        <v>58095.1</v>
      </c>
      <c r="Q121" s="49"/>
      <c r="R121" s="49"/>
      <c r="S121" s="49">
        <f t="shared" si="38"/>
        <v>58095.1</v>
      </c>
      <c r="T121" s="49">
        <v>58095.1</v>
      </c>
      <c r="U121" s="49"/>
      <c r="V121" s="49"/>
      <c r="W121" s="60">
        <f t="shared" si="25"/>
        <v>0</v>
      </c>
      <c r="X121" s="60"/>
      <c r="Y121" s="60">
        <f t="shared" si="26"/>
        <v>0</v>
      </c>
      <c r="Z121" s="133"/>
      <c r="AA121" s="60"/>
      <c r="AB121" s="142"/>
      <c r="AC121" s="151"/>
      <c r="AD121" s="151"/>
      <c r="AE121" s="151">
        <v>1</v>
      </c>
      <c r="AF121" s="180"/>
      <c r="AG121" s="57" t="s">
        <v>633</v>
      </c>
    </row>
    <row r="122" spans="1:33" s="18" customFormat="1" ht="90.75" customHeight="1">
      <c r="A122" s="45">
        <v>103</v>
      </c>
      <c r="B122" s="210" t="s">
        <v>687</v>
      </c>
      <c r="C122" s="47" t="s">
        <v>68</v>
      </c>
      <c r="D122" s="48" t="s">
        <v>617</v>
      </c>
      <c r="E122" s="49"/>
      <c r="F122" s="35">
        <v>384750.97847999999</v>
      </c>
      <c r="G122" s="49"/>
      <c r="H122" s="49"/>
      <c r="I122" s="49"/>
      <c r="J122" s="36"/>
      <c r="K122" s="49"/>
      <c r="L122" s="49"/>
      <c r="M122" s="49"/>
      <c r="N122" s="49"/>
      <c r="O122" s="49">
        <f t="shared" si="37"/>
        <v>0</v>
      </c>
      <c r="P122" s="49"/>
      <c r="Q122" s="49"/>
      <c r="R122" s="49"/>
      <c r="S122" s="49">
        <f t="shared" si="38"/>
        <v>0</v>
      </c>
      <c r="T122" s="49"/>
      <c r="U122" s="49"/>
      <c r="V122" s="49"/>
      <c r="W122" s="60">
        <f t="shared" si="25"/>
        <v>0</v>
      </c>
      <c r="X122" s="60"/>
      <c r="Y122" s="60">
        <f t="shared" si="26"/>
        <v>0</v>
      </c>
      <c r="Z122" s="133"/>
      <c r="AA122" s="60"/>
      <c r="AB122" s="142"/>
      <c r="AC122" s="151">
        <v>1</v>
      </c>
      <c r="AD122" s="151"/>
      <c r="AE122" s="151"/>
      <c r="AF122" s="180"/>
      <c r="AG122" s="57" t="s">
        <v>806</v>
      </c>
    </row>
    <row r="123" spans="1:33" s="18" customFormat="1" ht="90.75" customHeight="1">
      <c r="A123" s="45">
        <v>104</v>
      </c>
      <c r="B123" s="210" t="s">
        <v>790</v>
      </c>
      <c r="C123" s="47" t="s">
        <v>60</v>
      </c>
      <c r="D123" s="48" t="s">
        <v>64</v>
      </c>
      <c r="E123" s="49"/>
      <c r="F123" s="35">
        <v>32147</v>
      </c>
      <c r="G123" s="49"/>
      <c r="H123" s="49">
        <v>32147</v>
      </c>
      <c r="I123" s="49"/>
      <c r="J123" s="36" t="s">
        <v>49</v>
      </c>
      <c r="K123" s="49"/>
      <c r="L123" s="49"/>
      <c r="M123" s="49"/>
      <c r="N123" s="49"/>
      <c r="O123" s="49">
        <f t="shared" si="37"/>
        <v>10359.753000000001</v>
      </c>
      <c r="P123" s="49">
        <v>10359.753000000001</v>
      </c>
      <c r="Q123" s="49"/>
      <c r="R123" s="49"/>
      <c r="S123" s="49">
        <f t="shared" si="38"/>
        <v>0</v>
      </c>
      <c r="T123" s="49"/>
      <c r="U123" s="49"/>
      <c r="V123" s="49"/>
      <c r="W123" s="60">
        <v>0</v>
      </c>
      <c r="X123" s="60"/>
      <c r="Y123" s="60">
        <f t="shared" si="26"/>
        <v>10359.753000000001</v>
      </c>
      <c r="Z123" s="133">
        <f t="shared" si="27"/>
        <v>1</v>
      </c>
      <c r="AA123" s="60">
        <f t="shared" si="28"/>
        <v>10359.753000000001</v>
      </c>
      <c r="AB123" s="142">
        <f t="shared" si="29"/>
        <v>1</v>
      </c>
      <c r="AC123" s="151">
        <v>1</v>
      </c>
      <c r="AD123" s="151">
        <v>0</v>
      </c>
      <c r="AE123" s="151">
        <v>0</v>
      </c>
      <c r="AF123" s="180">
        <v>0</v>
      </c>
      <c r="AG123" s="57" t="s">
        <v>785</v>
      </c>
    </row>
    <row r="124" spans="1:33" s="18" customFormat="1" ht="90.75" customHeight="1">
      <c r="A124" s="45">
        <v>105</v>
      </c>
      <c r="B124" s="210" t="s">
        <v>791</v>
      </c>
      <c r="C124" s="47" t="s">
        <v>60</v>
      </c>
      <c r="D124" s="48" t="s">
        <v>48</v>
      </c>
      <c r="E124" s="49"/>
      <c r="F124" s="35">
        <v>39473</v>
      </c>
      <c r="G124" s="49"/>
      <c r="H124" s="49">
        <v>39473</v>
      </c>
      <c r="I124" s="49"/>
      <c r="J124" s="36" t="s">
        <v>49</v>
      </c>
      <c r="K124" s="49"/>
      <c r="L124" s="49"/>
      <c r="M124" s="49"/>
      <c r="N124" s="49"/>
      <c r="O124" s="49">
        <f t="shared" si="37"/>
        <v>39473.883000000002</v>
      </c>
      <c r="P124" s="49">
        <v>39473.883000000002</v>
      </c>
      <c r="Q124" s="49"/>
      <c r="R124" s="49"/>
      <c r="S124" s="49">
        <f t="shared" si="38"/>
        <v>39473.883000000002</v>
      </c>
      <c r="T124" s="49">
        <v>39473.883000000002</v>
      </c>
      <c r="U124" s="49"/>
      <c r="V124" s="49"/>
      <c r="W124" s="60"/>
      <c r="X124" s="60"/>
      <c r="Y124" s="60">
        <f t="shared" si="26"/>
        <v>0</v>
      </c>
      <c r="Z124" s="133">
        <f t="shared" si="27"/>
        <v>0</v>
      </c>
      <c r="AA124" s="60">
        <f t="shared" si="28"/>
        <v>0</v>
      </c>
      <c r="AB124" s="142">
        <f t="shared" si="29"/>
        <v>0</v>
      </c>
      <c r="AC124" s="151"/>
      <c r="AD124" s="151"/>
      <c r="AE124" s="151">
        <v>1</v>
      </c>
      <c r="AF124" s="180"/>
      <c r="AG124" s="57" t="s">
        <v>783</v>
      </c>
    </row>
    <row r="125" spans="1:33" s="18" customFormat="1" ht="90.75" customHeight="1">
      <c r="A125" s="45">
        <v>106</v>
      </c>
      <c r="B125" s="210" t="s">
        <v>792</v>
      </c>
      <c r="C125" s="47" t="s">
        <v>60</v>
      </c>
      <c r="D125" s="48" t="s">
        <v>48</v>
      </c>
      <c r="E125" s="49"/>
      <c r="F125" s="35">
        <v>6453</v>
      </c>
      <c r="G125" s="49"/>
      <c r="H125" s="49">
        <v>6453</v>
      </c>
      <c r="I125" s="49"/>
      <c r="J125" s="36" t="s">
        <v>49</v>
      </c>
      <c r="K125" s="49"/>
      <c r="L125" s="49"/>
      <c r="M125" s="49"/>
      <c r="N125" s="49"/>
      <c r="O125" s="49">
        <f t="shared" si="37"/>
        <v>6453.5219999999999</v>
      </c>
      <c r="P125" s="49">
        <v>6453.5219999999999</v>
      </c>
      <c r="Q125" s="49"/>
      <c r="R125" s="49"/>
      <c r="S125" s="49">
        <f t="shared" si="38"/>
        <v>6453.5219999999999</v>
      </c>
      <c r="T125" s="49">
        <v>6453.5219999999999</v>
      </c>
      <c r="U125" s="49"/>
      <c r="V125" s="49"/>
      <c r="W125" s="60"/>
      <c r="X125" s="60"/>
      <c r="Y125" s="60">
        <f t="shared" si="26"/>
        <v>0</v>
      </c>
      <c r="Z125" s="133">
        <f t="shared" si="27"/>
        <v>0</v>
      </c>
      <c r="AA125" s="60">
        <f t="shared" si="28"/>
        <v>0</v>
      </c>
      <c r="AB125" s="142">
        <f t="shared" si="29"/>
        <v>0</v>
      </c>
      <c r="AC125" s="151">
        <v>1</v>
      </c>
      <c r="AD125" s="151"/>
      <c r="AE125" s="151"/>
      <c r="AF125" s="180"/>
      <c r="AG125" s="57" t="s">
        <v>786</v>
      </c>
    </row>
    <row r="126" spans="1:33" s="18" customFormat="1" ht="90.75" customHeight="1">
      <c r="A126" s="45">
        <v>107</v>
      </c>
      <c r="B126" s="210" t="s">
        <v>793</v>
      </c>
      <c r="C126" s="47" t="s">
        <v>60</v>
      </c>
      <c r="D126" s="48" t="s">
        <v>48</v>
      </c>
      <c r="E126" s="49"/>
      <c r="F126" s="35">
        <v>8981</v>
      </c>
      <c r="G126" s="49"/>
      <c r="H126" s="49">
        <v>8981</v>
      </c>
      <c r="I126" s="49"/>
      <c r="J126" s="36" t="s">
        <v>49</v>
      </c>
      <c r="K126" s="49"/>
      <c r="L126" s="49"/>
      <c r="M126" s="49"/>
      <c r="N126" s="49"/>
      <c r="O126" s="49">
        <f t="shared" si="37"/>
        <v>7622</v>
      </c>
      <c r="P126" s="49">
        <v>7622</v>
      </c>
      <c r="Q126" s="49"/>
      <c r="R126" s="49"/>
      <c r="S126" s="49">
        <f t="shared" si="38"/>
        <v>0</v>
      </c>
      <c r="T126" s="49"/>
      <c r="U126" s="49"/>
      <c r="V126" s="49"/>
      <c r="W126" s="60"/>
      <c r="X126" s="60"/>
      <c r="Y126" s="60">
        <f t="shared" si="26"/>
        <v>7622</v>
      </c>
      <c r="Z126" s="133">
        <f t="shared" si="27"/>
        <v>1</v>
      </c>
      <c r="AA126" s="60">
        <f t="shared" si="28"/>
        <v>7622</v>
      </c>
      <c r="AB126" s="142">
        <f t="shared" si="29"/>
        <v>1</v>
      </c>
      <c r="AC126" s="151">
        <v>1</v>
      </c>
      <c r="AD126" s="151"/>
      <c r="AE126" s="151"/>
      <c r="AF126" s="180"/>
      <c r="AG126" s="57" t="s">
        <v>787</v>
      </c>
    </row>
    <row r="127" spans="1:33" s="18" customFormat="1" ht="90.75" customHeight="1">
      <c r="A127" s="45">
        <v>108</v>
      </c>
      <c r="B127" s="210" t="s">
        <v>794</v>
      </c>
      <c r="C127" s="47" t="s">
        <v>60</v>
      </c>
      <c r="D127" s="48" t="s">
        <v>48</v>
      </c>
      <c r="E127" s="49"/>
      <c r="F127" s="35">
        <v>107729</v>
      </c>
      <c r="G127" s="49"/>
      <c r="H127" s="49">
        <v>107729</v>
      </c>
      <c r="I127" s="49"/>
      <c r="J127" s="36" t="s">
        <v>49</v>
      </c>
      <c r="K127" s="49"/>
      <c r="L127" s="49"/>
      <c r="M127" s="49"/>
      <c r="N127" s="49"/>
      <c r="O127" s="49">
        <f t="shared" si="37"/>
        <v>107729.55346</v>
      </c>
      <c r="P127" s="49">
        <v>107729.55346</v>
      </c>
      <c r="Q127" s="49"/>
      <c r="R127" s="49"/>
      <c r="S127" s="49">
        <f t="shared" si="38"/>
        <v>107729.55346</v>
      </c>
      <c r="T127" s="49">
        <v>107729.55346</v>
      </c>
      <c r="U127" s="49"/>
      <c r="V127" s="49"/>
      <c r="W127" s="60"/>
      <c r="X127" s="60"/>
      <c r="Y127" s="60">
        <f t="shared" si="26"/>
        <v>0</v>
      </c>
      <c r="Z127" s="133">
        <f t="shared" si="27"/>
        <v>0</v>
      </c>
      <c r="AA127" s="60">
        <f t="shared" si="28"/>
        <v>0</v>
      </c>
      <c r="AB127" s="142">
        <f t="shared" si="29"/>
        <v>0</v>
      </c>
      <c r="AC127" s="151"/>
      <c r="AD127" s="151">
        <v>1</v>
      </c>
      <c r="AE127" s="151"/>
      <c r="AF127" s="180"/>
      <c r="AG127" s="57" t="s">
        <v>784</v>
      </c>
    </row>
    <row r="128" spans="1:33" s="18" customFormat="1" ht="90.75" customHeight="1">
      <c r="A128" s="45">
        <v>109</v>
      </c>
      <c r="B128" s="210" t="s">
        <v>718</v>
      </c>
      <c r="C128" s="47" t="s">
        <v>60</v>
      </c>
      <c r="D128" s="48" t="s">
        <v>234</v>
      </c>
      <c r="E128" s="49"/>
      <c r="F128" s="35">
        <v>10115</v>
      </c>
      <c r="G128" s="49"/>
      <c r="H128" s="49">
        <v>10115</v>
      </c>
      <c r="I128" s="49"/>
      <c r="J128" s="36" t="s">
        <v>49</v>
      </c>
      <c r="K128" s="49"/>
      <c r="L128" s="49"/>
      <c r="M128" s="49"/>
      <c r="N128" s="49"/>
      <c r="O128" s="49">
        <f t="shared" si="37"/>
        <v>10115.406000000001</v>
      </c>
      <c r="P128" s="49">
        <v>10115.406000000001</v>
      </c>
      <c r="Q128" s="49"/>
      <c r="R128" s="49"/>
      <c r="S128" s="49">
        <f t="shared" si="38"/>
        <v>10115.406000000001</v>
      </c>
      <c r="T128" s="49">
        <v>10115.406000000001</v>
      </c>
      <c r="U128" s="49"/>
      <c r="V128" s="49"/>
      <c r="W128" s="60">
        <f t="shared" ref="W128:W131" si="39">R128-V128</f>
        <v>0</v>
      </c>
      <c r="X128" s="60"/>
      <c r="Y128" s="60">
        <f t="shared" si="26"/>
        <v>0</v>
      </c>
      <c r="Z128" s="133">
        <f t="shared" si="27"/>
        <v>0</v>
      </c>
      <c r="AA128" s="60">
        <f t="shared" si="28"/>
        <v>0</v>
      </c>
      <c r="AB128" s="142">
        <f t="shared" si="29"/>
        <v>0</v>
      </c>
      <c r="AC128" s="151"/>
      <c r="AD128" s="151"/>
      <c r="AE128" s="151">
        <v>1</v>
      </c>
      <c r="AF128" s="180"/>
      <c r="AG128" s="57" t="s">
        <v>714</v>
      </c>
    </row>
    <row r="129" spans="1:33" s="18" customFormat="1" ht="90.75" customHeight="1">
      <c r="A129" s="45">
        <v>110</v>
      </c>
      <c r="B129" s="210" t="s">
        <v>719</v>
      </c>
      <c r="C129" s="47" t="s">
        <v>60</v>
      </c>
      <c r="D129" s="48" t="s">
        <v>48</v>
      </c>
      <c r="E129" s="49"/>
      <c r="F129" s="35">
        <v>13437</v>
      </c>
      <c r="G129" s="49"/>
      <c r="H129" s="49">
        <v>13437</v>
      </c>
      <c r="I129" s="49"/>
      <c r="J129" s="36" t="s">
        <v>49</v>
      </c>
      <c r="K129" s="49"/>
      <c r="L129" s="49"/>
      <c r="M129" s="49"/>
      <c r="N129" s="49"/>
      <c r="O129" s="49">
        <f t="shared" si="37"/>
        <v>671.86300000000006</v>
      </c>
      <c r="P129" s="49">
        <v>671.86300000000006</v>
      </c>
      <c r="Q129" s="49"/>
      <c r="R129" s="49"/>
      <c r="S129" s="49">
        <f t="shared" si="38"/>
        <v>0</v>
      </c>
      <c r="T129" s="49"/>
      <c r="U129" s="49"/>
      <c r="V129" s="49"/>
      <c r="W129" s="60">
        <f t="shared" si="39"/>
        <v>0</v>
      </c>
      <c r="X129" s="60"/>
      <c r="Y129" s="60">
        <f t="shared" si="26"/>
        <v>671.86300000000006</v>
      </c>
      <c r="Z129" s="133">
        <f t="shared" si="27"/>
        <v>1</v>
      </c>
      <c r="AA129" s="60">
        <f t="shared" si="28"/>
        <v>671.86300000000006</v>
      </c>
      <c r="AB129" s="142">
        <f t="shared" si="29"/>
        <v>1</v>
      </c>
      <c r="AC129" s="151">
        <v>1</v>
      </c>
      <c r="AD129" s="151"/>
      <c r="AE129" s="151"/>
      <c r="AF129" s="180"/>
      <c r="AG129" s="57" t="s">
        <v>788</v>
      </c>
    </row>
    <row r="130" spans="1:33" s="18" customFormat="1" ht="90.75" customHeight="1">
      <c r="A130" s="45">
        <v>111</v>
      </c>
      <c r="B130" s="210" t="s">
        <v>720</v>
      </c>
      <c r="C130" s="47" t="s">
        <v>60</v>
      </c>
      <c r="D130" s="48" t="s">
        <v>64</v>
      </c>
      <c r="E130" s="49"/>
      <c r="F130" s="35" t="s">
        <v>713</v>
      </c>
      <c r="G130" s="49"/>
      <c r="H130" s="49" t="s">
        <v>713</v>
      </c>
      <c r="I130" s="49"/>
      <c r="J130" s="36" t="s">
        <v>49</v>
      </c>
      <c r="K130" s="49"/>
      <c r="L130" s="49"/>
      <c r="M130" s="49"/>
      <c r="N130" s="49"/>
      <c r="O130" s="49">
        <f t="shared" si="37"/>
        <v>5910</v>
      </c>
      <c r="P130" s="49">
        <v>5910</v>
      </c>
      <c r="Q130" s="49"/>
      <c r="R130" s="49"/>
      <c r="S130" s="49">
        <f t="shared" si="38"/>
        <v>0</v>
      </c>
      <c r="T130" s="49"/>
      <c r="U130" s="49"/>
      <c r="V130" s="49"/>
      <c r="W130" s="60">
        <f t="shared" si="39"/>
        <v>0</v>
      </c>
      <c r="X130" s="60"/>
      <c r="Y130" s="60">
        <f t="shared" ref="Y130" si="40">P130+Q130-T130-U130</f>
        <v>5910</v>
      </c>
      <c r="Z130" s="133">
        <f t="shared" ref="Z130" si="41">Y130/(P130+Q130)</f>
        <v>1</v>
      </c>
      <c r="AA130" s="60">
        <f t="shared" ref="AA130" si="42">Y130+W130</f>
        <v>5910</v>
      </c>
      <c r="AB130" s="142">
        <f t="shared" ref="AB130" si="43">AA130/O130</f>
        <v>1</v>
      </c>
      <c r="AC130" s="151">
        <v>1</v>
      </c>
      <c r="AD130" s="151"/>
      <c r="AE130" s="151"/>
      <c r="AF130" s="180"/>
      <c r="AG130" s="57" t="s">
        <v>789</v>
      </c>
    </row>
    <row r="131" spans="1:33" s="18" customFormat="1" ht="91.5" customHeight="1">
      <c r="A131" s="45">
        <v>112</v>
      </c>
      <c r="B131" s="210" t="s">
        <v>721</v>
      </c>
      <c r="C131" s="47" t="s">
        <v>60</v>
      </c>
      <c r="D131" s="48" t="s">
        <v>48</v>
      </c>
      <c r="E131" s="49"/>
      <c r="F131" s="35">
        <v>5315</v>
      </c>
      <c r="G131" s="49"/>
      <c r="H131" s="49">
        <v>5315</v>
      </c>
      <c r="I131" s="49"/>
      <c r="J131" s="36" t="s">
        <v>49</v>
      </c>
      <c r="K131" s="49"/>
      <c r="L131" s="49"/>
      <c r="M131" s="49"/>
      <c r="N131" s="49"/>
      <c r="O131" s="49">
        <f t="shared" si="37"/>
        <v>5315.6689999999999</v>
      </c>
      <c r="P131" s="49">
        <v>5315.6689999999999</v>
      </c>
      <c r="Q131" s="49"/>
      <c r="R131" s="49"/>
      <c r="S131" s="49">
        <f t="shared" si="38"/>
        <v>5315.6689999999999</v>
      </c>
      <c r="T131" s="49">
        <v>5315.6689999999999</v>
      </c>
      <c r="U131" s="49"/>
      <c r="V131" s="49"/>
      <c r="W131" s="60">
        <f t="shared" si="39"/>
        <v>0</v>
      </c>
      <c r="X131" s="60"/>
      <c r="Y131" s="60">
        <f t="shared" ref="Y131" si="44">P131+Q131-T131-U131</f>
        <v>0</v>
      </c>
      <c r="Z131" s="133">
        <f t="shared" ref="Z131" si="45">Y131/(P131+Q131)</f>
        <v>0</v>
      </c>
      <c r="AA131" s="60">
        <f t="shared" ref="AA131" si="46">Y131+W131</f>
        <v>0</v>
      </c>
      <c r="AB131" s="142">
        <f t="shared" ref="AB131" si="47">AA131/O131</f>
        <v>0</v>
      </c>
      <c r="AC131" s="151"/>
      <c r="AD131" s="151"/>
      <c r="AE131" s="151">
        <v>1</v>
      </c>
      <c r="AF131" s="180"/>
      <c r="AG131" s="57" t="s">
        <v>715</v>
      </c>
    </row>
    <row r="132" spans="1:33" s="6" customFormat="1" ht="26.25" customHeight="1">
      <c r="A132" s="33" t="s">
        <v>27</v>
      </c>
      <c r="B132" s="23" t="s">
        <v>21</v>
      </c>
      <c r="C132" s="19"/>
      <c r="D132" s="21"/>
      <c r="E132" s="22">
        <f>E133</f>
        <v>1766783</v>
      </c>
      <c r="F132" s="22">
        <f>F133</f>
        <v>1714907.2479399999</v>
      </c>
      <c r="G132" s="22">
        <f t="shared" ref="G132:L132" si="48">G133</f>
        <v>0</v>
      </c>
      <c r="H132" s="22">
        <f>H133</f>
        <v>1185928.3892999999</v>
      </c>
      <c r="I132" s="22">
        <f t="shared" si="48"/>
        <v>0</v>
      </c>
      <c r="J132" s="31"/>
      <c r="K132" s="22"/>
      <c r="L132" s="22">
        <f t="shared" si="48"/>
        <v>0</v>
      </c>
      <c r="M132" s="22"/>
      <c r="N132" s="22"/>
      <c r="O132" s="22">
        <f>O133</f>
        <v>60000</v>
      </c>
      <c r="P132" s="22">
        <f t="shared" ref="P132:AF132" si="49">P133</f>
        <v>60000</v>
      </c>
      <c r="Q132" s="22">
        <f t="shared" si="49"/>
        <v>0</v>
      </c>
      <c r="R132" s="22">
        <f t="shared" si="49"/>
        <v>0</v>
      </c>
      <c r="S132" s="22">
        <f t="shared" si="49"/>
        <v>44020.464999999997</v>
      </c>
      <c r="T132" s="22">
        <f t="shared" si="49"/>
        <v>44020.464999999997</v>
      </c>
      <c r="U132" s="22">
        <f t="shared" si="49"/>
        <v>0</v>
      </c>
      <c r="V132" s="22">
        <f t="shared" si="49"/>
        <v>0</v>
      </c>
      <c r="W132" s="22">
        <f t="shared" ref="W132:W135" si="50">R132-V132</f>
        <v>0</v>
      </c>
      <c r="X132" s="22"/>
      <c r="Y132" s="22">
        <f t="shared" ref="Y132:Y136" si="51">P132+Q132-T132-U132</f>
        <v>15979.535000000003</v>
      </c>
      <c r="Z132" s="131">
        <f t="shared" ref="Z132:Z136" si="52">Y132/(P132+Q132)</f>
        <v>0.26632558333333339</v>
      </c>
      <c r="AA132" s="22">
        <f t="shared" ref="AA132:AA136" si="53">Y132+W132</f>
        <v>15979.535000000003</v>
      </c>
      <c r="AB132" s="140">
        <f t="shared" ref="AB132:AB136" si="54">AA132/O132</f>
        <v>0.26632558333333339</v>
      </c>
      <c r="AC132" s="118">
        <f>AC133</f>
        <v>1</v>
      </c>
      <c r="AD132" s="118">
        <f t="shared" si="49"/>
        <v>0</v>
      </c>
      <c r="AE132" s="118">
        <f t="shared" si="49"/>
        <v>0</v>
      </c>
      <c r="AF132" s="22">
        <f t="shared" si="49"/>
        <v>0</v>
      </c>
      <c r="AG132" s="90"/>
    </row>
    <row r="133" spans="1:33" s="92" customFormat="1" ht="65.25" customHeight="1">
      <c r="A133" s="45">
        <v>113</v>
      </c>
      <c r="B133" s="198" t="s">
        <v>439</v>
      </c>
      <c r="C133" s="101" t="s">
        <v>71</v>
      </c>
      <c r="D133" s="48" t="s">
        <v>64</v>
      </c>
      <c r="E133" s="49">
        <v>1766783</v>
      </c>
      <c r="F133" s="49">
        <v>1714907.2479399999</v>
      </c>
      <c r="G133" s="49"/>
      <c r="H133" s="49">
        <v>1185928.3892999999</v>
      </c>
      <c r="I133" s="49"/>
      <c r="J133" s="93" t="s">
        <v>440</v>
      </c>
      <c r="K133" s="93" t="s">
        <v>441</v>
      </c>
      <c r="L133" s="49"/>
      <c r="M133" s="49"/>
      <c r="N133" s="49"/>
      <c r="O133" s="49">
        <f>SUM(P133:R133)</f>
        <v>60000</v>
      </c>
      <c r="P133" s="49">
        <v>60000</v>
      </c>
      <c r="Q133" s="49"/>
      <c r="R133" s="49"/>
      <c r="S133" s="49">
        <f t="shared" si="38"/>
        <v>44020.464999999997</v>
      </c>
      <c r="T133" s="49">
        <v>44020.464999999997</v>
      </c>
      <c r="U133" s="49"/>
      <c r="V133" s="49"/>
      <c r="W133" s="60">
        <f t="shared" si="50"/>
        <v>0</v>
      </c>
      <c r="X133" s="60"/>
      <c r="Y133" s="60">
        <f t="shared" si="51"/>
        <v>15979.535000000003</v>
      </c>
      <c r="Z133" s="133">
        <f t="shared" si="52"/>
        <v>0.26632558333333339</v>
      </c>
      <c r="AA133" s="60">
        <f t="shared" si="53"/>
        <v>15979.535000000003</v>
      </c>
      <c r="AB133" s="142">
        <f t="shared" si="54"/>
        <v>0.26632558333333339</v>
      </c>
      <c r="AC133" s="151">
        <v>1</v>
      </c>
      <c r="AD133" s="151">
        <v>0</v>
      </c>
      <c r="AE133" s="151">
        <v>0</v>
      </c>
      <c r="AF133" s="152">
        <v>0</v>
      </c>
      <c r="AG133" s="82"/>
    </row>
    <row r="134" spans="1:33" s="153" customFormat="1" ht="30" customHeight="1">
      <c r="A134" s="248" t="s">
        <v>1</v>
      </c>
      <c r="B134" s="249"/>
      <c r="C134" s="28"/>
      <c r="D134" s="16"/>
      <c r="E134" s="25">
        <f>E136+F166</f>
        <v>162887330.23224002</v>
      </c>
      <c r="F134" s="25">
        <f>F136+F166</f>
        <v>164879826.46136996</v>
      </c>
      <c r="G134" s="25">
        <f>G136+G166</f>
        <v>113365.9</v>
      </c>
      <c r="H134" s="25">
        <f>H136+H166</f>
        <v>34987099.299999997</v>
      </c>
      <c r="I134" s="25">
        <f>I136+I166</f>
        <v>16192484.599999998</v>
      </c>
      <c r="J134" s="25">
        <f t="shared" ref="J134:V134" si="55">J136+J166</f>
        <v>0</v>
      </c>
      <c r="K134" s="25">
        <f t="shared" si="55"/>
        <v>0</v>
      </c>
      <c r="L134" s="25">
        <f t="shared" si="55"/>
        <v>0</v>
      </c>
      <c r="M134" s="25">
        <f>M136+M166</f>
        <v>1779322.49077</v>
      </c>
      <c r="N134" s="25">
        <f>N136+N166</f>
        <v>38042836.056600004</v>
      </c>
      <c r="O134" s="25">
        <f>O136+O166</f>
        <v>41447518.049079999</v>
      </c>
      <c r="P134" s="25">
        <f>P136+P166</f>
        <v>41395328.049079999</v>
      </c>
      <c r="Q134" s="25">
        <f>Q136+Q166</f>
        <v>52190</v>
      </c>
      <c r="R134" s="25">
        <f t="shared" si="55"/>
        <v>0</v>
      </c>
      <c r="S134" s="25">
        <f>S136+S166</f>
        <v>17663242.332199998</v>
      </c>
      <c r="T134" s="25">
        <f>T136+T166</f>
        <v>17608107.932209998</v>
      </c>
      <c r="U134" s="25">
        <f>U136+U166</f>
        <v>55134.399989999998</v>
      </c>
      <c r="V134" s="25">
        <f t="shared" si="55"/>
        <v>0</v>
      </c>
      <c r="W134" s="25">
        <f t="shared" si="50"/>
        <v>0</v>
      </c>
      <c r="X134" s="25"/>
      <c r="Y134" s="25">
        <f>P134+Q134-T134-U134</f>
        <v>23784275.716880001</v>
      </c>
      <c r="Z134" s="127">
        <f t="shared" si="52"/>
        <v>0.57384077108588016</v>
      </c>
      <c r="AA134" s="25">
        <f>Y134+W134</f>
        <v>23784275.716880001</v>
      </c>
      <c r="AB134" s="128">
        <f t="shared" si="54"/>
        <v>0.57384077108588016</v>
      </c>
      <c r="AC134" s="25">
        <f t="shared" ref="AC134:AE134" si="56">AC136+AC166</f>
        <v>42</v>
      </c>
      <c r="AD134" s="25">
        <f t="shared" si="56"/>
        <v>4</v>
      </c>
      <c r="AE134" s="25">
        <f t="shared" si="56"/>
        <v>0</v>
      </c>
      <c r="AF134" s="25">
        <f>AF136+AF166</f>
        <v>0</v>
      </c>
      <c r="AG134" s="25">
        <f>AG136+AG166</f>
        <v>0</v>
      </c>
    </row>
    <row r="135" spans="1:33">
      <c r="A135" s="76"/>
      <c r="B135" s="77" t="s">
        <v>0</v>
      </c>
      <c r="C135" s="3"/>
      <c r="D135" s="2"/>
      <c r="E135" s="26"/>
      <c r="F135" s="26"/>
      <c r="G135" s="26"/>
      <c r="H135" s="26"/>
      <c r="I135" s="26"/>
      <c r="J135" s="15"/>
      <c r="K135" s="26"/>
      <c r="L135" s="26"/>
      <c r="M135" s="26"/>
      <c r="N135" s="26"/>
      <c r="O135" s="38">
        <v>0</v>
      </c>
      <c r="P135" s="26"/>
      <c r="Q135" s="26"/>
      <c r="R135" s="26"/>
      <c r="S135" s="38">
        <v>0</v>
      </c>
      <c r="T135" s="26"/>
      <c r="U135" s="26"/>
      <c r="V135" s="26"/>
      <c r="W135" s="59">
        <f t="shared" si="50"/>
        <v>0</v>
      </c>
      <c r="X135" s="88"/>
      <c r="Y135" s="59">
        <f t="shared" si="51"/>
        <v>0</v>
      </c>
      <c r="Z135" s="135"/>
      <c r="AA135" s="59"/>
      <c r="AB135" s="144"/>
      <c r="AC135" s="124"/>
      <c r="AD135" s="124"/>
      <c r="AE135" s="124"/>
      <c r="AF135" s="89"/>
      <c r="AG135" s="75"/>
    </row>
    <row r="136" spans="1:33" s="6" customFormat="1" ht="26.25" customHeight="1">
      <c r="A136" s="33" t="s">
        <v>14</v>
      </c>
      <c r="B136" s="23" t="s">
        <v>8</v>
      </c>
      <c r="C136" s="19"/>
      <c r="D136" s="21"/>
      <c r="E136" s="22">
        <f t="shared" ref="E136:V136" si="57">SUM(E137:E165)</f>
        <v>160577260.30000001</v>
      </c>
      <c r="F136" s="22">
        <f t="shared" si="57"/>
        <v>162569756.52912995</v>
      </c>
      <c r="G136" s="22">
        <f t="shared" si="57"/>
        <v>113365.9</v>
      </c>
      <c r="H136" s="22">
        <f t="shared" si="57"/>
        <v>34987099.299999997</v>
      </c>
      <c r="I136" s="22">
        <f t="shared" si="57"/>
        <v>16192484.599999998</v>
      </c>
      <c r="J136" s="22">
        <f t="shared" si="57"/>
        <v>0</v>
      </c>
      <c r="K136" s="22">
        <f t="shared" si="57"/>
        <v>0</v>
      </c>
      <c r="L136" s="22">
        <f t="shared" si="57"/>
        <v>0</v>
      </c>
      <c r="M136" s="22">
        <f t="shared" si="57"/>
        <v>1779322.49077</v>
      </c>
      <c r="N136" s="22">
        <f t="shared" si="57"/>
        <v>37964203.062400006</v>
      </c>
      <c r="O136" s="22">
        <f t="shared" si="57"/>
        <v>41241577.829999998</v>
      </c>
      <c r="P136" s="22">
        <f t="shared" si="57"/>
        <v>41189387.829999998</v>
      </c>
      <c r="Q136" s="22">
        <f t="shared" si="57"/>
        <v>52190</v>
      </c>
      <c r="R136" s="22">
        <f t="shared" si="57"/>
        <v>0</v>
      </c>
      <c r="S136" s="22">
        <f t="shared" si="57"/>
        <v>17530045.513689999</v>
      </c>
      <c r="T136" s="22">
        <f t="shared" si="57"/>
        <v>17474911.113699999</v>
      </c>
      <c r="U136" s="22">
        <f t="shared" si="57"/>
        <v>55134.399989999998</v>
      </c>
      <c r="V136" s="22">
        <f t="shared" si="57"/>
        <v>0</v>
      </c>
      <c r="W136" s="22"/>
      <c r="X136" s="22"/>
      <c r="Y136" s="22">
        <f t="shared" si="51"/>
        <v>23711532.31631</v>
      </c>
      <c r="Z136" s="131">
        <f t="shared" si="52"/>
        <v>0.57494241403784818</v>
      </c>
      <c r="AA136" s="22">
        <f t="shared" si="53"/>
        <v>23711532.31631</v>
      </c>
      <c r="AB136" s="140">
        <f t="shared" si="54"/>
        <v>0.57494241403784818</v>
      </c>
      <c r="AC136" s="22">
        <f>SUM(AC137:AC165)</f>
        <v>26</v>
      </c>
      <c r="AD136" s="22">
        <f>SUM(AD137:AD165)</f>
        <v>3</v>
      </c>
      <c r="AE136" s="22">
        <f>SUM(AE137:AE165)</f>
        <v>0</v>
      </c>
      <c r="AF136" s="22">
        <f>SUM(AF137:AF165)</f>
        <v>0</v>
      </c>
      <c r="AG136" s="22">
        <f>SUM(AG137:AG165)</f>
        <v>0</v>
      </c>
    </row>
    <row r="137" spans="1:33" s="154" customFormat="1" ht="86.25" customHeight="1">
      <c r="A137" s="45">
        <v>114</v>
      </c>
      <c r="B137" s="234" t="s">
        <v>172</v>
      </c>
      <c r="C137" s="47" t="s">
        <v>45</v>
      </c>
      <c r="D137" s="50" t="s">
        <v>64</v>
      </c>
      <c r="E137" s="49">
        <v>11303880</v>
      </c>
      <c r="F137" s="49">
        <v>10366403.130000001</v>
      </c>
      <c r="G137" s="49"/>
      <c r="H137" s="49">
        <v>11303880</v>
      </c>
      <c r="I137" s="49">
        <v>6479043.5999999996</v>
      </c>
      <c r="J137" s="36" t="s">
        <v>173</v>
      </c>
      <c r="K137" s="35" t="s">
        <v>648</v>
      </c>
      <c r="L137" s="35" t="s">
        <v>581</v>
      </c>
      <c r="M137" s="49"/>
      <c r="N137" s="49">
        <v>10507157.199999999</v>
      </c>
      <c r="O137" s="49">
        <f t="shared" ref="O137:O174" si="58">SUM(P137:R137)</f>
        <v>4320583.5999999996</v>
      </c>
      <c r="P137" s="49">
        <v>4320583.5999999996</v>
      </c>
      <c r="Q137" s="49"/>
      <c r="R137" s="49"/>
      <c r="S137" s="49">
        <f t="shared" ref="S137:S174" si="59">SUM(T137:V137)</f>
        <v>750269.8</v>
      </c>
      <c r="T137" s="49">
        <v>750269.8</v>
      </c>
      <c r="U137" s="49"/>
      <c r="V137" s="49"/>
      <c r="W137" s="60">
        <f t="shared" ref="W137:W165" si="60">R137-V137</f>
        <v>0</v>
      </c>
      <c r="X137" s="60"/>
      <c r="Y137" s="60">
        <f t="shared" ref="Y137:Y165" si="61">P137+Q137-T137-U137</f>
        <v>3570313.8</v>
      </c>
      <c r="Z137" s="133">
        <f t="shared" ref="Z137:Z165" si="62">Y137/(P137+Q137)</f>
        <v>0.82634989402820491</v>
      </c>
      <c r="AA137" s="60">
        <f t="shared" ref="AA137:AA165" si="63">Y137+W137</f>
        <v>3570313.8</v>
      </c>
      <c r="AB137" s="142">
        <f t="shared" ref="AB137:AB165" si="64">AA137/O137</f>
        <v>0.82634989402820491</v>
      </c>
      <c r="AC137" s="151">
        <v>1</v>
      </c>
      <c r="AD137" s="151">
        <v>0</v>
      </c>
      <c r="AE137" s="151">
        <v>0</v>
      </c>
      <c r="AF137" s="152">
        <v>0</v>
      </c>
      <c r="AG137" s="57" t="s">
        <v>575</v>
      </c>
    </row>
    <row r="138" spans="1:33" s="154" customFormat="1" ht="93" customHeight="1">
      <c r="A138" s="45">
        <v>115</v>
      </c>
      <c r="B138" s="234" t="s">
        <v>46</v>
      </c>
      <c r="C138" s="47" t="s">
        <v>45</v>
      </c>
      <c r="D138" s="50" t="s">
        <v>102</v>
      </c>
      <c r="E138" s="49">
        <v>2048546</v>
      </c>
      <c r="F138" s="49">
        <v>1879225.48</v>
      </c>
      <c r="G138" s="49">
        <v>113365.9</v>
      </c>
      <c r="H138" s="49">
        <v>1935180.1</v>
      </c>
      <c r="I138" s="49">
        <v>1605621.2</v>
      </c>
      <c r="J138" s="36" t="s">
        <v>174</v>
      </c>
      <c r="K138" s="35" t="s">
        <v>577</v>
      </c>
      <c r="L138" s="35" t="s">
        <v>576</v>
      </c>
      <c r="M138" s="49">
        <v>113365.9</v>
      </c>
      <c r="N138" s="49">
        <v>1551456.2</v>
      </c>
      <c r="O138" s="49">
        <f t="shared" si="58"/>
        <v>0</v>
      </c>
      <c r="P138" s="49">
        <v>0</v>
      </c>
      <c r="Q138" s="49"/>
      <c r="R138" s="49"/>
      <c r="S138" s="49">
        <f t="shared" si="59"/>
        <v>0</v>
      </c>
      <c r="T138" s="49">
        <v>0</v>
      </c>
      <c r="U138" s="92"/>
      <c r="V138" s="49"/>
      <c r="W138" s="60">
        <f t="shared" si="60"/>
        <v>0</v>
      </c>
      <c r="X138" s="60"/>
      <c r="Y138" s="60">
        <f t="shared" si="61"/>
        <v>0</v>
      </c>
      <c r="Z138" s="133"/>
      <c r="AA138" s="60"/>
      <c r="AB138" s="142"/>
      <c r="AC138" s="151">
        <v>1</v>
      </c>
      <c r="AD138" s="151">
        <v>0</v>
      </c>
      <c r="AE138" s="151"/>
      <c r="AF138" s="152">
        <v>0</v>
      </c>
      <c r="AG138" s="57" t="s">
        <v>578</v>
      </c>
    </row>
    <row r="139" spans="1:33" s="154" customFormat="1" ht="99" customHeight="1">
      <c r="A139" s="45">
        <v>116</v>
      </c>
      <c r="B139" s="234" t="s">
        <v>175</v>
      </c>
      <c r="C139" s="47" t="s">
        <v>45</v>
      </c>
      <c r="D139" s="50" t="s">
        <v>64</v>
      </c>
      <c r="E139" s="49">
        <v>10939817</v>
      </c>
      <c r="F139" s="49">
        <v>10408981.047909999</v>
      </c>
      <c r="G139" s="49"/>
      <c r="H139" s="49">
        <v>10939817</v>
      </c>
      <c r="I139" s="49">
        <v>1003548.9</v>
      </c>
      <c r="J139" s="93" t="s">
        <v>579</v>
      </c>
      <c r="K139" s="35" t="s">
        <v>649</v>
      </c>
      <c r="L139" s="35" t="s">
        <v>576</v>
      </c>
      <c r="M139" s="49"/>
      <c r="N139" s="49">
        <v>5003548.8</v>
      </c>
      <c r="O139" s="49">
        <f t="shared" si="58"/>
        <v>4000000</v>
      </c>
      <c r="P139" s="49">
        <v>4000000</v>
      </c>
      <c r="Q139" s="49"/>
      <c r="R139" s="49"/>
      <c r="S139" s="49">
        <f t="shared" si="59"/>
        <v>1441730.2</v>
      </c>
      <c r="T139" s="49">
        <v>1441730.2</v>
      </c>
      <c r="U139" s="49"/>
      <c r="V139" s="49"/>
      <c r="W139" s="60">
        <f t="shared" si="60"/>
        <v>0</v>
      </c>
      <c r="X139" s="60"/>
      <c r="Y139" s="60">
        <f t="shared" si="61"/>
        <v>2558269.7999999998</v>
      </c>
      <c r="Z139" s="133">
        <f t="shared" si="62"/>
        <v>0.63956744999999993</v>
      </c>
      <c r="AA139" s="60">
        <f t="shared" si="63"/>
        <v>2558269.7999999998</v>
      </c>
      <c r="AB139" s="142">
        <f t="shared" si="64"/>
        <v>0.63956744999999993</v>
      </c>
      <c r="AC139" s="151">
        <v>1</v>
      </c>
      <c r="AD139" s="151">
        <v>0</v>
      </c>
      <c r="AE139" s="151">
        <v>0</v>
      </c>
      <c r="AF139" s="152">
        <v>0</v>
      </c>
      <c r="AG139" s="57" t="s">
        <v>580</v>
      </c>
    </row>
    <row r="140" spans="1:33" s="155" customFormat="1" ht="83.25" customHeight="1">
      <c r="A140" s="45">
        <v>117</v>
      </c>
      <c r="B140" s="210" t="s">
        <v>177</v>
      </c>
      <c r="C140" s="47" t="s">
        <v>45</v>
      </c>
      <c r="D140" s="50" t="s">
        <v>48</v>
      </c>
      <c r="E140" s="35">
        <v>240981</v>
      </c>
      <c r="F140" s="35">
        <v>240981</v>
      </c>
      <c r="G140" s="35"/>
      <c r="H140" s="35"/>
      <c r="I140" s="35"/>
      <c r="J140" s="36" t="s">
        <v>176</v>
      </c>
      <c r="K140" s="35" t="s">
        <v>650</v>
      </c>
      <c r="L140" s="35" t="s">
        <v>651</v>
      </c>
      <c r="M140" s="35"/>
      <c r="N140" s="35"/>
      <c r="O140" s="49">
        <f t="shared" si="58"/>
        <v>0</v>
      </c>
      <c r="P140" s="35"/>
      <c r="Q140" s="35"/>
      <c r="R140" s="35"/>
      <c r="S140" s="49">
        <f t="shared" si="59"/>
        <v>0</v>
      </c>
      <c r="T140" s="35"/>
      <c r="U140" s="35"/>
      <c r="V140" s="35"/>
      <c r="W140" s="60">
        <f t="shared" si="60"/>
        <v>0</v>
      </c>
      <c r="X140" s="60"/>
      <c r="Y140" s="60">
        <f t="shared" si="61"/>
        <v>0</v>
      </c>
      <c r="Z140" s="133"/>
      <c r="AA140" s="60"/>
      <c r="AB140" s="142"/>
      <c r="AC140" s="151">
        <v>1</v>
      </c>
      <c r="AD140" s="151">
        <v>0</v>
      </c>
      <c r="AE140" s="151">
        <v>0</v>
      </c>
      <c r="AF140" s="152">
        <v>0</v>
      </c>
      <c r="AG140" s="57" t="s">
        <v>582</v>
      </c>
    </row>
    <row r="141" spans="1:33" s="155" customFormat="1" ht="83.25" customHeight="1">
      <c r="A141" s="45">
        <v>118</v>
      </c>
      <c r="B141" s="210" t="s">
        <v>655</v>
      </c>
      <c r="C141" s="47" t="s">
        <v>45</v>
      </c>
      <c r="D141" s="50">
        <v>2026</v>
      </c>
      <c r="E141" s="35">
        <v>1134821</v>
      </c>
      <c r="F141" s="35">
        <v>1134821</v>
      </c>
      <c r="G141" s="35"/>
      <c r="H141" s="35">
        <v>1134821</v>
      </c>
      <c r="I141" s="35">
        <v>0</v>
      </c>
      <c r="J141" s="36" t="s">
        <v>656</v>
      </c>
      <c r="K141" s="35" t="s">
        <v>657</v>
      </c>
      <c r="L141" s="62" t="s">
        <v>657</v>
      </c>
      <c r="M141" s="35"/>
      <c r="N141" s="35">
        <v>1134821</v>
      </c>
      <c r="O141" s="49">
        <f t="shared" si="58"/>
        <v>1134821</v>
      </c>
      <c r="P141" s="35">
        <v>1134821</v>
      </c>
      <c r="Q141" s="35"/>
      <c r="R141" s="35"/>
      <c r="S141" s="49">
        <f t="shared" si="59"/>
        <v>0</v>
      </c>
      <c r="T141" s="35"/>
      <c r="U141" s="35"/>
      <c r="V141" s="35"/>
      <c r="W141" s="60">
        <f t="shared" si="60"/>
        <v>0</v>
      </c>
      <c r="X141" s="60"/>
      <c r="Y141" s="60">
        <f t="shared" si="61"/>
        <v>1134821</v>
      </c>
      <c r="Z141" s="133">
        <f t="shared" si="62"/>
        <v>1</v>
      </c>
      <c r="AA141" s="60">
        <f t="shared" si="63"/>
        <v>1134821</v>
      </c>
      <c r="AB141" s="142">
        <f t="shared" si="64"/>
        <v>1</v>
      </c>
      <c r="AC141" s="151">
        <v>1</v>
      </c>
      <c r="AD141" s="151"/>
      <c r="AE141" s="151"/>
      <c r="AF141" s="152"/>
      <c r="AG141" s="57" t="s">
        <v>660</v>
      </c>
    </row>
    <row r="142" spans="1:33" s="155" customFormat="1" ht="83.25" customHeight="1">
      <c r="A142" s="45">
        <v>119</v>
      </c>
      <c r="B142" s="210" t="s">
        <v>658</v>
      </c>
      <c r="C142" s="47" t="s">
        <v>45</v>
      </c>
      <c r="D142" s="50">
        <v>2026</v>
      </c>
      <c r="E142" s="35">
        <v>1482559</v>
      </c>
      <c r="F142" s="35">
        <v>1482559</v>
      </c>
      <c r="G142" s="35"/>
      <c r="H142" s="35">
        <v>1482559</v>
      </c>
      <c r="I142" s="35">
        <v>0</v>
      </c>
      <c r="J142" s="36" t="s">
        <v>659</v>
      </c>
      <c r="K142" s="35" t="s">
        <v>657</v>
      </c>
      <c r="L142" s="62" t="s">
        <v>657</v>
      </c>
      <c r="M142" s="35"/>
      <c r="N142" s="35">
        <v>1482559</v>
      </c>
      <c r="O142" s="49">
        <f t="shared" si="58"/>
        <v>1482559</v>
      </c>
      <c r="P142" s="35">
        <v>1482559</v>
      </c>
      <c r="Q142" s="35"/>
      <c r="R142" s="35"/>
      <c r="S142" s="49">
        <f t="shared" si="59"/>
        <v>0</v>
      </c>
      <c r="T142" s="35"/>
      <c r="U142" s="35"/>
      <c r="V142" s="35"/>
      <c r="W142" s="60">
        <f t="shared" si="60"/>
        <v>0</v>
      </c>
      <c r="X142" s="60"/>
      <c r="Y142" s="60">
        <f t="shared" si="61"/>
        <v>1482559</v>
      </c>
      <c r="Z142" s="133">
        <f t="shared" si="62"/>
        <v>1</v>
      </c>
      <c r="AA142" s="60">
        <f t="shared" si="63"/>
        <v>1482559</v>
      </c>
      <c r="AB142" s="142">
        <f t="shared" si="64"/>
        <v>1</v>
      </c>
      <c r="AC142" s="151">
        <v>1</v>
      </c>
      <c r="AD142" s="151"/>
      <c r="AE142" s="151"/>
      <c r="AF142" s="152"/>
      <c r="AG142" s="57" t="s">
        <v>660</v>
      </c>
    </row>
    <row r="143" spans="1:33" s="156" customFormat="1" ht="243.75" customHeight="1">
      <c r="A143" s="45">
        <v>120</v>
      </c>
      <c r="B143" s="234" t="s">
        <v>178</v>
      </c>
      <c r="C143" s="47" t="s">
        <v>45</v>
      </c>
      <c r="D143" s="50" t="s">
        <v>102</v>
      </c>
      <c r="E143" s="49">
        <v>1067803</v>
      </c>
      <c r="F143" s="49">
        <v>2500211.5</v>
      </c>
      <c r="G143" s="35"/>
      <c r="H143" s="35" t="s">
        <v>179</v>
      </c>
      <c r="I143" s="35"/>
      <c r="J143" s="36" t="s">
        <v>180</v>
      </c>
      <c r="K143" s="35" t="s">
        <v>699</v>
      </c>
      <c r="L143" s="49"/>
      <c r="M143" s="49"/>
      <c r="N143" s="49"/>
      <c r="O143" s="49">
        <f t="shared" si="58"/>
        <v>834311</v>
      </c>
      <c r="P143" s="49">
        <v>834311</v>
      </c>
      <c r="Q143" s="49"/>
      <c r="R143" s="49"/>
      <c r="S143" s="49">
        <f t="shared" si="59"/>
        <v>139505</v>
      </c>
      <c r="T143" s="49">
        <v>139505</v>
      </c>
      <c r="U143" s="49"/>
      <c r="V143" s="49"/>
      <c r="W143" s="60">
        <f t="shared" si="60"/>
        <v>0</v>
      </c>
      <c r="X143" s="60"/>
      <c r="Y143" s="60">
        <f t="shared" si="61"/>
        <v>694806</v>
      </c>
      <c r="Z143" s="133">
        <f t="shared" si="62"/>
        <v>0.83279017057188509</v>
      </c>
      <c r="AA143" s="60">
        <f t="shared" si="63"/>
        <v>694806</v>
      </c>
      <c r="AB143" s="142">
        <f t="shared" si="64"/>
        <v>0.83279017057188509</v>
      </c>
      <c r="AC143" s="151"/>
      <c r="AD143" s="151">
        <v>1</v>
      </c>
      <c r="AE143" s="151"/>
      <c r="AF143" s="152">
        <v>0</v>
      </c>
      <c r="AG143" s="57" t="s">
        <v>700</v>
      </c>
    </row>
    <row r="144" spans="1:33" s="156" customFormat="1" ht="96" customHeight="1">
      <c r="A144" s="45">
        <v>121</v>
      </c>
      <c r="B144" s="234" t="s">
        <v>181</v>
      </c>
      <c r="C144" s="47" t="s">
        <v>45</v>
      </c>
      <c r="D144" s="50" t="s">
        <v>64</v>
      </c>
      <c r="E144" s="49">
        <v>6055963</v>
      </c>
      <c r="F144" s="49">
        <v>5745283.7999999998</v>
      </c>
      <c r="G144" s="49"/>
      <c r="H144" s="35" t="s">
        <v>455</v>
      </c>
      <c r="I144" s="49"/>
      <c r="J144" s="36" t="s">
        <v>182</v>
      </c>
      <c r="K144" s="35" t="s">
        <v>701</v>
      </c>
      <c r="L144" s="49"/>
      <c r="M144" s="49"/>
      <c r="N144" s="49"/>
      <c r="O144" s="49">
        <f t="shared" si="58"/>
        <v>566934.5</v>
      </c>
      <c r="P144" s="49">
        <v>566934.5</v>
      </c>
      <c r="Q144" s="49"/>
      <c r="R144" s="49"/>
      <c r="S144" s="49">
        <f t="shared" si="59"/>
        <v>184023</v>
      </c>
      <c r="T144" s="49">
        <v>184023</v>
      </c>
      <c r="U144" s="49"/>
      <c r="V144" s="49"/>
      <c r="W144" s="60">
        <f t="shared" si="60"/>
        <v>0</v>
      </c>
      <c r="X144" s="60"/>
      <c r="Y144" s="60">
        <f t="shared" si="61"/>
        <v>382911.5</v>
      </c>
      <c r="Z144" s="133">
        <f t="shared" si="62"/>
        <v>0.67540694736340789</v>
      </c>
      <c r="AA144" s="60">
        <f t="shared" si="63"/>
        <v>382911.5</v>
      </c>
      <c r="AB144" s="142">
        <f t="shared" si="64"/>
        <v>0.67540694736340789</v>
      </c>
      <c r="AC144" s="151"/>
      <c r="AD144" s="151">
        <v>1</v>
      </c>
      <c r="AE144" s="151">
        <v>0</v>
      </c>
      <c r="AF144" s="152">
        <v>0</v>
      </c>
      <c r="AG144" s="57" t="s">
        <v>702</v>
      </c>
    </row>
    <row r="145" spans="1:33" s="156" customFormat="1" ht="71.25" customHeight="1">
      <c r="A145" s="45">
        <v>122</v>
      </c>
      <c r="B145" s="234" t="s">
        <v>47</v>
      </c>
      <c r="C145" s="47" t="s">
        <v>45</v>
      </c>
      <c r="D145" s="48" t="s">
        <v>102</v>
      </c>
      <c r="E145" s="49">
        <v>8090229</v>
      </c>
      <c r="F145" s="35">
        <v>7508565.2999999998</v>
      </c>
      <c r="G145" s="49"/>
      <c r="H145" s="35" t="s">
        <v>216</v>
      </c>
      <c r="I145" s="49"/>
      <c r="J145" s="36" t="s">
        <v>105</v>
      </c>
      <c r="K145" s="35" t="s">
        <v>695</v>
      </c>
      <c r="L145" s="49"/>
      <c r="M145" s="49">
        <v>1665956.5907700001</v>
      </c>
      <c r="N145" s="49">
        <v>469793.66239999997</v>
      </c>
      <c r="O145" s="49">
        <f t="shared" si="58"/>
        <v>52190</v>
      </c>
      <c r="P145" s="49"/>
      <c r="Q145" s="49">
        <v>52190</v>
      </c>
      <c r="R145" s="49"/>
      <c r="S145" s="49">
        <f t="shared" si="59"/>
        <v>55134.399989999998</v>
      </c>
      <c r="T145" s="49"/>
      <c r="U145" s="49">
        <v>55134.399989999998</v>
      </c>
      <c r="V145" s="49"/>
      <c r="W145" s="60">
        <f t="shared" si="60"/>
        <v>0</v>
      </c>
      <c r="X145" s="60"/>
      <c r="Y145" s="60">
        <f t="shared" si="61"/>
        <v>-2944.3999899999981</v>
      </c>
      <c r="Z145" s="133">
        <f t="shared" si="62"/>
        <v>-5.6416937919141562E-2</v>
      </c>
      <c r="AA145" s="60">
        <f t="shared" si="63"/>
        <v>-2944.3999899999981</v>
      </c>
      <c r="AB145" s="142">
        <f t="shared" si="64"/>
        <v>-5.6416937919141562E-2</v>
      </c>
      <c r="AC145" s="151">
        <v>1</v>
      </c>
      <c r="AD145" s="151">
        <v>0</v>
      </c>
      <c r="AE145" s="151">
        <v>0</v>
      </c>
      <c r="AF145" s="152">
        <v>0</v>
      </c>
      <c r="AG145" s="94"/>
    </row>
    <row r="146" spans="1:33" s="156" customFormat="1" ht="81.75" customHeight="1">
      <c r="A146" s="45">
        <v>123</v>
      </c>
      <c r="B146" s="208" t="s">
        <v>183</v>
      </c>
      <c r="C146" s="47" t="s">
        <v>45</v>
      </c>
      <c r="D146" s="48" t="s">
        <v>48</v>
      </c>
      <c r="E146" s="49">
        <v>2392098</v>
      </c>
      <c r="F146" s="35">
        <v>2294484</v>
      </c>
      <c r="G146" s="49"/>
      <c r="H146" s="35" t="s">
        <v>220</v>
      </c>
      <c r="I146" s="49"/>
      <c r="J146" s="36" t="s">
        <v>184</v>
      </c>
      <c r="K146" s="35" t="s">
        <v>696</v>
      </c>
      <c r="L146" s="49"/>
      <c r="M146" s="49"/>
      <c r="N146" s="49"/>
      <c r="O146" s="49">
        <f t="shared" si="58"/>
        <v>1150000</v>
      </c>
      <c r="P146" s="49">
        <v>1150000</v>
      </c>
      <c r="Q146" s="49"/>
      <c r="R146" s="49"/>
      <c r="S146" s="49">
        <f t="shared" si="59"/>
        <v>1150000</v>
      </c>
      <c r="T146" s="49">
        <v>1150000</v>
      </c>
      <c r="U146" s="49"/>
      <c r="V146" s="49"/>
      <c r="W146" s="60">
        <f t="shared" si="60"/>
        <v>0</v>
      </c>
      <c r="X146" s="60"/>
      <c r="Y146" s="60">
        <f t="shared" si="61"/>
        <v>0</v>
      </c>
      <c r="Z146" s="133">
        <f t="shared" si="62"/>
        <v>0</v>
      </c>
      <c r="AA146" s="60">
        <f t="shared" si="63"/>
        <v>0</v>
      </c>
      <c r="AB146" s="142">
        <f t="shared" si="64"/>
        <v>0</v>
      </c>
      <c r="AC146" s="151">
        <v>1</v>
      </c>
      <c r="AD146" s="151">
        <v>0</v>
      </c>
      <c r="AE146" s="151">
        <v>0</v>
      </c>
      <c r="AF146" s="152">
        <v>0</v>
      </c>
      <c r="AG146" s="94"/>
    </row>
    <row r="147" spans="1:33" s="156" customFormat="1" ht="98.25" customHeight="1">
      <c r="A147" s="45">
        <v>124</v>
      </c>
      <c r="B147" s="208" t="s">
        <v>185</v>
      </c>
      <c r="C147" s="47" t="s">
        <v>45</v>
      </c>
      <c r="D147" s="48" t="s">
        <v>48</v>
      </c>
      <c r="E147" s="49">
        <v>2273847</v>
      </c>
      <c r="F147" s="35">
        <v>803479.31099999999</v>
      </c>
      <c r="G147" s="49"/>
      <c r="H147" s="35" t="s">
        <v>242</v>
      </c>
      <c r="I147" s="49"/>
      <c r="J147" s="36" t="s">
        <v>186</v>
      </c>
      <c r="K147" s="49"/>
      <c r="L147" s="49"/>
      <c r="M147" s="49"/>
      <c r="N147" s="49"/>
      <c r="O147" s="49">
        <f t="shared" si="58"/>
        <v>400000</v>
      </c>
      <c r="P147" s="49">
        <v>400000</v>
      </c>
      <c r="Q147" s="49"/>
      <c r="R147" s="49"/>
      <c r="S147" s="49">
        <f t="shared" si="59"/>
        <v>201713.38</v>
      </c>
      <c r="T147" s="49">
        <v>201713.38</v>
      </c>
      <c r="U147" s="49"/>
      <c r="V147" s="49"/>
      <c r="W147" s="60">
        <f t="shared" si="60"/>
        <v>0</v>
      </c>
      <c r="X147" s="60"/>
      <c r="Y147" s="60">
        <f t="shared" si="61"/>
        <v>198286.62</v>
      </c>
      <c r="Z147" s="133">
        <f t="shared" si="62"/>
        <v>0.49571654999999998</v>
      </c>
      <c r="AA147" s="60">
        <f t="shared" si="63"/>
        <v>198286.62</v>
      </c>
      <c r="AB147" s="142">
        <f t="shared" si="64"/>
        <v>0.49571654999999998</v>
      </c>
      <c r="AC147" s="151">
        <v>1</v>
      </c>
      <c r="AD147" s="151">
        <v>0</v>
      </c>
      <c r="AE147" s="151">
        <v>0</v>
      </c>
      <c r="AF147" s="152">
        <v>0</v>
      </c>
      <c r="AG147" s="173" t="s">
        <v>594</v>
      </c>
    </row>
    <row r="148" spans="1:33" s="156" customFormat="1" ht="86.25" customHeight="1">
      <c r="A148" s="45">
        <v>125</v>
      </c>
      <c r="B148" s="234" t="s">
        <v>187</v>
      </c>
      <c r="C148" s="47" t="s">
        <v>45</v>
      </c>
      <c r="D148" s="48" t="s">
        <v>48</v>
      </c>
      <c r="E148" s="49">
        <v>2023874</v>
      </c>
      <c r="F148" s="49">
        <v>702997.90300000005</v>
      </c>
      <c r="G148" s="49"/>
      <c r="H148" s="35" t="s">
        <v>245</v>
      </c>
      <c r="I148" s="49"/>
      <c r="J148" s="36" t="s">
        <v>188</v>
      </c>
      <c r="K148" s="49"/>
      <c r="L148" s="49"/>
      <c r="M148" s="49"/>
      <c r="N148" s="49"/>
      <c r="O148" s="49">
        <f t="shared" si="58"/>
        <v>400000</v>
      </c>
      <c r="P148" s="49">
        <v>400000</v>
      </c>
      <c r="Q148" s="49"/>
      <c r="R148" s="49"/>
      <c r="S148" s="49">
        <f t="shared" si="59"/>
        <v>157870.45000000001</v>
      </c>
      <c r="T148" s="49">
        <v>157870.45000000001</v>
      </c>
      <c r="U148" s="49"/>
      <c r="V148" s="49"/>
      <c r="W148" s="60">
        <f t="shared" si="60"/>
        <v>0</v>
      </c>
      <c r="X148" s="60"/>
      <c r="Y148" s="60">
        <f t="shared" si="61"/>
        <v>242129.55</v>
      </c>
      <c r="Z148" s="133">
        <f t="shared" si="62"/>
        <v>0.60532387499999996</v>
      </c>
      <c r="AA148" s="60">
        <f t="shared" si="63"/>
        <v>242129.55</v>
      </c>
      <c r="AB148" s="142">
        <f t="shared" si="64"/>
        <v>0.60532387499999996</v>
      </c>
      <c r="AC148" s="151">
        <v>1</v>
      </c>
      <c r="AD148" s="151">
        <v>0</v>
      </c>
      <c r="AE148" s="151">
        <v>0</v>
      </c>
      <c r="AF148" s="152">
        <v>0</v>
      </c>
      <c r="AG148" s="181" t="s">
        <v>594</v>
      </c>
    </row>
    <row r="149" spans="1:33" s="156" customFormat="1" ht="81" customHeight="1">
      <c r="A149" s="45">
        <v>126</v>
      </c>
      <c r="B149" s="234" t="s">
        <v>189</v>
      </c>
      <c r="C149" s="47" t="s">
        <v>45</v>
      </c>
      <c r="D149" s="48" t="s">
        <v>48</v>
      </c>
      <c r="E149" s="49">
        <v>2840266</v>
      </c>
      <c r="F149" s="49">
        <v>2679942.267</v>
      </c>
      <c r="G149" s="49"/>
      <c r="H149" s="35" t="s">
        <v>246</v>
      </c>
      <c r="I149" s="49"/>
      <c r="J149" s="36" t="s">
        <v>190</v>
      </c>
      <c r="K149" s="49"/>
      <c r="L149" s="49"/>
      <c r="M149" s="49"/>
      <c r="N149" s="49"/>
      <c r="O149" s="49">
        <f t="shared" si="58"/>
        <v>672999</v>
      </c>
      <c r="P149" s="49">
        <v>672999</v>
      </c>
      <c r="Q149" s="49"/>
      <c r="R149" s="49"/>
      <c r="S149" s="49">
        <f t="shared" si="59"/>
        <v>222467.77</v>
      </c>
      <c r="T149" s="49">
        <v>222467.77</v>
      </c>
      <c r="U149" s="49"/>
      <c r="V149" s="49"/>
      <c r="W149" s="60">
        <f t="shared" si="60"/>
        <v>0</v>
      </c>
      <c r="X149" s="60"/>
      <c r="Y149" s="60">
        <f t="shared" si="61"/>
        <v>450531.23</v>
      </c>
      <c r="Z149" s="133">
        <f t="shared" si="62"/>
        <v>0.66943818638660679</v>
      </c>
      <c r="AA149" s="60">
        <f t="shared" si="63"/>
        <v>450531.23</v>
      </c>
      <c r="AB149" s="142">
        <f t="shared" si="64"/>
        <v>0.66943818638660679</v>
      </c>
      <c r="AC149" s="151">
        <v>1</v>
      </c>
      <c r="AD149" s="151">
        <v>0</v>
      </c>
      <c r="AE149" s="151">
        <v>0</v>
      </c>
      <c r="AF149" s="152">
        <v>0</v>
      </c>
      <c r="AG149" s="174"/>
    </row>
    <row r="150" spans="1:33" s="156" customFormat="1" ht="86.25" customHeight="1">
      <c r="A150" s="45">
        <v>127</v>
      </c>
      <c r="B150" s="210" t="s">
        <v>191</v>
      </c>
      <c r="C150" s="47" t="s">
        <v>45</v>
      </c>
      <c r="D150" s="50" t="s">
        <v>48</v>
      </c>
      <c r="E150" s="49">
        <v>8238569.5</v>
      </c>
      <c r="F150" s="35">
        <v>7979630.557</v>
      </c>
      <c r="G150" s="49"/>
      <c r="H150" s="35" t="s">
        <v>492</v>
      </c>
      <c r="I150" s="49"/>
      <c r="J150" s="36" t="s">
        <v>192</v>
      </c>
      <c r="K150" s="49"/>
      <c r="L150" s="49"/>
      <c r="M150" s="49"/>
      <c r="N150" s="49"/>
      <c r="O150" s="49">
        <f t="shared" si="58"/>
        <v>580372.03</v>
      </c>
      <c r="P150" s="49">
        <v>580372.03</v>
      </c>
      <c r="Q150" s="49"/>
      <c r="R150" s="49"/>
      <c r="S150" s="49">
        <f t="shared" si="59"/>
        <v>580372.03</v>
      </c>
      <c r="T150" s="49">
        <v>580372.03</v>
      </c>
      <c r="U150" s="49"/>
      <c r="V150" s="49"/>
      <c r="W150" s="60">
        <f t="shared" si="60"/>
        <v>0</v>
      </c>
      <c r="X150" s="60"/>
      <c r="Y150" s="60">
        <f t="shared" si="61"/>
        <v>0</v>
      </c>
      <c r="Z150" s="133">
        <f t="shared" si="62"/>
        <v>0</v>
      </c>
      <c r="AA150" s="60">
        <f t="shared" si="63"/>
        <v>0</v>
      </c>
      <c r="AB150" s="142">
        <f t="shared" si="64"/>
        <v>0</v>
      </c>
      <c r="AC150" s="151">
        <v>1</v>
      </c>
      <c r="AD150" s="151">
        <v>0</v>
      </c>
      <c r="AE150" s="151">
        <v>0</v>
      </c>
      <c r="AF150" s="152">
        <v>0</v>
      </c>
      <c r="AG150" s="94"/>
    </row>
    <row r="151" spans="1:33" s="156" customFormat="1" ht="79.5" customHeight="1">
      <c r="A151" s="45">
        <v>128</v>
      </c>
      <c r="B151" s="208" t="s">
        <v>193</v>
      </c>
      <c r="C151" s="47" t="s">
        <v>45</v>
      </c>
      <c r="D151" s="50" t="s">
        <v>48</v>
      </c>
      <c r="E151" s="49">
        <v>4451155</v>
      </c>
      <c r="F151" s="35">
        <v>4306187.4000000004</v>
      </c>
      <c r="G151" s="49"/>
      <c r="H151" s="49">
        <v>2315859.5</v>
      </c>
      <c r="I151" s="49">
        <v>2315859.5</v>
      </c>
      <c r="J151" s="36" t="s">
        <v>569</v>
      </c>
      <c r="K151" s="35" t="s">
        <v>570</v>
      </c>
      <c r="L151" s="49"/>
      <c r="M151" s="49"/>
      <c r="N151" s="49">
        <v>4306187.4000000004</v>
      </c>
      <c r="O151" s="49">
        <f t="shared" si="58"/>
        <v>4315859</v>
      </c>
      <c r="P151" s="49">
        <v>4315859</v>
      </c>
      <c r="Q151" s="49"/>
      <c r="R151" s="49"/>
      <c r="S151" s="49">
        <f t="shared" si="59"/>
        <v>3371309.3</v>
      </c>
      <c r="T151" s="49">
        <v>3371309.3</v>
      </c>
      <c r="U151" s="49"/>
      <c r="V151" s="49"/>
      <c r="W151" s="60">
        <f t="shared" si="60"/>
        <v>0</v>
      </c>
      <c r="X151" s="60"/>
      <c r="Y151" s="60">
        <f t="shared" si="61"/>
        <v>944549.70000000019</v>
      </c>
      <c r="Z151" s="133">
        <f t="shared" si="62"/>
        <v>0.21885555111971919</v>
      </c>
      <c r="AA151" s="60">
        <f t="shared" si="63"/>
        <v>944549.70000000019</v>
      </c>
      <c r="AB151" s="142">
        <f t="shared" si="64"/>
        <v>0.21885555111971919</v>
      </c>
      <c r="AC151" s="151">
        <v>1</v>
      </c>
      <c r="AD151" s="151"/>
      <c r="AE151" s="151"/>
      <c r="AF151" s="67"/>
      <c r="AG151" s="173" t="s">
        <v>571</v>
      </c>
    </row>
    <row r="152" spans="1:33" s="156" customFormat="1" ht="79.5" customHeight="1">
      <c r="A152" s="45">
        <v>129</v>
      </c>
      <c r="B152" s="208" t="s">
        <v>194</v>
      </c>
      <c r="C152" s="47" t="s">
        <v>45</v>
      </c>
      <c r="D152" s="50" t="s">
        <v>48</v>
      </c>
      <c r="E152" s="49">
        <v>7932939</v>
      </c>
      <c r="F152" s="35">
        <v>7633703.0999999996</v>
      </c>
      <c r="G152" s="49"/>
      <c r="H152" s="49">
        <v>6</v>
      </c>
      <c r="I152" s="49">
        <v>6</v>
      </c>
      <c r="J152" s="36" t="s">
        <v>195</v>
      </c>
      <c r="K152" s="35" t="s">
        <v>572</v>
      </c>
      <c r="L152" s="49"/>
      <c r="M152" s="49"/>
      <c r="N152" s="49">
        <v>7633703.0999999996</v>
      </c>
      <c r="O152" s="49">
        <f t="shared" si="58"/>
        <v>2000006</v>
      </c>
      <c r="P152" s="49">
        <v>2000006</v>
      </c>
      <c r="Q152" s="49"/>
      <c r="R152" s="49"/>
      <c r="S152" s="49">
        <f t="shared" si="59"/>
        <v>1384556</v>
      </c>
      <c r="T152" s="49">
        <v>1384556</v>
      </c>
      <c r="U152" s="49"/>
      <c r="V152" s="49"/>
      <c r="W152" s="60">
        <f t="shared" si="60"/>
        <v>0</v>
      </c>
      <c r="X152" s="60"/>
      <c r="Y152" s="60">
        <f t="shared" si="61"/>
        <v>615450</v>
      </c>
      <c r="Z152" s="133">
        <f t="shared" si="62"/>
        <v>0.30772407682776953</v>
      </c>
      <c r="AA152" s="60">
        <f t="shared" si="63"/>
        <v>615450</v>
      </c>
      <c r="AB152" s="142">
        <f t="shared" si="64"/>
        <v>0.30772407682776953</v>
      </c>
      <c r="AC152" s="151">
        <v>1</v>
      </c>
      <c r="AD152" s="151"/>
      <c r="AE152" s="151"/>
      <c r="AF152" s="67"/>
      <c r="AG152" s="173" t="s">
        <v>573</v>
      </c>
    </row>
    <row r="153" spans="1:33" s="156" customFormat="1" ht="79.5" customHeight="1">
      <c r="A153" s="45">
        <v>130</v>
      </c>
      <c r="B153" s="208" t="s">
        <v>196</v>
      </c>
      <c r="C153" s="47" t="s">
        <v>45</v>
      </c>
      <c r="D153" s="50" t="s">
        <v>64</v>
      </c>
      <c r="E153" s="49">
        <v>4408850</v>
      </c>
      <c r="F153" s="35">
        <v>4226103.8</v>
      </c>
      <c r="G153" s="49"/>
      <c r="H153" s="49">
        <v>3616330.7</v>
      </c>
      <c r="I153" s="49">
        <v>3616330.7</v>
      </c>
      <c r="J153" s="36" t="s">
        <v>197</v>
      </c>
      <c r="K153" s="36" t="s">
        <v>197</v>
      </c>
      <c r="L153" s="49"/>
      <c r="M153" s="49"/>
      <c r="N153" s="49">
        <v>3616330.7</v>
      </c>
      <c r="O153" s="49">
        <f t="shared" si="58"/>
        <v>186978.7</v>
      </c>
      <c r="P153" s="49">
        <v>186978.7</v>
      </c>
      <c r="Q153" s="49"/>
      <c r="R153" s="49"/>
      <c r="S153" s="49">
        <f t="shared" si="59"/>
        <v>186978.7</v>
      </c>
      <c r="T153" s="49">
        <v>186978.7</v>
      </c>
      <c r="U153" s="49"/>
      <c r="V153" s="49"/>
      <c r="W153" s="60">
        <f t="shared" si="60"/>
        <v>0</v>
      </c>
      <c r="X153" s="60"/>
      <c r="Y153" s="60">
        <f t="shared" si="61"/>
        <v>0</v>
      </c>
      <c r="Z153" s="133">
        <f t="shared" si="62"/>
        <v>0</v>
      </c>
      <c r="AA153" s="60">
        <f t="shared" si="63"/>
        <v>0</v>
      </c>
      <c r="AB153" s="142">
        <f t="shared" si="64"/>
        <v>0</v>
      </c>
      <c r="AC153" s="151"/>
      <c r="AD153" s="151">
        <v>1</v>
      </c>
      <c r="AE153" s="151">
        <v>0</v>
      </c>
      <c r="AF153" s="152">
        <v>0</v>
      </c>
      <c r="AG153" s="173" t="s">
        <v>647</v>
      </c>
    </row>
    <row r="154" spans="1:33" s="156" customFormat="1" ht="79.5" customHeight="1">
      <c r="A154" s="45">
        <v>131</v>
      </c>
      <c r="B154" s="208" t="s">
        <v>198</v>
      </c>
      <c r="C154" s="47" t="s">
        <v>45</v>
      </c>
      <c r="D154" s="50" t="s">
        <v>48</v>
      </c>
      <c r="E154" s="49">
        <v>2413053</v>
      </c>
      <c r="F154" s="35">
        <v>1726606</v>
      </c>
      <c r="G154" s="49"/>
      <c r="H154" s="49">
        <v>2258646</v>
      </c>
      <c r="I154" s="49">
        <v>1172074.7</v>
      </c>
      <c r="J154" s="36" t="s">
        <v>624</v>
      </c>
      <c r="K154" s="36" t="s">
        <v>624</v>
      </c>
      <c r="L154" s="49"/>
      <c r="M154" s="49"/>
      <c r="N154" s="49">
        <v>2258646</v>
      </c>
      <c r="O154" s="49">
        <f t="shared" si="58"/>
        <v>1203015</v>
      </c>
      <c r="P154" s="49">
        <v>1203015</v>
      </c>
      <c r="Q154" s="49"/>
      <c r="R154" s="49"/>
      <c r="S154" s="49">
        <f t="shared" si="59"/>
        <v>1203014.9679</v>
      </c>
      <c r="T154" s="49">
        <v>1203014.9679</v>
      </c>
      <c r="U154" s="49"/>
      <c r="V154" s="49"/>
      <c r="W154" s="60">
        <f t="shared" si="60"/>
        <v>0</v>
      </c>
      <c r="X154" s="60"/>
      <c r="Y154" s="60">
        <f t="shared" si="61"/>
        <v>3.2099999953061342E-2</v>
      </c>
      <c r="Z154" s="133">
        <f t="shared" si="62"/>
        <v>2.6682959026330795E-8</v>
      </c>
      <c r="AA154" s="60">
        <f t="shared" si="63"/>
        <v>3.2099999953061342E-2</v>
      </c>
      <c r="AB154" s="142">
        <f t="shared" si="64"/>
        <v>2.6682959026330795E-8</v>
      </c>
      <c r="AC154" s="151">
        <v>1</v>
      </c>
      <c r="AD154" s="151">
        <v>0</v>
      </c>
      <c r="AE154" s="151">
        <v>0</v>
      </c>
      <c r="AF154" s="152">
        <v>0</v>
      </c>
      <c r="AG154" s="173" t="s">
        <v>625</v>
      </c>
    </row>
    <row r="155" spans="1:33" s="154" customFormat="1" ht="195" customHeight="1">
      <c r="A155" s="45">
        <v>132</v>
      </c>
      <c r="B155" s="198" t="s">
        <v>447</v>
      </c>
      <c r="C155" s="101" t="s">
        <v>79</v>
      </c>
      <c r="D155" s="50" t="s">
        <v>48</v>
      </c>
      <c r="E155" s="49">
        <v>541133</v>
      </c>
      <c r="F155" s="35">
        <v>503214.16178999998</v>
      </c>
      <c r="G155" s="35"/>
      <c r="H155" s="49"/>
      <c r="I155" s="49"/>
      <c r="J155" s="93" t="s">
        <v>448</v>
      </c>
      <c r="K155" s="49"/>
      <c r="L155" s="49"/>
      <c r="M155" s="49"/>
      <c r="N155" s="49"/>
      <c r="O155" s="49"/>
      <c r="P155" s="114"/>
      <c r="Q155" s="114"/>
      <c r="R155" s="49"/>
      <c r="S155" s="49"/>
      <c r="T155" s="49"/>
      <c r="U155" s="49"/>
      <c r="V155" s="49"/>
      <c r="W155" s="60">
        <f t="shared" si="60"/>
        <v>0</v>
      </c>
      <c r="X155" s="60"/>
      <c r="Y155" s="60">
        <f t="shared" si="61"/>
        <v>0</v>
      </c>
      <c r="Z155" s="133"/>
      <c r="AA155" s="60"/>
      <c r="AB155" s="142"/>
      <c r="AC155" s="151">
        <v>1</v>
      </c>
      <c r="AD155" s="151">
        <v>0</v>
      </c>
      <c r="AE155" s="151">
        <v>0</v>
      </c>
      <c r="AF155" s="152">
        <v>0</v>
      </c>
      <c r="AG155" s="57" t="s">
        <v>805</v>
      </c>
    </row>
    <row r="156" spans="1:33" s="154" customFormat="1" ht="276.75" customHeight="1">
      <c r="A156" s="45">
        <v>133</v>
      </c>
      <c r="B156" s="198" t="s">
        <v>449</v>
      </c>
      <c r="C156" s="101" t="s">
        <v>79</v>
      </c>
      <c r="D156" s="50" t="s">
        <v>100</v>
      </c>
      <c r="E156" s="49">
        <v>20458980</v>
      </c>
      <c r="F156" s="49">
        <v>29677689.147340003</v>
      </c>
      <c r="G156" s="35"/>
      <c r="H156" s="35" t="s">
        <v>450</v>
      </c>
      <c r="I156" s="49"/>
      <c r="J156" s="93" t="s">
        <v>451</v>
      </c>
      <c r="K156" s="49"/>
      <c r="L156" s="49"/>
      <c r="M156" s="49"/>
      <c r="N156" s="49"/>
      <c r="O156" s="49">
        <f t="shared" si="58"/>
        <v>2500000</v>
      </c>
      <c r="P156" s="49">
        <v>2500000</v>
      </c>
      <c r="Q156" s="49"/>
      <c r="R156" s="49"/>
      <c r="S156" s="49">
        <f t="shared" si="59"/>
        <v>678597</v>
      </c>
      <c r="T156" s="49">
        <v>678597</v>
      </c>
      <c r="U156" s="49"/>
      <c r="V156" s="49"/>
      <c r="W156" s="60">
        <f t="shared" si="60"/>
        <v>0</v>
      </c>
      <c r="X156" s="60"/>
      <c r="Y156" s="60">
        <f t="shared" si="61"/>
        <v>1821403</v>
      </c>
      <c r="Z156" s="133">
        <f t="shared" si="62"/>
        <v>0.72856120000000002</v>
      </c>
      <c r="AA156" s="60">
        <f t="shared" si="63"/>
        <v>1821403</v>
      </c>
      <c r="AB156" s="142">
        <f t="shared" si="64"/>
        <v>0.72856120000000002</v>
      </c>
      <c r="AC156" s="151">
        <v>1</v>
      </c>
      <c r="AD156" s="151"/>
      <c r="AE156" s="151"/>
      <c r="AF156" s="152">
        <v>0</v>
      </c>
      <c r="AG156" s="57" t="s">
        <v>640</v>
      </c>
    </row>
    <row r="157" spans="1:33" s="154" customFormat="1" ht="285" customHeight="1">
      <c r="A157" s="45">
        <v>134</v>
      </c>
      <c r="B157" s="198" t="s">
        <v>80</v>
      </c>
      <c r="C157" s="101" t="s">
        <v>79</v>
      </c>
      <c r="D157" s="50" t="s">
        <v>48</v>
      </c>
      <c r="E157" s="49">
        <v>10441503</v>
      </c>
      <c r="F157" s="35">
        <v>10008207.9</v>
      </c>
      <c r="G157" s="49"/>
      <c r="H157" s="35" t="s">
        <v>454</v>
      </c>
      <c r="I157" s="49"/>
      <c r="J157" s="93" t="s">
        <v>81</v>
      </c>
      <c r="K157" s="175"/>
      <c r="L157" s="49"/>
      <c r="M157" s="49"/>
      <c r="N157" s="49"/>
      <c r="O157" s="49"/>
      <c r="P157" s="49"/>
      <c r="Q157" s="49"/>
      <c r="R157" s="49"/>
      <c r="S157" s="49"/>
      <c r="T157" s="49"/>
      <c r="U157" s="49"/>
      <c r="V157" s="49"/>
      <c r="W157" s="60">
        <f t="shared" si="60"/>
        <v>0</v>
      </c>
      <c r="X157" s="60"/>
      <c r="Y157" s="60">
        <f t="shared" si="61"/>
        <v>0</v>
      </c>
      <c r="Z157" s="133"/>
      <c r="AA157" s="60"/>
      <c r="AB157" s="142"/>
      <c r="AC157" s="151">
        <v>1</v>
      </c>
      <c r="AD157" s="151">
        <v>0</v>
      </c>
      <c r="AE157" s="151">
        <v>0</v>
      </c>
      <c r="AF157" s="152">
        <v>0</v>
      </c>
      <c r="AG157" s="57" t="s">
        <v>801</v>
      </c>
    </row>
    <row r="158" spans="1:33" s="154" customFormat="1" ht="84.75" customHeight="1">
      <c r="A158" s="45">
        <v>135</v>
      </c>
      <c r="B158" s="198" t="s">
        <v>452</v>
      </c>
      <c r="C158" s="101" t="s">
        <v>79</v>
      </c>
      <c r="D158" s="50" t="s">
        <v>64</v>
      </c>
      <c r="E158" s="49">
        <v>641088</v>
      </c>
      <c r="F158" s="49">
        <v>628266.08962999994</v>
      </c>
      <c r="G158" s="49"/>
      <c r="H158" s="35" t="s">
        <v>455</v>
      </c>
      <c r="I158" s="49"/>
      <c r="J158" s="93" t="s">
        <v>448</v>
      </c>
      <c r="K158" s="49"/>
      <c r="L158" s="49"/>
      <c r="M158" s="49"/>
      <c r="N158" s="49"/>
      <c r="O158" s="49"/>
      <c r="P158" s="49"/>
      <c r="Q158" s="49"/>
      <c r="R158" s="49"/>
      <c r="S158" s="49"/>
      <c r="T158" s="49"/>
      <c r="U158" s="49"/>
      <c r="V158" s="49"/>
      <c r="W158" s="60">
        <f t="shared" si="60"/>
        <v>0</v>
      </c>
      <c r="X158" s="60"/>
      <c r="Y158" s="60">
        <f t="shared" si="61"/>
        <v>0</v>
      </c>
      <c r="Z158" s="133"/>
      <c r="AA158" s="60"/>
      <c r="AB158" s="142"/>
      <c r="AC158" s="151">
        <v>1</v>
      </c>
      <c r="AD158" s="151">
        <v>0</v>
      </c>
      <c r="AE158" s="151">
        <v>0</v>
      </c>
      <c r="AF158" s="152">
        <v>0</v>
      </c>
      <c r="AG158" s="57" t="s">
        <v>801</v>
      </c>
    </row>
    <row r="159" spans="1:33" s="154" customFormat="1" ht="114.75" customHeight="1">
      <c r="A159" s="45">
        <v>136</v>
      </c>
      <c r="B159" s="198" t="s">
        <v>453</v>
      </c>
      <c r="C159" s="101" t="s">
        <v>79</v>
      </c>
      <c r="D159" s="50" t="s">
        <v>100</v>
      </c>
      <c r="E159" s="49">
        <v>2316459</v>
      </c>
      <c r="F159" s="35">
        <v>2148147.9474599999</v>
      </c>
      <c r="G159" s="49"/>
      <c r="H159" s="35" t="s">
        <v>216</v>
      </c>
      <c r="I159" s="49"/>
      <c r="J159" s="93" t="s">
        <v>82</v>
      </c>
      <c r="K159" s="49"/>
      <c r="L159" s="49"/>
      <c r="M159" s="49"/>
      <c r="N159" s="49"/>
      <c r="O159" s="49">
        <f t="shared" si="58"/>
        <v>356336</v>
      </c>
      <c r="P159" s="114">
        <v>356336</v>
      </c>
      <c r="Q159" s="49"/>
      <c r="R159" s="49"/>
      <c r="S159" s="49">
        <f t="shared" si="59"/>
        <v>17513.919000000002</v>
      </c>
      <c r="T159" s="49">
        <v>17513.919000000002</v>
      </c>
      <c r="U159" s="49"/>
      <c r="V159" s="49"/>
      <c r="W159" s="60">
        <f t="shared" si="60"/>
        <v>0</v>
      </c>
      <c r="X159" s="60"/>
      <c r="Y159" s="60">
        <f t="shared" si="61"/>
        <v>338822.08100000001</v>
      </c>
      <c r="Z159" s="133">
        <f t="shared" si="62"/>
        <v>0.95084998709083568</v>
      </c>
      <c r="AA159" s="60">
        <f t="shared" si="63"/>
        <v>338822.08100000001</v>
      </c>
      <c r="AB159" s="142">
        <f t="shared" si="64"/>
        <v>0.95084998709083568</v>
      </c>
      <c r="AC159" s="151">
        <v>1</v>
      </c>
      <c r="AD159" s="151">
        <v>0</v>
      </c>
      <c r="AE159" s="151">
        <v>0</v>
      </c>
      <c r="AF159" s="152">
        <v>0</v>
      </c>
      <c r="AG159" s="82"/>
    </row>
    <row r="160" spans="1:33" s="154" customFormat="1" ht="252" customHeight="1">
      <c r="A160" s="45">
        <v>137</v>
      </c>
      <c r="B160" s="198" t="s">
        <v>83</v>
      </c>
      <c r="C160" s="101" t="s">
        <v>79</v>
      </c>
      <c r="D160" s="50" t="s">
        <v>110</v>
      </c>
      <c r="E160" s="49">
        <v>3911649</v>
      </c>
      <c r="F160" s="49">
        <v>3486620.9225900001</v>
      </c>
      <c r="G160" s="35"/>
      <c r="H160" s="35" t="s">
        <v>454</v>
      </c>
      <c r="I160" s="49"/>
      <c r="J160" s="93" t="s">
        <v>84</v>
      </c>
      <c r="K160" s="49"/>
      <c r="L160" s="49"/>
      <c r="M160" s="49"/>
      <c r="N160" s="49"/>
      <c r="O160" s="49"/>
      <c r="P160" s="49"/>
      <c r="Q160" s="49"/>
      <c r="R160" s="49"/>
      <c r="S160" s="49"/>
      <c r="T160" s="49"/>
      <c r="U160" s="49"/>
      <c r="V160" s="49"/>
      <c r="W160" s="60">
        <f t="shared" si="60"/>
        <v>0</v>
      </c>
      <c r="X160" s="60"/>
      <c r="Y160" s="60">
        <f t="shared" si="61"/>
        <v>0</v>
      </c>
      <c r="Z160" s="133"/>
      <c r="AA160" s="60"/>
      <c r="AB160" s="142"/>
      <c r="AC160" s="151">
        <v>1</v>
      </c>
      <c r="AD160" s="151"/>
      <c r="AE160" s="151"/>
      <c r="AF160" s="152">
        <v>0</v>
      </c>
      <c r="AG160" s="57" t="s">
        <v>804</v>
      </c>
    </row>
    <row r="161" spans="1:33" s="154" customFormat="1" ht="330" customHeight="1">
      <c r="A161" s="45">
        <v>138</v>
      </c>
      <c r="B161" s="198" t="s">
        <v>456</v>
      </c>
      <c r="C161" s="101" t="s">
        <v>79</v>
      </c>
      <c r="D161" s="50" t="s">
        <v>64</v>
      </c>
      <c r="E161" s="49">
        <v>37187956</v>
      </c>
      <c r="F161" s="35">
        <v>37011845.020640008</v>
      </c>
      <c r="G161" s="49"/>
      <c r="H161" s="35" t="s">
        <v>246</v>
      </c>
      <c r="I161" s="49"/>
      <c r="J161" s="93" t="s">
        <v>457</v>
      </c>
      <c r="K161" s="49"/>
      <c r="L161" s="49"/>
      <c r="M161" s="49"/>
      <c r="N161" s="49"/>
      <c r="O161" s="49">
        <f t="shared" si="58"/>
        <v>11612579</v>
      </c>
      <c r="P161" s="49">
        <v>11612579</v>
      </c>
      <c r="Q161" s="49"/>
      <c r="R161" s="49"/>
      <c r="S161" s="49">
        <f>T161</f>
        <v>3730100.9555000002</v>
      </c>
      <c r="T161" s="49">
        <v>3730100.9555000002</v>
      </c>
      <c r="U161" s="49"/>
      <c r="V161" s="49"/>
      <c r="W161" s="60">
        <f t="shared" si="60"/>
        <v>0</v>
      </c>
      <c r="X161" s="60"/>
      <c r="Y161" s="60">
        <f t="shared" si="61"/>
        <v>7882478.0444999998</v>
      </c>
      <c r="Z161" s="133">
        <f t="shared" si="62"/>
        <v>0.67878789410173224</v>
      </c>
      <c r="AA161" s="60">
        <f t="shared" si="63"/>
        <v>7882478.0444999998</v>
      </c>
      <c r="AB161" s="142">
        <f t="shared" si="64"/>
        <v>0.67878789410173224</v>
      </c>
      <c r="AC161" s="151">
        <v>1</v>
      </c>
      <c r="AD161" s="151">
        <v>0</v>
      </c>
      <c r="AE161" s="151">
        <v>0</v>
      </c>
      <c r="AF161" s="152">
        <v>0</v>
      </c>
      <c r="AG161" s="57"/>
    </row>
    <row r="162" spans="1:33" s="154" customFormat="1" ht="78.75" customHeight="1">
      <c r="A162" s="45">
        <v>139</v>
      </c>
      <c r="B162" s="198" t="s">
        <v>458</v>
      </c>
      <c r="C162" s="101" t="s">
        <v>79</v>
      </c>
      <c r="D162" s="50" t="s">
        <v>64</v>
      </c>
      <c r="E162" s="49">
        <v>1438379.8</v>
      </c>
      <c r="F162" s="35">
        <v>1374626.4</v>
      </c>
      <c r="G162" s="49"/>
      <c r="H162" s="35" t="s">
        <v>492</v>
      </c>
      <c r="I162" s="49"/>
      <c r="J162" s="93" t="s">
        <v>459</v>
      </c>
      <c r="K162" s="49"/>
      <c r="L162" s="49"/>
      <c r="M162" s="49"/>
      <c r="N162" s="49"/>
      <c r="O162" s="49">
        <f t="shared" si="58"/>
        <v>1274627</v>
      </c>
      <c r="P162" s="49">
        <v>1274627</v>
      </c>
      <c r="Q162" s="49"/>
      <c r="R162" s="49"/>
      <c r="S162" s="49">
        <f t="shared" si="59"/>
        <v>1142677.34024</v>
      </c>
      <c r="T162" s="49">
        <v>1142677.34024</v>
      </c>
      <c r="U162" s="49"/>
      <c r="V162" s="49"/>
      <c r="W162" s="60">
        <f t="shared" si="60"/>
        <v>0</v>
      </c>
      <c r="X162" s="60"/>
      <c r="Y162" s="60">
        <f t="shared" si="61"/>
        <v>131949.65975999995</v>
      </c>
      <c r="Z162" s="133">
        <f t="shared" si="62"/>
        <v>0.10352021396063316</v>
      </c>
      <c r="AA162" s="60">
        <f t="shared" si="63"/>
        <v>131949.65975999995</v>
      </c>
      <c r="AB162" s="142">
        <f t="shared" si="64"/>
        <v>0.10352021396063316</v>
      </c>
      <c r="AC162" s="151">
        <v>1</v>
      </c>
      <c r="AD162" s="151">
        <v>0</v>
      </c>
      <c r="AE162" s="151"/>
      <c r="AF162" s="152"/>
      <c r="AG162" s="57" t="s">
        <v>527</v>
      </c>
    </row>
    <row r="163" spans="1:33" s="154" customFormat="1" ht="76.5" customHeight="1">
      <c r="A163" s="45">
        <v>140</v>
      </c>
      <c r="B163" s="208" t="s">
        <v>460</v>
      </c>
      <c r="C163" s="101" t="s">
        <v>79</v>
      </c>
      <c r="D163" s="50" t="s">
        <v>48</v>
      </c>
      <c r="E163" s="49">
        <v>1209198</v>
      </c>
      <c r="F163" s="35">
        <v>1155012.7525599999</v>
      </c>
      <c r="G163" s="49"/>
      <c r="H163" s="35" t="s">
        <v>558</v>
      </c>
      <c r="I163" s="49"/>
      <c r="J163" s="93" t="s">
        <v>461</v>
      </c>
      <c r="K163" s="49"/>
      <c r="L163" s="49"/>
      <c r="M163" s="49"/>
      <c r="N163" s="49"/>
      <c r="O163" s="49"/>
      <c r="P163" s="49"/>
      <c r="Q163" s="49"/>
      <c r="R163" s="49"/>
      <c r="S163" s="49"/>
      <c r="T163" s="49"/>
      <c r="U163" s="49"/>
      <c r="V163" s="49"/>
      <c r="W163" s="60">
        <f t="shared" si="60"/>
        <v>0</v>
      </c>
      <c r="X163" s="60"/>
      <c r="Y163" s="60">
        <f t="shared" si="61"/>
        <v>0</v>
      </c>
      <c r="Z163" s="133"/>
      <c r="AA163" s="60"/>
      <c r="AB163" s="142"/>
      <c r="AC163" s="151">
        <v>1</v>
      </c>
      <c r="AD163" s="151">
        <v>0</v>
      </c>
      <c r="AE163" s="151">
        <v>0</v>
      </c>
      <c r="AF163" s="152">
        <v>0</v>
      </c>
      <c r="AG163" s="57" t="s">
        <v>801</v>
      </c>
    </row>
    <row r="164" spans="1:33" s="154" customFormat="1" ht="68.25" customHeight="1">
      <c r="A164" s="45">
        <v>141</v>
      </c>
      <c r="B164" s="208" t="s">
        <v>462</v>
      </c>
      <c r="C164" s="101" t="s">
        <v>79</v>
      </c>
      <c r="D164" s="50" t="s">
        <v>48</v>
      </c>
      <c r="E164" s="49">
        <v>657025</v>
      </c>
      <c r="F164" s="35">
        <v>612945.55771000008</v>
      </c>
      <c r="G164" s="49"/>
      <c r="H164" s="49"/>
      <c r="I164" s="49"/>
      <c r="J164" s="93" t="s">
        <v>463</v>
      </c>
      <c r="K164" s="49"/>
      <c r="L164" s="49"/>
      <c r="M164" s="49"/>
      <c r="N164" s="49"/>
      <c r="O164" s="49">
        <f t="shared" si="58"/>
        <v>554392</v>
      </c>
      <c r="P164" s="49">
        <v>554392</v>
      </c>
      <c r="Q164" s="49"/>
      <c r="R164" s="49"/>
      <c r="S164" s="49">
        <f t="shared" si="59"/>
        <v>120429.39332</v>
      </c>
      <c r="T164" s="49">
        <v>120429.39332</v>
      </c>
      <c r="U164" s="49"/>
      <c r="V164" s="49"/>
      <c r="W164" s="60">
        <f t="shared" si="60"/>
        <v>0</v>
      </c>
      <c r="X164" s="60"/>
      <c r="Y164" s="60">
        <f t="shared" si="61"/>
        <v>433962.60667999997</v>
      </c>
      <c r="Z164" s="133">
        <f t="shared" si="62"/>
        <v>0.78277212997301537</v>
      </c>
      <c r="AA164" s="60">
        <f t="shared" si="63"/>
        <v>433962.60667999997</v>
      </c>
      <c r="AB164" s="142">
        <f t="shared" si="64"/>
        <v>0.78277212997301537</v>
      </c>
      <c r="AC164" s="151">
        <v>1</v>
      </c>
      <c r="AD164" s="151">
        <v>0</v>
      </c>
      <c r="AE164" s="151">
        <v>0</v>
      </c>
      <c r="AF164" s="152">
        <v>0</v>
      </c>
      <c r="AG164" s="82"/>
    </row>
    <row r="165" spans="1:33" s="154" customFormat="1" ht="67.5" customHeight="1">
      <c r="A165" s="45">
        <v>142</v>
      </c>
      <c r="B165" s="235" t="s">
        <v>464</v>
      </c>
      <c r="C165" s="101" t="s">
        <v>79</v>
      </c>
      <c r="D165" s="50" t="s">
        <v>48</v>
      </c>
      <c r="E165" s="49">
        <v>2434639</v>
      </c>
      <c r="F165" s="35">
        <v>2343015.0335000004</v>
      </c>
      <c r="G165" s="49"/>
      <c r="H165" s="49"/>
      <c r="I165" s="49"/>
      <c r="J165" s="93" t="s">
        <v>465</v>
      </c>
      <c r="K165" s="49"/>
      <c r="L165" s="49"/>
      <c r="M165" s="49"/>
      <c r="N165" s="49"/>
      <c r="O165" s="49">
        <f t="shared" si="58"/>
        <v>1643015</v>
      </c>
      <c r="P165" s="49">
        <v>1643015</v>
      </c>
      <c r="Q165" s="49"/>
      <c r="R165" s="49"/>
      <c r="S165" s="49">
        <f t="shared" si="59"/>
        <v>811781.90774000005</v>
      </c>
      <c r="T165" s="49">
        <v>811781.90774000005</v>
      </c>
      <c r="U165" s="49"/>
      <c r="V165" s="49"/>
      <c r="W165" s="60">
        <f t="shared" si="60"/>
        <v>0</v>
      </c>
      <c r="X165" s="60"/>
      <c r="Y165" s="60">
        <f t="shared" si="61"/>
        <v>831233.09225999995</v>
      </c>
      <c r="Z165" s="133">
        <f t="shared" si="62"/>
        <v>0.50591935695048429</v>
      </c>
      <c r="AA165" s="60">
        <f t="shared" si="63"/>
        <v>831233.09225999995</v>
      </c>
      <c r="AB165" s="142">
        <f t="shared" si="64"/>
        <v>0.50591935695048429</v>
      </c>
      <c r="AC165" s="151">
        <v>1</v>
      </c>
      <c r="AD165" s="151">
        <v>0</v>
      </c>
      <c r="AE165" s="151">
        <v>0</v>
      </c>
      <c r="AF165" s="152">
        <v>0</v>
      </c>
      <c r="AG165" s="82"/>
    </row>
    <row r="166" spans="1:33" s="6" customFormat="1" ht="26.25" customHeight="1">
      <c r="A166" s="33" t="s">
        <v>15</v>
      </c>
      <c r="B166" s="23" t="s">
        <v>65</v>
      </c>
      <c r="C166" s="19"/>
      <c r="D166" s="21"/>
      <c r="E166" s="22">
        <f t="shared" ref="E166:V166" si="65">SUM(E167:E183)</f>
        <v>0</v>
      </c>
      <c r="F166" s="22">
        <f t="shared" si="65"/>
        <v>2310069.93224</v>
      </c>
      <c r="G166" s="22">
        <f t="shared" si="65"/>
        <v>0</v>
      </c>
      <c r="H166" s="22">
        <f t="shared" si="65"/>
        <v>0</v>
      </c>
      <c r="I166" s="22">
        <f t="shared" si="65"/>
        <v>0</v>
      </c>
      <c r="J166" s="22">
        <f t="shared" si="65"/>
        <v>0</v>
      </c>
      <c r="K166" s="22">
        <f t="shared" si="65"/>
        <v>0</v>
      </c>
      <c r="L166" s="22">
        <f t="shared" si="65"/>
        <v>0</v>
      </c>
      <c r="M166" s="22">
        <f t="shared" si="65"/>
        <v>0</v>
      </c>
      <c r="N166" s="22">
        <f t="shared" si="65"/>
        <v>78632.994200000001</v>
      </c>
      <c r="O166" s="22">
        <f t="shared" si="65"/>
        <v>205940.21908000001</v>
      </c>
      <c r="P166" s="22">
        <f t="shared" si="65"/>
        <v>205940.21908000001</v>
      </c>
      <c r="Q166" s="22">
        <f t="shared" si="65"/>
        <v>0</v>
      </c>
      <c r="R166" s="22">
        <f t="shared" si="65"/>
        <v>0</v>
      </c>
      <c r="S166" s="22">
        <f t="shared" si="65"/>
        <v>133196.81851000001</v>
      </c>
      <c r="T166" s="22">
        <f t="shared" si="65"/>
        <v>133196.81851000001</v>
      </c>
      <c r="U166" s="22">
        <f t="shared" si="65"/>
        <v>0</v>
      </c>
      <c r="V166" s="22">
        <f t="shared" si="65"/>
        <v>0</v>
      </c>
      <c r="W166" s="22"/>
      <c r="X166" s="22"/>
      <c r="Y166" s="22">
        <f t="shared" ref="Y166:Y195" si="66">P166+Q166-T166-U166</f>
        <v>72743.400569999998</v>
      </c>
      <c r="Z166" s="131">
        <f t="shared" ref="Z166:Z194" si="67">Y166/(P166+Q166)</f>
        <v>0.35322580938763559</v>
      </c>
      <c r="AA166" s="22">
        <f t="shared" ref="AA166:AA194" si="68">Y166+W166</f>
        <v>72743.400569999998</v>
      </c>
      <c r="AB166" s="140">
        <f t="shared" ref="AB166:AB194" si="69">AA166/O166</f>
        <v>0.35322580938763559</v>
      </c>
      <c r="AC166" s="22">
        <f>SUM(AC167:AC183)</f>
        <v>16</v>
      </c>
      <c r="AD166" s="22">
        <f>SUM(AD167:AD183)</f>
        <v>1</v>
      </c>
      <c r="AE166" s="22">
        <f>SUM(AE167:AE183)</f>
        <v>0</v>
      </c>
      <c r="AF166" s="22">
        <f>SUM(AF167:AF183)</f>
        <v>0</v>
      </c>
      <c r="AG166" s="22">
        <f>SUM(AG167:AG183)</f>
        <v>0</v>
      </c>
    </row>
    <row r="167" spans="1:33" s="92" customFormat="1" ht="71.25" customHeight="1">
      <c r="A167" s="45">
        <v>143</v>
      </c>
      <c r="B167" s="234" t="s">
        <v>199</v>
      </c>
      <c r="C167" s="47" t="s">
        <v>45</v>
      </c>
      <c r="D167" s="50" t="s">
        <v>48</v>
      </c>
      <c r="E167" s="83"/>
      <c r="F167" s="35">
        <v>18987.3</v>
      </c>
      <c r="G167" s="52"/>
      <c r="H167" s="52"/>
      <c r="I167" s="52"/>
      <c r="J167" s="93" t="s">
        <v>49</v>
      </c>
      <c r="K167" s="83"/>
      <c r="L167" s="83"/>
      <c r="M167" s="83"/>
      <c r="N167" s="83"/>
      <c r="O167" s="49"/>
      <c r="P167" s="83"/>
      <c r="Q167" s="52"/>
      <c r="R167" s="35"/>
      <c r="S167" s="49"/>
      <c r="T167" s="83"/>
      <c r="U167" s="52"/>
      <c r="V167" s="52"/>
      <c r="W167" s="60">
        <f t="shared" ref="W167:W195" si="70">R167-V167</f>
        <v>0</v>
      </c>
      <c r="X167" s="60"/>
      <c r="Y167" s="60">
        <f t="shared" si="66"/>
        <v>0</v>
      </c>
      <c r="Z167" s="133"/>
      <c r="AA167" s="60"/>
      <c r="AB167" s="142"/>
      <c r="AC167" s="151">
        <v>1</v>
      </c>
      <c r="AD167" s="151">
        <v>0</v>
      </c>
      <c r="AE167" s="151">
        <v>0</v>
      </c>
      <c r="AF167" s="152">
        <v>0</v>
      </c>
      <c r="AG167" s="97" t="s">
        <v>801</v>
      </c>
    </row>
    <row r="168" spans="1:33" s="92" customFormat="1" ht="62.25" customHeight="1">
      <c r="A168" s="45">
        <v>144</v>
      </c>
      <c r="B168" s="234" t="s">
        <v>200</v>
      </c>
      <c r="C168" s="47" t="s">
        <v>45</v>
      </c>
      <c r="D168" s="50" t="s">
        <v>48</v>
      </c>
      <c r="E168" s="83"/>
      <c r="F168" s="35">
        <v>18987.3</v>
      </c>
      <c r="G168" s="52"/>
      <c r="H168" s="52"/>
      <c r="I168" s="52"/>
      <c r="J168" s="93" t="s">
        <v>49</v>
      </c>
      <c r="K168" s="83"/>
      <c r="L168" s="83"/>
      <c r="M168" s="83"/>
      <c r="N168" s="83"/>
      <c r="O168" s="49"/>
      <c r="P168" s="83"/>
      <c r="Q168" s="52"/>
      <c r="R168" s="35"/>
      <c r="S168" s="49"/>
      <c r="T168" s="83"/>
      <c r="U168" s="52"/>
      <c r="V168" s="52"/>
      <c r="W168" s="60">
        <f t="shared" si="70"/>
        <v>0</v>
      </c>
      <c r="X168" s="60"/>
      <c r="Y168" s="60">
        <f t="shared" si="66"/>
        <v>0</v>
      </c>
      <c r="Z168" s="133"/>
      <c r="AA168" s="60"/>
      <c r="AB168" s="142"/>
      <c r="AC168" s="151">
        <v>1</v>
      </c>
      <c r="AD168" s="151">
        <v>0</v>
      </c>
      <c r="AE168" s="151">
        <v>0</v>
      </c>
      <c r="AF168" s="152">
        <v>0</v>
      </c>
      <c r="AG168" s="97" t="s">
        <v>801</v>
      </c>
    </row>
    <row r="169" spans="1:33" s="92" customFormat="1" ht="59.25" customHeight="1">
      <c r="A169" s="45">
        <v>145</v>
      </c>
      <c r="B169" s="234" t="s">
        <v>201</v>
      </c>
      <c r="C169" s="47" t="s">
        <v>45</v>
      </c>
      <c r="D169" s="50" t="s">
        <v>48</v>
      </c>
      <c r="E169" s="83"/>
      <c r="F169" s="35">
        <v>7682.4</v>
      </c>
      <c r="G169" s="52"/>
      <c r="H169" s="52"/>
      <c r="I169" s="52"/>
      <c r="J169" s="93" t="s">
        <v>49</v>
      </c>
      <c r="K169" s="83"/>
      <c r="L169" s="83"/>
      <c r="M169" s="83"/>
      <c r="N169" s="83"/>
      <c r="O169" s="49"/>
      <c r="P169" s="83"/>
      <c r="Q169" s="52"/>
      <c r="R169" s="35"/>
      <c r="S169" s="49"/>
      <c r="T169" s="83"/>
      <c r="U169" s="52"/>
      <c r="V169" s="52"/>
      <c r="W169" s="60">
        <f t="shared" si="70"/>
        <v>0</v>
      </c>
      <c r="X169" s="60"/>
      <c r="Y169" s="60">
        <f t="shared" si="66"/>
        <v>0</v>
      </c>
      <c r="Z169" s="133"/>
      <c r="AA169" s="60"/>
      <c r="AB169" s="142"/>
      <c r="AC169" s="151">
        <v>1</v>
      </c>
      <c r="AD169" s="151">
        <v>0</v>
      </c>
      <c r="AE169" s="151">
        <v>0</v>
      </c>
      <c r="AF169" s="152">
        <v>0</v>
      </c>
      <c r="AG169" s="97" t="s">
        <v>801</v>
      </c>
    </row>
    <row r="170" spans="1:33" s="92" customFormat="1" ht="68.25" customHeight="1">
      <c r="A170" s="45">
        <v>146</v>
      </c>
      <c r="B170" s="234" t="s">
        <v>202</v>
      </c>
      <c r="C170" s="47" t="s">
        <v>45</v>
      </c>
      <c r="D170" s="50" t="s">
        <v>48</v>
      </c>
      <c r="E170" s="83"/>
      <c r="F170" s="35">
        <v>16323</v>
      </c>
      <c r="G170" s="52"/>
      <c r="H170" s="52"/>
      <c r="I170" s="52"/>
      <c r="J170" s="93" t="s">
        <v>697</v>
      </c>
      <c r="K170" s="83"/>
      <c r="L170" s="83"/>
      <c r="M170" s="83"/>
      <c r="N170" s="83"/>
      <c r="O170" s="49">
        <f t="shared" si="58"/>
        <v>16323</v>
      </c>
      <c r="P170" s="83">
        <v>16323</v>
      </c>
      <c r="Q170" s="52"/>
      <c r="R170" s="35"/>
      <c r="S170" s="49">
        <f t="shared" si="59"/>
        <v>14690.7</v>
      </c>
      <c r="T170" s="83">
        <v>14690.7</v>
      </c>
      <c r="U170" s="52"/>
      <c r="V170" s="52"/>
      <c r="W170" s="60">
        <f t="shared" si="70"/>
        <v>0</v>
      </c>
      <c r="X170" s="60"/>
      <c r="Y170" s="60">
        <f t="shared" si="66"/>
        <v>1632.2999999999993</v>
      </c>
      <c r="Z170" s="133">
        <f t="shared" si="67"/>
        <v>9.999999999999995E-2</v>
      </c>
      <c r="AA170" s="60">
        <f t="shared" si="68"/>
        <v>1632.2999999999993</v>
      </c>
      <c r="AB170" s="142">
        <f t="shared" si="69"/>
        <v>9.999999999999995E-2</v>
      </c>
      <c r="AC170" s="151">
        <v>1</v>
      </c>
      <c r="AD170" s="151">
        <v>0</v>
      </c>
      <c r="AE170" s="151">
        <v>0</v>
      </c>
      <c r="AF170" s="152">
        <v>0</v>
      </c>
      <c r="AG170" s="96"/>
    </row>
    <row r="171" spans="1:33" s="92" customFormat="1" ht="65.25" customHeight="1">
      <c r="A171" s="45">
        <v>147</v>
      </c>
      <c r="B171" s="234" t="s">
        <v>203</v>
      </c>
      <c r="C171" s="47" t="s">
        <v>45</v>
      </c>
      <c r="D171" s="50" t="s">
        <v>48</v>
      </c>
      <c r="E171" s="83"/>
      <c r="F171" s="35">
        <v>13121</v>
      </c>
      <c r="G171" s="52"/>
      <c r="H171" s="52"/>
      <c r="I171" s="52"/>
      <c r="J171" s="93" t="s">
        <v>698</v>
      </c>
      <c r="K171" s="83"/>
      <c r="L171" s="83"/>
      <c r="M171" s="83"/>
      <c r="N171" s="83"/>
      <c r="O171" s="49">
        <f t="shared" si="58"/>
        <v>13121</v>
      </c>
      <c r="P171" s="83">
        <v>13121</v>
      </c>
      <c r="Q171" s="52"/>
      <c r="R171" s="35"/>
      <c r="S171" s="49">
        <f t="shared" si="59"/>
        <v>11808.900009999999</v>
      </c>
      <c r="T171" s="83">
        <v>11808.900009999999</v>
      </c>
      <c r="U171" s="52"/>
      <c r="V171" s="52"/>
      <c r="W171" s="60">
        <f t="shared" si="70"/>
        <v>0</v>
      </c>
      <c r="X171" s="60"/>
      <c r="Y171" s="60">
        <f t="shared" si="66"/>
        <v>1312.0999900000006</v>
      </c>
      <c r="Z171" s="133">
        <f t="shared" si="67"/>
        <v>9.9999999237863013E-2</v>
      </c>
      <c r="AA171" s="60">
        <f t="shared" si="68"/>
        <v>1312.0999900000006</v>
      </c>
      <c r="AB171" s="142">
        <f t="shared" si="69"/>
        <v>9.9999999237863013E-2</v>
      </c>
      <c r="AC171" s="151">
        <v>1</v>
      </c>
      <c r="AD171" s="151">
        <v>0</v>
      </c>
      <c r="AE171" s="151">
        <v>0</v>
      </c>
      <c r="AF171" s="152">
        <v>0</v>
      </c>
      <c r="AG171" s="96"/>
    </row>
    <row r="172" spans="1:33" s="27" customFormat="1" ht="51.75" customHeight="1">
      <c r="A172" s="45">
        <v>148</v>
      </c>
      <c r="B172" s="210" t="s">
        <v>204</v>
      </c>
      <c r="C172" s="47" t="s">
        <v>45</v>
      </c>
      <c r="D172" s="50" t="s">
        <v>48</v>
      </c>
      <c r="E172" s="35"/>
      <c r="F172" s="35">
        <v>23254.807000000001</v>
      </c>
      <c r="G172" s="35"/>
      <c r="H172" s="35"/>
      <c r="I172" s="35"/>
      <c r="J172" s="93" t="s">
        <v>49</v>
      </c>
      <c r="K172" s="35"/>
      <c r="L172" s="35"/>
      <c r="M172" s="35"/>
      <c r="N172" s="35"/>
      <c r="O172" s="49">
        <f t="shared" si="58"/>
        <v>21487</v>
      </c>
      <c r="P172" s="35">
        <v>21487</v>
      </c>
      <c r="Q172" s="35"/>
      <c r="R172" s="35"/>
      <c r="S172" s="49">
        <f t="shared" si="59"/>
        <v>0</v>
      </c>
      <c r="T172" s="35">
        <v>0</v>
      </c>
      <c r="U172" s="35"/>
      <c r="V172" s="35"/>
      <c r="W172" s="60">
        <f t="shared" si="70"/>
        <v>0</v>
      </c>
      <c r="X172" s="60"/>
      <c r="Y172" s="60">
        <f t="shared" si="66"/>
        <v>21487</v>
      </c>
      <c r="Z172" s="133">
        <f t="shared" si="67"/>
        <v>1</v>
      </c>
      <c r="AA172" s="60">
        <f t="shared" si="68"/>
        <v>21487</v>
      </c>
      <c r="AB172" s="142">
        <f t="shared" si="69"/>
        <v>1</v>
      </c>
      <c r="AC172" s="151">
        <v>1</v>
      </c>
      <c r="AD172" s="151">
        <v>0</v>
      </c>
      <c r="AE172" s="151">
        <v>0</v>
      </c>
      <c r="AF172" s="152" t="s">
        <v>595</v>
      </c>
      <c r="AG172" s="57" t="s">
        <v>595</v>
      </c>
    </row>
    <row r="173" spans="1:33" s="27" customFormat="1" ht="45" customHeight="1">
      <c r="A173" s="45">
        <v>149</v>
      </c>
      <c r="B173" s="210" t="s">
        <v>205</v>
      </c>
      <c r="C173" s="47" t="s">
        <v>45</v>
      </c>
      <c r="D173" s="50" t="s">
        <v>48</v>
      </c>
      <c r="E173" s="35"/>
      <c r="F173" s="35">
        <v>37347.875</v>
      </c>
      <c r="G173" s="35"/>
      <c r="H173" s="35"/>
      <c r="I173" s="35"/>
      <c r="J173" s="93" t="s">
        <v>49</v>
      </c>
      <c r="K173" s="35"/>
      <c r="L173" s="35"/>
      <c r="M173" s="35"/>
      <c r="N173" s="35"/>
      <c r="O173" s="49">
        <f t="shared" si="58"/>
        <v>35095</v>
      </c>
      <c r="P173" s="35">
        <v>35095</v>
      </c>
      <c r="Q173" s="35"/>
      <c r="R173" s="35"/>
      <c r="S173" s="49">
        <f t="shared" si="59"/>
        <v>0</v>
      </c>
      <c r="T173" s="35">
        <v>0</v>
      </c>
      <c r="U173" s="35"/>
      <c r="V173" s="35"/>
      <c r="W173" s="60">
        <f t="shared" si="70"/>
        <v>0</v>
      </c>
      <c r="X173" s="60"/>
      <c r="Y173" s="60">
        <f t="shared" si="66"/>
        <v>35095</v>
      </c>
      <c r="Z173" s="133">
        <f t="shared" si="67"/>
        <v>1</v>
      </c>
      <c r="AA173" s="60">
        <f t="shared" si="68"/>
        <v>35095</v>
      </c>
      <c r="AB173" s="142">
        <f t="shared" si="69"/>
        <v>1</v>
      </c>
      <c r="AC173" s="151">
        <v>1</v>
      </c>
      <c r="AD173" s="151">
        <v>0</v>
      </c>
      <c r="AE173" s="151">
        <v>0</v>
      </c>
      <c r="AF173" s="152" t="s">
        <v>595</v>
      </c>
      <c r="AG173" s="57" t="s">
        <v>595</v>
      </c>
    </row>
    <row r="174" spans="1:33" s="92" customFormat="1" ht="83.25" customHeight="1">
      <c r="A174" s="45">
        <v>150</v>
      </c>
      <c r="B174" s="234" t="s">
        <v>206</v>
      </c>
      <c r="C174" s="47" t="s">
        <v>45</v>
      </c>
      <c r="D174" s="50" t="s">
        <v>48</v>
      </c>
      <c r="E174" s="83"/>
      <c r="F174" s="35">
        <v>78632.994200000001</v>
      </c>
      <c r="G174" s="52"/>
      <c r="H174" s="52"/>
      <c r="I174" s="52"/>
      <c r="J174" s="93" t="s">
        <v>49</v>
      </c>
      <c r="K174" s="83" t="s">
        <v>49</v>
      </c>
      <c r="L174" s="83" t="s">
        <v>574</v>
      </c>
      <c r="M174" s="83"/>
      <c r="N174" s="83">
        <v>78632.994200000001</v>
      </c>
      <c r="O174" s="49">
        <f t="shared" si="58"/>
        <v>91850</v>
      </c>
      <c r="P174" s="83">
        <v>91850</v>
      </c>
      <c r="Q174" s="52"/>
      <c r="R174" s="35"/>
      <c r="S174" s="49">
        <f t="shared" si="59"/>
        <v>78632.999419999993</v>
      </c>
      <c r="T174" s="83">
        <v>78632.999419999993</v>
      </c>
      <c r="U174" s="52"/>
      <c r="V174" s="52"/>
      <c r="W174" s="60">
        <f t="shared" si="70"/>
        <v>0</v>
      </c>
      <c r="X174" s="60"/>
      <c r="Y174" s="60">
        <f t="shared" si="66"/>
        <v>13217.000580000007</v>
      </c>
      <c r="Z174" s="133">
        <f t="shared" si="67"/>
        <v>0.14389766554164407</v>
      </c>
      <c r="AA174" s="60">
        <f t="shared" si="68"/>
        <v>13217.000580000007</v>
      </c>
      <c r="AB174" s="142">
        <f t="shared" si="69"/>
        <v>0.14389766554164407</v>
      </c>
      <c r="AC174" s="151"/>
      <c r="AD174" s="151">
        <v>1</v>
      </c>
      <c r="AE174" s="151"/>
      <c r="AF174" s="67"/>
      <c r="AG174" s="97" t="s">
        <v>723</v>
      </c>
    </row>
    <row r="175" spans="1:33" s="92" customFormat="1" ht="69" customHeight="1">
      <c r="A175" s="45">
        <v>151</v>
      </c>
      <c r="B175" s="236" t="s">
        <v>466</v>
      </c>
      <c r="C175" s="101" t="s">
        <v>79</v>
      </c>
      <c r="D175" s="50" t="s">
        <v>48</v>
      </c>
      <c r="E175" s="49"/>
      <c r="F175" s="49">
        <v>864002.28</v>
      </c>
      <c r="G175" s="49"/>
      <c r="H175" s="49"/>
      <c r="I175" s="49"/>
      <c r="J175" s="36" t="s">
        <v>49</v>
      </c>
      <c r="K175" s="49"/>
      <c r="L175" s="49">
        <v>0</v>
      </c>
      <c r="M175" s="49"/>
      <c r="N175" s="49"/>
      <c r="O175" s="49"/>
      <c r="P175" s="49"/>
      <c r="Q175" s="49"/>
      <c r="R175" s="35"/>
      <c r="S175" s="49"/>
      <c r="T175" s="49"/>
      <c r="U175" s="49"/>
      <c r="V175" s="49"/>
      <c r="W175" s="60">
        <f t="shared" si="70"/>
        <v>0</v>
      </c>
      <c r="X175" s="60"/>
      <c r="Y175" s="60">
        <f t="shared" si="66"/>
        <v>0</v>
      </c>
      <c r="Z175" s="133"/>
      <c r="AA175" s="60"/>
      <c r="AB175" s="142"/>
      <c r="AC175" s="151">
        <v>1</v>
      </c>
      <c r="AD175" s="151">
        <v>0</v>
      </c>
      <c r="AE175" s="151">
        <v>0</v>
      </c>
      <c r="AF175" s="152">
        <v>0</v>
      </c>
      <c r="AG175" s="57" t="s">
        <v>801</v>
      </c>
    </row>
    <row r="176" spans="1:33" s="92" customFormat="1" ht="66" customHeight="1">
      <c r="A176" s="45">
        <v>152</v>
      </c>
      <c r="B176" s="198" t="s">
        <v>467</v>
      </c>
      <c r="C176" s="101" t="s">
        <v>79</v>
      </c>
      <c r="D176" s="50" t="s">
        <v>102</v>
      </c>
      <c r="E176" s="49"/>
      <c r="F176" s="49">
        <v>81920.952900000004</v>
      </c>
      <c r="G176" s="49"/>
      <c r="H176" s="49"/>
      <c r="I176" s="49"/>
      <c r="J176" s="36" t="s">
        <v>49</v>
      </c>
      <c r="K176" s="49"/>
      <c r="L176" s="49">
        <v>0</v>
      </c>
      <c r="M176" s="49"/>
      <c r="N176" s="49"/>
      <c r="O176" s="49"/>
      <c r="P176" s="114"/>
      <c r="Q176" s="49"/>
      <c r="R176" s="35"/>
      <c r="S176" s="49"/>
      <c r="T176" s="49"/>
      <c r="U176" s="49"/>
      <c r="V176" s="49"/>
      <c r="W176" s="60">
        <f t="shared" si="70"/>
        <v>0</v>
      </c>
      <c r="X176" s="60"/>
      <c r="Y176" s="60">
        <f t="shared" si="66"/>
        <v>0</v>
      </c>
      <c r="Z176" s="133"/>
      <c r="AA176" s="60"/>
      <c r="AB176" s="142"/>
      <c r="AC176" s="151">
        <v>1</v>
      </c>
      <c r="AD176" s="151">
        <v>0</v>
      </c>
      <c r="AE176" s="151">
        <v>0</v>
      </c>
      <c r="AF176" s="152">
        <v>0</v>
      </c>
      <c r="AG176" s="57" t="s">
        <v>801</v>
      </c>
    </row>
    <row r="177" spans="1:33" s="92" customFormat="1" ht="129" customHeight="1">
      <c r="A177" s="45">
        <v>153</v>
      </c>
      <c r="B177" s="235" t="s">
        <v>468</v>
      </c>
      <c r="C177" s="101" t="s">
        <v>79</v>
      </c>
      <c r="D177" s="50" t="s">
        <v>64</v>
      </c>
      <c r="E177" s="49"/>
      <c r="F177" s="49">
        <v>267495.09999999998</v>
      </c>
      <c r="G177" s="49"/>
      <c r="H177" s="49"/>
      <c r="I177" s="49"/>
      <c r="J177" s="36" t="s">
        <v>49</v>
      </c>
      <c r="K177" s="49"/>
      <c r="L177" s="49">
        <v>0</v>
      </c>
      <c r="M177" s="49"/>
      <c r="N177" s="49"/>
      <c r="O177" s="49"/>
      <c r="P177" s="49"/>
      <c r="Q177" s="49"/>
      <c r="R177" s="35"/>
      <c r="S177" s="49"/>
      <c r="T177" s="49"/>
      <c r="U177" s="49"/>
      <c r="V177" s="49"/>
      <c r="W177" s="60">
        <f t="shared" si="70"/>
        <v>0</v>
      </c>
      <c r="X177" s="60"/>
      <c r="Y177" s="60">
        <f t="shared" si="66"/>
        <v>0</v>
      </c>
      <c r="Z177" s="133"/>
      <c r="AA177" s="60"/>
      <c r="AB177" s="142"/>
      <c r="AC177" s="151">
        <v>1</v>
      </c>
      <c r="AD177" s="151">
        <v>0</v>
      </c>
      <c r="AE177" s="151">
        <v>0</v>
      </c>
      <c r="AF177" s="152">
        <v>0</v>
      </c>
      <c r="AG177" s="57" t="s">
        <v>801</v>
      </c>
    </row>
    <row r="178" spans="1:33" s="92" customFormat="1" ht="46.5" customHeight="1">
      <c r="A178" s="45">
        <v>154</v>
      </c>
      <c r="B178" s="198" t="s">
        <v>469</v>
      </c>
      <c r="C178" s="101" t="s">
        <v>79</v>
      </c>
      <c r="D178" s="50" t="s">
        <v>102</v>
      </c>
      <c r="E178" s="49"/>
      <c r="F178" s="49">
        <v>147867.6</v>
      </c>
      <c r="G178" s="49"/>
      <c r="H178" s="49"/>
      <c r="I178" s="49"/>
      <c r="J178" s="36" t="s">
        <v>49</v>
      </c>
      <c r="K178" s="49"/>
      <c r="L178" s="49">
        <v>0</v>
      </c>
      <c r="M178" s="49"/>
      <c r="N178" s="49"/>
      <c r="O178" s="49"/>
      <c r="P178" s="49"/>
      <c r="Q178" s="49"/>
      <c r="R178" s="35"/>
      <c r="S178" s="49"/>
      <c r="T178" s="49"/>
      <c r="U178" s="49"/>
      <c r="V178" s="49"/>
      <c r="W178" s="60">
        <f t="shared" si="70"/>
        <v>0</v>
      </c>
      <c r="X178" s="60"/>
      <c r="Y178" s="60">
        <f t="shared" si="66"/>
        <v>0</v>
      </c>
      <c r="Z178" s="133"/>
      <c r="AA178" s="60"/>
      <c r="AB178" s="142"/>
      <c r="AC178" s="151">
        <v>1</v>
      </c>
      <c r="AD178" s="151">
        <v>0</v>
      </c>
      <c r="AE178" s="151">
        <v>0</v>
      </c>
      <c r="AF178" s="152">
        <v>0</v>
      </c>
      <c r="AG178" s="57" t="s">
        <v>801</v>
      </c>
    </row>
    <row r="179" spans="1:33" s="92" customFormat="1" ht="47.25" customHeight="1">
      <c r="A179" s="45">
        <v>155</v>
      </c>
      <c r="B179" s="198" t="s">
        <v>470</v>
      </c>
      <c r="C179" s="101" t="s">
        <v>79</v>
      </c>
      <c r="D179" s="50" t="s">
        <v>48</v>
      </c>
      <c r="E179" s="49"/>
      <c r="F179" s="49">
        <v>419920.2</v>
      </c>
      <c r="G179" s="49"/>
      <c r="H179" s="49"/>
      <c r="I179" s="49"/>
      <c r="J179" s="36" t="s">
        <v>49</v>
      </c>
      <c r="K179" s="49"/>
      <c r="L179" s="49"/>
      <c r="M179" s="49"/>
      <c r="N179" s="49"/>
      <c r="O179" s="49"/>
      <c r="P179" s="49"/>
      <c r="Q179" s="49"/>
      <c r="R179" s="35"/>
      <c r="S179" s="49"/>
      <c r="T179" s="49"/>
      <c r="U179" s="49"/>
      <c r="V179" s="49"/>
      <c r="W179" s="60">
        <f t="shared" si="70"/>
        <v>0</v>
      </c>
      <c r="X179" s="60"/>
      <c r="Y179" s="60">
        <f t="shared" si="66"/>
        <v>0</v>
      </c>
      <c r="Z179" s="133"/>
      <c r="AA179" s="60"/>
      <c r="AB179" s="142"/>
      <c r="AC179" s="151">
        <v>1</v>
      </c>
      <c r="AD179" s="151">
        <v>0</v>
      </c>
      <c r="AE179" s="151">
        <v>0</v>
      </c>
      <c r="AF179" s="152">
        <v>0</v>
      </c>
      <c r="AG179" s="57" t="s">
        <v>801</v>
      </c>
    </row>
    <row r="180" spans="1:33" s="92" customFormat="1" ht="83.25" customHeight="1">
      <c r="A180" s="45">
        <v>156</v>
      </c>
      <c r="B180" s="198" t="s">
        <v>471</v>
      </c>
      <c r="C180" s="101" t="s">
        <v>79</v>
      </c>
      <c r="D180" s="50" t="s">
        <v>102</v>
      </c>
      <c r="E180" s="49"/>
      <c r="F180" s="49">
        <v>128394.18180999999</v>
      </c>
      <c r="G180" s="49"/>
      <c r="H180" s="49"/>
      <c r="I180" s="49"/>
      <c r="J180" s="36" t="s">
        <v>49</v>
      </c>
      <c r="K180" s="49"/>
      <c r="L180" s="49">
        <v>0</v>
      </c>
      <c r="M180" s="49"/>
      <c r="N180" s="49"/>
      <c r="O180" s="49"/>
      <c r="P180" s="49"/>
      <c r="Q180" s="49"/>
      <c r="R180" s="35"/>
      <c r="S180" s="49"/>
      <c r="T180" s="49"/>
      <c r="U180" s="49"/>
      <c r="V180" s="49"/>
      <c r="W180" s="60">
        <f t="shared" si="70"/>
        <v>0</v>
      </c>
      <c r="X180" s="60"/>
      <c r="Y180" s="60">
        <f t="shared" si="66"/>
        <v>0</v>
      </c>
      <c r="Z180" s="133"/>
      <c r="AA180" s="60"/>
      <c r="AB180" s="142"/>
      <c r="AC180" s="151">
        <v>1</v>
      </c>
      <c r="AD180" s="151">
        <v>0</v>
      </c>
      <c r="AE180" s="151">
        <v>0</v>
      </c>
      <c r="AF180" s="152">
        <v>0</v>
      </c>
      <c r="AG180" s="57" t="s">
        <v>801</v>
      </c>
    </row>
    <row r="181" spans="1:33" s="92" customFormat="1" ht="69" customHeight="1">
      <c r="A181" s="45">
        <v>157</v>
      </c>
      <c r="B181" s="198" t="s">
        <v>472</v>
      </c>
      <c r="C181" s="101" t="s">
        <v>79</v>
      </c>
      <c r="D181" s="50" t="s">
        <v>100</v>
      </c>
      <c r="E181" s="49"/>
      <c r="F181" s="49">
        <v>80996.175000000003</v>
      </c>
      <c r="G181" s="49"/>
      <c r="H181" s="49"/>
      <c r="I181" s="49"/>
      <c r="J181" s="36" t="s">
        <v>49</v>
      </c>
      <c r="K181" s="49"/>
      <c r="L181" s="49">
        <v>0</v>
      </c>
      <c r="M181" s="49"/>
      <c r="N181" s="49"/>
      <c r="O181" s="49"/>
      <c r="P181" s="49"/>
      <c r="Q181" s="49"/>
      <c r="R181" s="35"/>
      <c r="S181" s="49"/>
      <c r="T181" s="49"/>
      <c r="U181" s="49"/>
      <c r="V181" s="49"/>
      <c r="W181" s="60">
        <f t="shared" si="70"/>
        <v>0</v>
      </c>
      <c r="X181" s="60"/>
      <c r="Y181" s="60">
        <f t="shared" si="66"/>
        <v>0</v>
      </c>
      <c r="Z181" s="133"/>
      <c r="AA181" s="60"/>
      <c r="AB181" s="142"/>
      <c r="AC181" s="151">
        <v>1</v>
      </c>
      <c r="AD181" s="151">
        <v>0</v>
      </c>
      <c r="AE181" s="151">
        <v>0</v>
      </c>
      <c r="AF181" s="152">
        <v>0</v>
      </c>
      <c r="AG181" s="57" t="s">
        <v>801</v>
      </c>
    </row>
    <row r="182" spans="1:33" s="92" customFormat="1" ht="91.5" customHeight="1">
      <c r="A182" s="45">
        <v>158</v>
      </c>
      <c r="B182" s="198" t="s">
        <v>473</v>
      </c>
      <c r="C182" s="101" t="s">
        <v>79</v>
      </c>
      <c r="D182" s="50" t="s">
        <v>102</v>
      </c>
      <c r="E182" s="49"/>
      <c r="F182" s="49">
        <v>31878.539379999998</v>
      </c>
      <c r="G182" s="49"/>
      <c r="H182" s="49"/>
      <c r="I182" s="49"/>
      <c r="J182" s="36" t="s">
        <v>49</v>
      </c>
      <c r="K182" s="49"/>
      <c r="L182" s="49">
        <v>0</v>
      </c>
      <c r="M182" s="49"/>
      <c r="N182" s="49"/>
      <c r="O182" s="49"/>
      <c r="P182" s="49"/>
      <c r="Q182" s="49"/>
      <c r="R182" s="35"/>
      <c r="S182" s="49"/>
      <c r="T182" s="49"/>
      <c r="U182" s="49"/>
      <c r="V182" s="49"/>
      <c r="W182" s="60">
        <f t="shared" si="70"/>
        <v>0</v>
      </c>
      <c r="X182" s="60"/>
      <c r="Y182" s="60">
        <f t="shared" si="66"/>
        <v>0</v>
      </c>
      <c r="Z182" s="133"/>
      <c r="AA182" s="60"/>
      <c r="AB182" s="142"/>
      <c r="AC182" s="151">
        <v>1</v>
      </c>
      <c r="AD182" s="151">
        <v>0</v>
      </c>
      <c r="AE182" s="151">
        <v>0</v>
      </c>
      <c r="AF182" s="152">
        <v>0</v>
      </c>
      <c r="AG182" s="57" t="s">
        <v>801</v>
      </c>
    </row>
    <row r="183" spans="1:33" s="92" customFormat="1" ht="110.25" customHeight="1">
      <c r="A183" s="45">
        <v>159</v>
      </c>
      <c r="B183" s="198" t="s">
        <v>474</v>
      </c>
      <c r="C183" s="101" t="s">
        <v>79</v>
      </c>
      <c r="D183" s="50" t="s">
        <v>109</v>
      </c>
      <c r="E183" s="49"/>
      <c r="F183" s="49">
        <v>73258.226950000011</v>
      </c>
      <c r="G183" s="49"/>
      <c r="H183" s="49"/>
      <c r="I183" s="49"/>
      <c r="J183" s="36" t="s">
        <v>49</v>
      </c>
      <c r="K183" s="49"/>
      <c r="L183" s="49">
        <v>0</v>
      </c>
      <c r="M183" s="49"/>
      <c r="N183" s="49"/>
      <c r="O183" s="49">
        <f t="shared" ref="O183" si="71">SUM(P183:R183)</f>
        <v>28064.219079999999</v>
      </c>
      <c r="P183" s="49">
        <v>28064.219079999999</v>
      </c>
      <c r="Q183" s="49"/>
      <c r="R183" s="35"/>
      <c r="S183" s="49">
        <f t="shared" ref="S183" si="72">SUM(T183:V183)</f>
        <v>28064.219079999999</v>
      </c>
      <c r="T183" s="49">
        <v>28064.219079999999</v>
      </c>
      <c r="U183" s="49"/>
      <c r="V183" s="49"/>
      <c r="W183" s="60">
        <f t="shared" si="70"/>
        <v>0</v>
      </c>
      <c r="X183" s="60"/>
      <c r="Y183" s="60">
        <f t="shared" si="66"/>
        <v>0</v>
      </c>
      <c r="Z183" s="133">
        <f t="shared" si="67"/>
        <v>0</v>
      </c>
      <c r="AA183" s="60">
        <f t="shared" si="68"/>
        <v>0</v>
      </c>
      <c r="AB183" s="142">
        <f t="shared" si="69"/>
        <v>0</v>
      </c>
      <c r="AC183" s="151">
        <v>1</v>
      </c>
      <c r="AD183" s="151">
        <v>0</v>
      </c>
      <c r="AE183" s="151">
        <v>0</v>
      </c>
      <c r="AF183" s="152">
        <v>0</v>
      </c>
      <c r="AG183" s="82"/>
    </row>
    <row r="184" spans="1:33" s="6" customFormat="1">
      <c r="A184" s="248" t="s">
        <v>32</v>
      </c>
      <c r="B184" s="249"/>
      <c r="C184" s="28"/>
      <c r="D184" s="98">
        <f>D186+D188+D191</f>
        <v>0</v>
      </c>
      <c r="E184" s="98">
        <f>E186+E188+F191</f>
        <v>32177879.857659999</v>
      </c>
      <c r="F184" s="98">
        <f>F186+F188+F191</f>
        <v>22071019.627509996</v>
      </c>
      <c r="G184" s="98">
        <f>G186+G188+G191</f>
        <v>0</v>
      </c>
      <c r="H184" s="98">
        <f>H186+H188+H191</f>
        <v>1773762.50266</v>
      </c>
      <c r="I184" s="98">
        <f t="shared" ref="I184:V184" si="73">I186+I188+I191</f>
        <v>0</v>
      </c>
      <c r="J184" s="98">
        <f t="shared" si="73"/>
        <v>0</v>
      </c>
      <c r="K184" s="98">
        <f t="shared" si="73"/>
        <v>0</v>
      </c>
      <c r="L184" s="98">
        <f t="shared" si="73"/>
        <v>228199</v>
      </c>
      <c r="M184" s="98">
        <f t="shared" si="73"/>
        <v>0</v>
      </c>
      <c r="N184" s="98">
        <f t="shared" si="73"/>
        <v>14711</v>
      </c>
      <c r="O184" s="98">
        <f t="shared" si="73"/>
        <v>1030711</v>
      </c>
      <c r="P184" s="98">
        <f t="shared" si="73"/>
        <v>1030711</v>
      </c>
      <c r="Q184" s="98">
        <f t="shared" si="73"/>
        <v>0</v>
      </c>
      <c r="R184" s="98">
        <f t="shared" si="73"/>
        <v>0</v>
      </c>
      <c r="S184" s="98">
        <f t="shared" si="73"/>
        <v>871725.75199999998</v>
      </c>
      <c r="T184" s="98">
        <f t="shared" si="73"/>
        <v>871725.75199999998</v>
      </c>
      <c r="U184" s="98">
        <f t="shared" si="73"/>
        <v>0</v>
      </c>
      <c r="V184" s="98">
        <f t="shared" si="73"/>
        <v>0</v>
      </c>
      <c r="W184" s="98">
        <f t="shared" si="70"/>
        <v>0</v>
      </c>
      <c r="X184" s="98"/>
      <c r="Y184" s="98">
        <f t="shared" si="66"/>
        <v>158985.24800000002</v>
      </c>
      <c r="Z184" s="136">
        <f t="shared" si="67"/>
        <v>0.15424813356993378</v>
      </c>
      <c r="AA184" s="98">
        <f t="shared" si="68"/>
        <v>158985.24800000002</v>
      </c>
      <c r="AB184" s="145">
        <f t="shared" si="69"/>
        <v>0.15424813356993378</v>
      </c>
      <c r="AC184" s="98">
        <f>AC186+AC188+AC191</f>
        <v>5</v>
      </c>
      <c r="AD184" s="98">
        <f>AD186+AD188+AD191</f>
        <v>0</v>
      </c>
      <c r="AE184" s="98">
        <f>AE186+AE188+AE191</f>
        <v>0</v>
      </c>
      <c r="AF184" s="98">
        <f>AF186+AF188+AF191</f>
        <v>0</v>
      </c>
      <c r="AG184" s="98">
        <f>AG186+AG188+AG191</f>
        <v>0</v>
      </c>
    </row>
    <row r="185" spans="1:33" s="6" customFormat="1">
      <c r="A185" s="76"/>
      <c r="B185" s="77" t="s">
        <v>0</v>
      </c>
      <c r="C185" s="3"/>
      <c r="D185" s="3"/>
      <c r="E185" s="14"/>
      <c r="F185" s="14"/>
      <c r="G185" s="14"/>
      <c r="H185" s="14"/>
      <c r="I185" s="14"/>
      <c r="J185" s="99"/>
      <c r="K185" s="14"/>
      <c r="L185" s="14"/>
      <c r="M185" s="14"/>
      <c r="N185" s="14"/>
      <c r="O185" s="38">
        <f>SUM(P185:R185)</f>
        <v>0</v>
      </c>
      <c r="P185" s="38"/>
      <c r="Q185" s="38"/>
      <c r="R185" s="38"/>
      <c r="S185" s="38"/>
      <c r="T185" s="38"/>
      <c r="U185" s="38"/>
      <c r="V185" s="38"/>
      <c r="W185" s="59">
        <f t="shared" si="70"/>
        <v>0</v>
      </c>
      <c r="X185" s="59"/>
      <c r="Y185" s="59">
        <f t="shared" si="66"/>
        <v>0</v>
      </c>
      <c r="Z185" s="132"/>
      <c r="AA185" s="59"/>
      <c r="AB185" s="141"/>
      <c r="AC185" s="119"/>
      <c r="AD185" s="119"/>
      <c r="AE185" s="119"/>
      <c r="AF185" s="91"/>
      <c r="AG185" s="75"/>
    </row>
    <row r="186" spans="1:33">
      <c r="A186" s="33" t="s">
        <v>16</v>
      </c>
      <c r="B186" s="23" t="s">
        <v>8</v>
      </c>
      <c r="C186" s="19"/>
      <c r="D186" s="21"/>
      <c r="E186" s="100">
        <f>SUM(E187:E187)</f>
        <v>25655753</v>
      </c>
      <c r="F186" s="100">
        <f>SUM(F187:F187)</f>
        <v>16124090.009879997</v>
      </c>
      <c r="G186" s="100">
        <f t="shared" ref="G186:AG186" si="74">SUM(G187:G187)</f>
        <v>0</v>
      </c>
      <c r="H186" s="100">
        <f t="shared" si="74"/>
        <v>0</v>
      </c>
      <c r="I186" s="100">
        <f t="shared" si="74"/>
        <v>0</v>
      </c>
      <c r="J186" s="100">
        <f t="shared" si="74"/>
        <v>0</v>
      </c>
      <c r="K186" s="100">
        <f t="shared" si="74"/>
        <v>0</v>
      </c>
      <c r="L186" s="100">
        <f t="shared" si="74"/>
        <v>0</v>
      </c>
      <c r="M186" s="100">
        <f t="shared" si="74"/>
        <v>0</v>
      </c>
      <c r="N186" s="100">
        <f t="shared" si="74"/>
        <v>0</v>
      </c>
      <c r="O186" s="100">
        <f>SUM(O187:O187)</f>
        <v>500000</v>
      </c>
      <c r="P186" s="100">
        <f>SUM(P187:P187)</f>
        <v>500000</v>
      </c>
      <c r="Q186" s="100">
        <f t="shared" si="74"/>
        <v>0</v>
      </c>
      <c r="R186" s="100">
        <f t="shared" si="74"/>
        <v>0</v>
      </c>
      <c r="S186" s="100">
        <f>SUM(S187:S187)</f>
        <v>500000</v>
      </c>
      <c r="T186" s="100">
        <f>SUM(T187:T187)</f>
        <v>500000</v>
      </c>
      <c r="U186" s="100">
        <f t="shared" si="74"/>
        <v>0</v>
      </c>
      <c r="V186" s="100">
        <f t="shared" si="74"/>
        <v>0</v>
      </c>
      <c r="W186" s="100">
        <f t="shared" si="70"/>
        <v>0</v>
      </c>
      <c r="X186" s="100"/>
      <c r="Y186" s="100">
        <f t="shared" si="66"/>
        <v>0</v>
      </c>
      <c r="Z186" s="137"/>
      <c r="AA186" s="100"/>
      <c r="AB186" s="146"/>
      <c r="AC186" s="125">
        <f t="shared" si="74"/>
        <v>1</v>
      </c>
      <c r="AD186" s="125">
        <f t="shared" si="74"/>
        <v>0</v>
      </c>
      <c r="AE186" s="125">
        <f t="shared" si="74"/>
        <v>0</v>
      </c>
      <c r="AF186" s="100">
        <f t="shared" si="74"/>
        <v>0</v>
      </c>
      <c r="AG186" s="100">
        <f t="shared" si="74"/>
        <v>0</v>
      </c>
    </row>
    <row r="187" spans="1:33" s="18" customFormat="1" ht="136.5" customHeight="1">
      <c r="A187" s="45">
        <v>160</v>
      </c>
      <c r="B187" s="237" t="s">
        <v>442</v>
      </c>
      <c r="C187" s="101" t="s">
        <v>72</v>
      </c>
      <c r="D187" s="157" t="s">
        <v>64</v>
      </c>
      <c r="E187" s="189">
        <v>25655753</v>
      </c>
      <c r="F187" s="189">
        <v>16124090.009879997</v>
      </c>
      <c r="G187" s="49"/>
      <c r="H187" s="49"/>
      <c r="I187" s="49"/>
      <c r="J187" s="158" t="s">
        <v>443</v>
      </c>
      <c r="K187" s="49"/>
      <c r="L187" s="49"/>
      <c r="M187" s="49"/>
      <c r="N187" s="49"/>
      <c r="O187" s="49">
        <f t="shared" ref="O187:O193" si="75">SUM(P187:R187)</f>
        <v>500000</v>
      </c>
      <c r="P187" s="49">
        <v>500000</v>
      </c>
      <c r="Q187" s="49"/>
      <c r="R187" s="49"/>
      <c r="S187" s="49">
        <f t="shared" ref="S187" si="76">SUM(T187:V187)</f>
        <v>500000</v>
      </c>
      <c r="T187" s="49">
        <v>500000</v>
      </c>
      <c r="U187" s="49"/>
      <c r="V187" s="49"/>
      <c r="W187" s="60">
        <f t="shared" si="70"/>
        <v>0</v>
      </c>
      <c r="X187" s="60"/>
      <c r="Y187" s="60">
        <f t="shared" si="66"/>
        <v>0</v>
      </c>
      <c r="Z187" s="133">
        <f t="shared" ref="Z187" si="77">Y187/(P187+Q187)</f>
        <v>0</v>
      </c>
      <c r="AA187" s="60">
        <f t="shared" ref="AA187" si="78">Y187+W187</f>
        <v>0</v>
      </c>
      <c r="AB187" s="142">
        <f t="shared" ref="AB187" si="79">AA187/O187</f>
        <v>0</v>
      </c>
      <c r="AC187" s="151">
        <v>1</v>
      </c>
      <c r="AD187" s="151">
        <v>0</v>
      </c>
      <c r="AE187" s="151">
        <v>0</v>
      </c>
      <c r="AF187" s="152">
        <v>0</v>
      </c>
      <c r="AG187" s="57"/>
    </row>
    <row r="188" spans="1:33" ht="48" customHeight="1">
      <c r="A188" s="33" t="s">
        <v>17</v>
      </c>
      <c r="B188" s="23" t="s">
        <v>10</v>
      </c>
      <c r="C188" s="19"/>
      <c r="D188" s="21"/>
      <c r="E188" s="100">
        <f t="shared" ref="E188:V188" si="80">SUM(E189:E190)</f>
        <v>6326669</v>
      </c>
      <c r="F188" s="100">
        <f t="shared" si="80"/>
        <v>5751471.75997</v>
      </c>
      <c r="G188" s="100">
        <f t="shared" si="80"/>
        <v>0</v>
      </c>
      <c r="H188" s="100">
        <f t="shared" si="80"/>
        <v>1759051.50266</v>
      </c>
      <c r="I188" s="100">
        <f t="shared" si="80"/>
        <v>0</v>
      </c>
      <c r="J188" s="100">
        <f t="shared" si="80"/>
        <v>0</v>
      </c>
      <c r="K188" s="100">
        <f t="shared" si="80"/>
        <v>0</v>
      </c>
      <c r="L188" s="100">
        <f t="shared" si="80"/>
        <v>228199</v>
      </c>
      <c r="M188" s="100">
        <f t="shared" si="80"/>
        <v>0</v>
      </c>
      <c r="N188" s="100">
        <f t="shared" si="80"/>
        <v>0</v>
      </c>
      <c r="O188" s="100">
        <f t="shared" si="80"/>
        <v>516000</v>
      </c>
      <c r="P188" s="100">
        <f t="shared" si="80"/>
        <v>516000</v>
      </c>
      <c r="Q188" s="100">
        <f t="shared" si="80"/>
        <v>0</v>
      </c>
      <c r="R188" s="100">
        <f t="shared" si="80"/>
        <v>0</v>
      </c>
      <c r="S188" s="100">
        <f t="shared" si="80"/>
        <v>360943.75199999998</v>
      </c>
      <c r="T188" s="100">
        <f t="shared" si="80"/>
        <v>360943.75199999998</v>
      </c>
      <c r="U188" s="100">
        <f t="shared" si="80"/>
        <v>0</v>
      </c>
      <c r="V188" s="100">
        <f t="shared" si="80"/>
        <v>0</v>
      </c>
      <c r="W188" s="100">
        <f t="shared" si="70"/>
        <v>0</v>
      </c>
      <c r="X188" s="100"/>
      <c r="Y188" s="100">
        <f t="shared" si="66"/>
        <v>155056.24800000002</v>
      </c>
      <c r="Z188" s="137">
        <f t="shared" si="67"/>
        <v>0.30049660465116285</v>
      </c>
      <c r="AA188" s="100">
        <f t="shared" si="68"/>
        <v>155056.24800000002</v>
      </c>
      <c r="AB188" s="146">
        <f t="shared" si="69"/>
        <v>0.30049660465116285</v>
      </c>
      <c r="AC188" s="125">
        <f>SUM(AC189:AC190)</f>
        <v>2</v>
      </c>
      <c r="AD188" s="125">
        <f>SUM(AD189:AD190)</f>
        <v>0</v>
      </c>
      <c r="AE188" s="125">
        <f>SUM(AE189:AE190)</f>
        <v>0</v>
      </c>
      <c r="AF188" s="100">
        <f>SUM(AF189:AF190)</f>
        <v>0</v>
      </c>
      <c r="AG188" s="100">
        <f>SUM(AG189:AG190)</f>
        <v>0</v>
      </c>
    </row>
    <row r="189" spans="1:33" s="18" customFormat="1" ht="221.25" customHeight="1">
      <c r="A189" s="45">
        <v>161</v>
      </c>
      <c r="B189" s="198" t="s">
        <v>444</v>
      </c>
      <c r="C189" s="101" t="s">
        <v>73</v>
      </c>
      <c r="D189" s="48" t="s">
        <v>64</v>
      </c>
      <c r="E189" s="49">
        <v>2818043</v>
      </c>
      <c r="F189" s="49">
        <v>2719953.0773399998</v>
      </c>
      <c r="G189" s="49"/>
      <c r="H189" s="49"/>
      <c r="I189" s="49"/>
      <c r="J189" s="93" t="s">
        <v>445</v>
      </c>
      <c r="K189" s="49"/>
      <c r="L189" s="49"/>
      <c r="M189" s="49"/>
      <c r="N189" s="49"/>
      <c r="O189" s="49">
        <f t="shared" si="75"/>
        <v>282000</v>
      </c>
      <c r="P189" s="49">
        <v>282000</v>
      </c>
      <c r="Q189" s="49"/>
      <c r="R189" s="49"/>
      <c r="S189" s="49">
        <f t="shared" ref="S189:S190" si="81">SUM(T189:V189)</f>
        <v>126943.75199999999</v>
      </c>
      <c r="T189" s="49">
        <v>126943.75199999999</v>
      </c>
      <c r="U189" s="49"/>
      <c r="V189" s="49"/>
      <c r="W189" s="60">
        <f t="shared" si="70"/>
        <v>0</v>
      </c>
      <c r="X189" s="60"/>
      <c r="Y189" s="60">
        <f t="shared" si="66"/>
        <v>155056.24800000002</v>
      </c>
      <c r="Z189" s="133">
        <f t="shared" si="67"/>
        <v>0.54984485106382985</v>
      </c>
      <c r="AA189" s="60">
        <f t="shared" si="68"/>
        <v>155056.24800000002</v>
      </c>
      <c r="AB189" s="142">
        <f t="shared" si="69"/>
        <v>0.54984485106382985</v>
      </c>
      <c r="AC189" s="151">
        <v>1</v>
      </c>
      <c r="AD189" s="151">
        <v>0</v>
      </c>
      <c r="AE189" s="151">
        <v>0</v>
      </c>
      <c r="AF189" s="152">
        <v>0</v>
      </c>
      <c r="AG189" s="82"/>
    </row>
    <row r="190" spans="1:33" s="18" customFormat="1" ht="145.5" customHeight="1">
      <c r="A190" s="45">
        <v>162</v>
      </c>
      <c r="B190" s="198" t="s">
        <v>95</v>
      </c>
      <c r="C190" s="101" t="s">
        <v>73</v>
      </c>
      <c r="D190" s="48" t="s">
        <v>48</v>
      </c>
      <c r="E190" s="49">
        <v>3508626</v>
      </c>
      <c r="F190" s="35">
        <v>3031518.6826299997</v>
      </c>
      <c r="G190" s="35"/>
      <c r="H190" s="35">
        <v>1759051.50266</v>
      </c>
      <c r="I190" s="49"/>
      <c r="J190" s="93" t="s">
        <v>446</v>
      </c>
      <c r="K190" s="49"/>
      <c r="L190" s="49">
        <v>228199</v>
      </c>
      <c r="M190" s="49"/>
      <c r="N190" s="49"/>
      <c r="O190" s="49">
        <v>234000</v>
      </c>
      <c r="P190" s="49">
        <f>O190</f>
        <v>234000</v>
      </c>
      <c r="Q190" s="49"/>
      <c r="R190" s="49"/>
      <c r="S190" s="49">
        <f t="shared" si="81"/>
        <v>234000</v>
      </c>
      <c r="T190" s="49">
        <v>234000</v>
      </c>
      <c r="U190" s="49"/>
      <c r="V190" s="49"/>
      <c r="W190" s="60">
        <f t="shared" si="70"/>
        <v>0</v>
      </c>
      <c r="X190" s="60"/>
      <c r="Y190" s="60">
        <f t="shared" si="66"/>
        <v>0</v>
      </c>
      <c r="Z190" s="133">
        <f t="shared" si="67"/>
        <v>0</v>
      </c>
      <c r="AA190" s="60">
        <f t="shared" si="68"/>
        <v>0</v>
      </c>
      <c r="AB190" s="142">
        <f t="shared" si="69"/>
        <v>0</v>
      </c>
      <c r="AC190" s="151">
        <v>1</v>
      </c>
      <c r="AD190" s="151"/>
      <c r="AE190" s="151"/>
      <c r="AF190" s="152">
        <v>0</v>
      </c>
      <c r="AG190" s="173" t="s">
        <v>640</v>
      </c>
    </row>
    <row r="191" spans="1:33">
      <c r="A191" s="33" t="s">
        <v>33</v>
      </c>
      <c r="B191" s="23" t="s">
        <v>65</v>
      </c>
      <c r="C191" s="19"/>
      <c r="D191" s="21"/>
      <c r="E191" s="100">
        <f>SUM(E192:E192)</f>
        <v>0</v>
      </c>
      <c r="F191" s="100">
        <f>SUM(F192:F193)</f>
        <v>195457.85766000001</v>
      </c>
      <c r="G191" s="100">
        <f>SUM(G192:G192)</f>
        <v>0</v>
      </c>
      <c r="H191" s="100">
        <f>SUM(H192:H193)</f>
        <v>14711</v>
      </c>
      <c r="I191" s="100">
        <f>SUM(I192:I192)</f>
        <v>0</v>
      </c>
      <c r="J191" s="100">
        <f>SUM(J192:J192)</f>
        <v>0</v>
      </c>
      <c r="K191" s="100">
        <f>SUM(K192:K192)</f>
        <v>0</v>
      </c>
      <c r="L191" s="100">
        <f>SUM(L192:L192)</f>
        <v>0</v>
      </c>
      <c r="M191" s="100">
        <f>SUM(M192:M192)</f>
        <v>0</v>
      </c>
      <c r="N191" s="100">
        <f>SUM(N192:N193)</f>
        <v>14711</v>
      </c>
      <c r="O191" s="100">
        <f t="shared" ref="O191:V191" si="82">SUM(O192:O193)</f>
        <v>14711</v>
      </c>
      <c r="P191" s="100">
        <f t="shared" si="82"/>
        <v>14711</v>
      </c>
      <c r="Q191" s="100">
        <f t="shared" si="82"/>
        <v>0</v>
      </c>
      <c r="R191" s="100">
        <f t="shared" si="82"/>
        <v>0</v>
      </c>
      <c r="S191" s="100">
        <f t="shared" si="82"/>
        <v>10782</v>
      </c>
      <c r="T191" s="100">
        <f t="shared" si="82"/>
        <v>10782</v>
      </c>
      <c r="U191" s="100">
        <f t="shared" si="82"/>
        <v>0</v>
      </c>
      <c r="V191" s="100">
        <f t="shared" si="82"/>
        <v>0</v>
      </c>
      <c r="W191" s="100">
        <f t="shared" si="70"/>
        <v>0</v>
      </c>
      <c r="X191" s="100"/>
      <c r="Y191" s="100">
        <f>P191+Q191-T191-U191</f>
        <v>3929</v>
      </c>
      <c r="Z191" s="137">
        <f t="shared" si="67"/>
        <v>0.26707905648834207</v>
      </c>
      <c r="AA191" s="100">
        <f>Y191+W191</f>
        <v>3929</v>
      </c>
      <c r="AB191" s="146">
        <f t="shared" si="69"/>
        <v>0.26707905648834207</v>
      </c>
      <c r="AC191" s="125">
        <f>SUM(AC192:AC193)</f>
        <v>2</v>
      </c>
      <c r="AD191" s="125">
        <f>SUM(AD192:AD193)</f>
        <v>0</v>
      </c>
      <c r="AE191" s="125">
        <f>SUM(AE192:AE193)</f>
        <v>0</v>
      </c>
      <c r="AF191" s="100">
        <f>SUM(AF192:AF192)</f>
        <v>0</v>
      </c>
      <c r="AG191" s="100">
        <f>SUM(AG192:AG192)</f>
        <v>0</v>
      </c>
    </row>
    <row r="192" spans="1:33" s="18" customFormat="1" ht="47.25" customHeight="1">
      <c r="A192" s="45">
        <v>163</v>
      </c>
      <c r="B192" s="198" t="s">
        <v>207</v>
      </c>
      <c r="C192" s="101" t="s">
        <v>106</v>
      </c>
      <c r="D192" s="48">
        <v>2025</v>
      </c>
      <c r="E192" s="49"/>
      <c r="F192" s="35">
        <v>14711</v>
      </c>
      <c r="G192" s="35">
        <v>0</v>
      </c>
      <c r="H192" s="35">
        <v>14711</v>
      </c>
      <c r="I192" s="49"/>
      <c r="J192" s="93" t="s">
        <v>49</v>
      </c>
      <c r="K192" s="49" t="s">
        <v>49</v>
      </c>
      <c r="L192" s="49" t="s">
        <v>590</v>
      </c>
      <c r="M192" s="49"/>
      <c r="N192" s="49">
        <v>14711</v>
      </c>
      <c r="O192" s="49">
        <f t="shared" si="75"/>
        <v>14711</v>
      </c>
      <c r="P192" s="49">
        <v>14711</v>
      </c>
      <c r="Q192" s="49"/>
      <c r="R192" s="49"/>
      <c r="S192" s="49">
        <f t="shared" ref="S192:S193" si="83">SUM(T192:V192)</f>
        <v>10782</v>
      </c>
      <c r="T192" s="49">
        <v>10782</v>
      </c>
      <c r="U192" s="49"/>
      <c r="V192" s="49"/>
      <c r="W192" s="60">
        <f t="shared" si="70"/>
        <v>0</v>
      </c>
      <c r="X192" s="60"/>
      <c r="Y192" s="60">
        <f t="shared" si="66"/>
        <v>3929</v>
      </c>
      <c r="Z192" s="133">
        <f t="shared" si="67"/>
        <v>0.26707905648834207</v>
      </c>
      <c r="AA192" s="60">
        <f t="shared" si="68"/>
        <v>3929</v>
      </c>
      <c r="AB192" s="142">
        <f t="shared" si="69"/>
        <v>0.26707905648834207</v>
      </c>
      <c r="AC192" s="151">
        <v>1</v>
      </c>
      <c r="AD192" s="151"/>
      <c r="AE192" s="151"/>
      <c r="AF192" s="152">
        <v>0</v>
      </c>
      <c r="AG192" s="159" t="s">
        <v>717</v>
      </c>
    </row>
    <row r="193" spans="1:33" s="18" customFormat="1" ht="93" customHeight="1">
      <c r="A193" s="45">
        <v>164</v>
      </c>
      <c r="B193" s="198" t="s">
        <v>694</v>
      </c>
      <c r="C193" s="101" t="s">
        <v>73</v>
      </c>
      <c r="D193" s="48" t="s">
        <v>617</v>
      </c>
      <c r="E193" s="49"/>
      <c r="F193" s="49">
        <v>180746.85766000001</v>
      </c>
      <c r="G193" s="49"/>
      <c r="H193" s="49"/>
      <c r="I193" s="49"/>
      <c r="J193" s="36"/>
      <c r="K193" s="83"/>
      <c r="L193" s="49"/>
      <c r="M193" s="49"/>
      <c r="N193" s="49"/>
      <c r="O193" s="49">
        <f t="shared" si="75"/>
        <v>0</v>
      </c>
      <c r="P193" s="49"/>
      <c r="Q193" s="49"/>
      <c r="R193" s="49"/>
      <c r="S193" s="49">
        <f t="shared" si="83"/>
        <v>0</v>
      </c>
      <c r="T193" s="49"/>
      <c r="U193" s="49"/>
      <c r="V193" s="49"/>
      <c r="W193" s="60">
        <f t="shared" si="70"/>
        <v>0</v>
      </c>
      <c r="X193" s="60"/>
      <c r="Y193" s="60">
        <f t="shared" si="66"/>
        <v>0</v>
      </c>
      <c r="Z193" s="133"/>
      <c r="AA193" s="60"/>
      <c r="AB193" s="142"/>
      <c r="AC193" s="151">
        <v>1</v>
      </c>
      <c r="AD193" s="151"/>
      <c r="AE193" s="151"/>
      <c r="AF193" s="152"/>
      <c r="AG193" s="57" t="s">
        <v>801</v>
      </c>
    </row>
    <row r="194" spans="1:33" s="153" customFormat="1">
      <c r="A194" s="170" t="s">
        <v>39</v>
      </c>
      <c r="B194" s="171"/>
      <c r="C194" s="28"/>
      <c r="D194" s="16"/>
      <c r="E194" s="25">
        <f>E196+F233</f>
        <v>353706127.71344</v>
      </c>
      <c r="F194" s="25">
        <f>F196+F233</f>
        <v>250168897.37445006</v>
      </c>
      <c r="G194" s="25">
        <f t="shared" ref="G194:V194" si="84">G196+G233</f>
        <v>0</v>
      </c>
      <c r="H194" s="25">
        <f>H196+H233</f>
        <v>40218592.400000006</v>
      </c>
      <c r="I194" s="25">
        <f t="shared" si="84"/>
        <v>0</v>
      </c>
      <c r="J194" s="25">
        <f t="shared" si="84"/>
        <v>0</v>
      </c>
      <c r="K194" s="25">
        <f t="shared" si="84"/>
        <v>0</v>
      </c>
      <c r="L194" s="25">
        <f>L196+L233</f>
        <v>2417788.2418699991</v>
      </c>
      <c r="M194" s="25">
        <f t="shared" si="84"/>
        <v>0</v>
      </c>
      <c r="N194" s="25">
        <f t="shared" si="84"/>
        <v>0</v>
      </c>
      <c r="O194" s="25">
        <f>O196+O233</f>
        <v>5678446</v>
      </c>
      <c r="P194" s="25">
        <f>P196+P233</f>
        <v>5678446</v>
      </c>
      <c r="Q194" s="25">
        <f t="shared" si="84"/>
        <v>0</v>
      </c>
      <c r="R194" s="25">
        <f t="shared" si="84"/>
        <v>0</v>
      </c>
      <c r="S194" s="25">
        <f>S196+S233</f>
        <v>3888010.8104699999</v>
      </c>
      <c r="T194" s="25">
        <f>T196+T233</f>
        <v>3888010.8104699999</v>
      </c>
      <c r="U194" s="25">
        <f t="shared" si="84"/>
        <v>0</v>
      </c>
      <c r="V194" s="25">
        <f t="shared" si="84"/>
        <v>0</v>
      </c>
      <c r="W194" s="25">
        <f t="shared" si="70"/>
        <v>0</v>
      </c>
      <c r="X194" s="25"/>
      <c r="Y194" s="25">
        <f>P194+Q194-T194-U194</f>
        <v>1790435.1895300001</v>
      </c>
      <c r="Z194" s="127">
        <f t="shared" si="67"/>
        <v>0.31530372738069534</v>
      </c>
      <c r="AA194" s="25">
        <f t="shared" si="68"/>
        <v>1790435.1895300001</v>
      </c>
      <c r="AB194" s="128">
        <f t="shared" si="69"/>
        <v>0.31530372738069534</v>
      </c>
      <c r="AC194" s="25">
        <f t="shared" ref="AC194:AE194" si="85">AC196+AC233</f>
        <v>63</v>
      </c>
      <c r="AD194" s="25">
        <f t="shared" si="85"/>
        <v>0</v>
      </c>
      <c r="AE194" s="25">
        <f t="shared" si="85"/>
        <v>2</v>
      </c>
      <c r="AF194" s="25">
        <f>AF196+AF233</f>
        <v>0</v>
      </c>
      <c r="AG194" s="25">
        <f>AG196+AG233</f>
        <v>0</v>
      </c>
    </row>
    <row r="195" spans="1:33">
      <c r="A195" s="34"/>
      <c r="B195" s="13" t="s">
        <v>0</v>
      </c>
      <c r="C195" s="3"/>
      <c r="D195" s="2"/>
      <c r="E195" s="26"/>
      <c r="F195" s="14"/>
      <c r="G195" s="14"/>
      <c r="H195" s="14"/>
      <c r="I195" s="14"/>
      <c r="J195" s="15"/>
      <c r="K195" s="14"/>
      <c r="L195" s="14"/>
      <c r="M195" s="14"/>
      <c r="N195" s="14"/>
      <c r="O195" s="38">
        <v>0</v>
      </c>
      <c r="P195" s="14"/>
      <c r="Q195" s="14"/>
      <c r="R195" s="14"/>
      <c r="S195" s="38">
        <v>0</v>
      </c>
      <c r="T195" s="14"/>
      <c r="U195" s="14"/>
      <c r="V195" s="14"/>
      <c r="W195" s="59">
        <f t="shared" si="70"/>
        <v>0</v>
      </c>
      <c r="X195" s="61"/>
      <c r="Y195" s="59">
        <f t="shared" si="66"/>
        <v>0</v>
      </c>
      <c r="Z195" s="134"/>
      <c r="AA195" s="59"/>
      <c r="AB195" s="143"/>
      <c r="AC195" s="121"/>
      <c r="AD195" s="121"/>
      <c r="AE195" s="121"/>
      <c r="AF195" s="66"/>
      <c r="AG195" s="75"/>
    </row>
    <row r="196" spans="1:33">
      <c r="A196" s="33" t="s">
        <v>34</v>
      </c>
      <c r="B196" s="23" t="s">
        <v>8</v>
      </c>
      <c r="C196" s="19"/>
      <c r="D196" s="21"/>
      <c r="E196" s="100">
        <f>SUM(E197:E232)</f>
        <v>349830008.60799998</v>
      </c>
      <c r="F196" s="100">
        <f>SUM(F197:F232)</f>
        <v>246292778.26901007</v>
      </c>
      <c r="G196" s="100">
        <f>SUM(G197:G221)</f>
        <v>0</v>
      </c>
      <c r="H196" s="100">
        <f>SUM(H197:H232)</f>
        <v>39315085.200000003</v>
      </c>
      <c r="I196" s="100">
        <f>SUM(I197:I221)</f>
        <v>0</v>
      </c>
      <c r="J196" s="100">
        <f>SUM(J197:J221)</f>
        <v>0</v>
      </c>
      <c r="K196" s="100">
        <f>SUM(K197:K221)</f>
        <v>0</v>
      </c>
      <c r="L196" s="100">
        <f>SUM(L197:L232)</f>
        <v>2417788.2418699991</v>
      </c>
      <c r="M196" s="100">
        <f>SUM(M197:M221)</f>
        <v>0</v>
      </c>
      <c r="N196" s="100">
        <f>SUM(N197:N221)</f>
        <v>0</v>
      </c>
      <c r="O196" s="100">
        <f>SUM(O197:O232)</f>
        <v>5316635.8</v>
      </c>
      <c r="P196" s="100">
        <f t="shared" ref="P196:R196" si="86">SUM(P197:P232)</f>
        <v>5316635.8</v>
      </c>
      <c r="Q196" s="100">
        <f t="shared" si="86"/>
        <v>0</v>
      </c>
      <c r="R196" s="100">
        <f t="shared" si="86"/>
        <v>0</v>
      </c>
      <c r="S196" s="100">
        <f>SUM(S197:S232)</f>
        <v>3526627.8</v>
      </c>
      <c r="T196" s="100">
        <f t="shared" ref="T196:V196" si="87">SUM(T197:T232)</f>
        <v>3526627.8</v>
      </c>
      <c r="U196" s="100">
        <f t="shared" si="87"/>
        <v>0</v>
      </c>
      <c r="V196" s="100">
        <f t="shared" si="87"/>
        <v>0</v>
      </c>
      <c r="W196" s="100">
        <f>R196-V196</f>
        <v>0</v>
      </c>
      <c r="X196" s="100"/>
      <c r="Y196" s="100">
        <f>P196+Q196-T196-U196</f>
        <v>1790008</v>
      </c>
      <c r="Z196" s="137">
        <f>Y196/(P196+Q196)</f>
        <v>0.33668057533675716</v>
      </c>
      <c r="AA196" s="100">
        <f>Y196+W196</f>
        <v>1790008</v>
      </c>
      <c r="AB196" s="146">
        <f>AA196/O196</f>
        <v>0.33668057533675716</v>
      </c>
      <c r="AC196" s="100">
        <f>SUM(AC197:AC232)</f>
        <v>36</v>
      </c>
      <c r="AD196" s="100">
        <f>SUM(AD197:AD232)</f>
        <v>0</v>
      </c>
      <c r="AE196" s="100">
        <f>SUM(AE197:AE232)</f>
        <v>0</v>
      </c>
      <c r="AF196" s="100">
        <f>SUM(AF197:AF221)</f>
        <v>0</v>
      </c>
      <c r="AG196" s="100">
        <f>SUM(AG197:AG221)</f>
        <v>0</v>
      </c>
    </row>
    <row r="197" spans="1:33" s="156" customFormat="1" ht="54" customHeight="1">
      <c r="A197" s="192">
        <v>165</v>
      </c>
      <c r="B197" s="198" t="s">
        <v>217</v>
      </c>
      <c r="C197" s="193" t="s">
        <v>111</v>
      </c>
      <c r="D197" s="194" t="s">
        <v>64</v>
      </c>
      <c r="E197" s="195">
        <v>3526010</v>
      </c>
      <c r="F197" s="196">
        <v>3525273.1189999999</v>
      </c>
      <c r="G197" s="195"/>
      <c r="H197" s="205"/>
      <c r="I197" s="206" t="s">
        <v>140</v>
      </c>
      <c r="J197" s="198" t="s">
        <v>218</v>
      </c>
      <c r="K197" s="206" t="s">
        <v>219</v>
      </c>
      <c r="L197" s="196"/>
      <c r="M197" s="196"/>
      <c r="N197" s="196"/>
      <c r="O197" s="195">
        <f t="shared" ref="O197:O232" si="88">SUM(P197:R197)</f>
        <v>0</v>
      </c>
      <c r="P197" s="196"/>
      <c r="Q197" s="196"/>
      <c r="R197" s="196"/>
      <c r="S197" s="195">
        <f t="shared" ref="S197:S232" si="89">SUM(T197:V197)</f>
        <v>0</v>
      </c>
      <c r="T197" s="196"/>
      <c r="U197" s="196"/>
      <c r="V197" s="196"/>
      <c r="W197" s="199">
        <f t="shared" ref="W197:W248" si="90">R197-V197</f>
        <v>0</v>
      </c>
      <c r="X197" s="199"/>
      <c r="Y197" s="199">
        <f t="shared" ref="Y197:Y248" si="91">P197+Q197-T197-U197</f>
        <v>0</v>
      </c>
      <c r="Z197" s="200"/>
      <c r="AA197" s="199">
        <f t="shared" ref="AA197:AA248" si="92">Y197+W197</f>
        <v>0</v>
      </c>
      <c r="AB197" s="201"/>
      <c r="AC197" s="202">
        <v>1</v>
      </c>
      <c r="AD197" s="202">
        <v>0</v>
      </c>
      <c r="AE197" s="202">
        <v>0</v>
      </c>
      <c r="AF197" s="203">
        <v>0</v>
      </c>
      <c r="AG197" s="57" t="s">
        <v>801</v>
      </c>
    </row>
    <row r="198" spans="1:33" s="156" customFormat="1" ht="131.25">
      <c r="A198" s="192">
        <v>166</v>
      </c>
      <c r="B198" s="198" t="s">
        <v>51</v>
      </c>
      <c r="C198" s="193" t="s">
        <v>111</v>
      </c>
      <c r="D198" s="194" t="s">
        <v>53</v>
      </c>
      <c r="E198" s="195">
        <v>17774280</v>
      </c>
      <c r="F198" s="196">
        <v>19710216.412999999</v>
      </c>
      <c r="G198" s="196"/>
      <c r="H198" s="196" t="s">
        <v>220</v>
      </c>
      <c r="I198" s="206" t="s">
        <v>141</v>
      </c>
      <c r="J198" s="198" t="s">
        <v>52</v>
      </c>
      <c r="K198" s="206" t="s">
        <v>141</v>
      </c>
      <c r="L198" s="196">
        <v>1996120.9418699993</v>
      </c>
      <c r="M198" s="196"/>
      <c r="N198" s="196"/>
      <c r="O198" s="195">
        <f t="shared" si="88"/>
        <v>0</v>
      </c>
      <c r="P198" s="196"/>
      <c r="Q198" s="196"/>
      <c r="R198" s="196"/>
      <c r="S198" s="195">
        <f t="shared" si="89"/>
        <v>0</v>
      </c>
      <c r="T198" s="196"/>
      <c r="U198" s="196"/>
      <c r="V198" s="196"/>
      <c r="W198" s="199">
        <f t="shared" si="90"/>
        <v>0</v>
      </c>
      <c r="X198" s="199"/>
      <c r="Y198" s="199">
        <f t="shared" si="91"/>
        <v>0</v>
      </c>
      <c r="Z198" s="200"/>
      <c r="AA198" s="199">
        <f t="shared" si="92"/>
        <v>0</v>
      </c>
      <c r="AB198" s="201"/>
      <c r="AC198" s="202">
        <v>1</v>
      </c>
      <c r="AD198" s="202"/>
      <c r="AE198" s="202"/>
      <c r="AF198" s="203">
        <v>0</v>
      </c>
      <c r="AG198" s="204" t="s">
        <v>803</v>
      </c>
    </row>
    <row r="199" spans="1:33" s="156" customFormat="1" ht="112.5">
      <c r="A199" s="192">
        <v>167</v>
      </c>
      <c r="B199" s="208" t="s">
        <v>54</v>
      </c>
      <c r="C199" s="193" t="s">
        <v>111</v>
      </c>
      <c r="D199" s="194" t="s">
        <v>109</v>
      </c>
      <c r="E199" s="205">
        <v>9708782</v>
      </c>
      <c r="F199" s="205">
        <v>17169206.025029998</v>
      </c>
      <c r="G199" s="209"/>
      <c r="H199" s="209" t="s">
        <v>221</v>
      </c>
      <c r="I199" s="206" t="s">
        <v>140</v>
      </c>
      <c r="J199" s="210" t="s">
        <v>55</v>
      </c>
      <c r="K199" s="211" t="s">
        <v>140</v>
      </c>
      <c r="L199" s="205">
        <v>219308.79999999999</v>
      </c>
      <c r="M199" s="205"/>
      <c r="N199" s="205"/>
      <c r="O199" s="195">
        <f t="shared" si="88"/>
        <v>2281000</v>
      </c>
      <c r="P199" s="196">
        <v>2281000</v>
      </c>
      <c r="Q199" s="196"/>
      <c r="R199" s="196"/>
      <c r="S199" s="195">
        <f t="shared" si="89"/>
        <v>2280679</v>
      </c>
      <c r="T199" s="196">
        <v>2280679</v>
      </c>
      <c r="U199" s="196"/>
      <c r="V199" s="196"/>
      <c r="W199" s="199">
        <f t="shared" si="90"/>
        <v>0</v>
      </c>
      <c r="X199" s="199"/>
      <c r="Y199" s="199">
        <f t="shared" si="91"/>
        <v>321</v>
      </c>
      <c r="Z199" s="200">
        <f t="shared" ref="Z199:Z248" si="93">Y199/(P199+Q199)</f>
        <v>1.4072775098640948E-4</v>
      </c>
      <c r="AA199" s="199">
        <f t="shared" si="92"/>
        <v>321</v>
      </c>
      <c r="AB199" s="201">
        <f t="shared" ref="AB199:AB248" si="94">AA199/O199</f>
        <v>1.4072775098640948E-4</v>
      </c>
      <c r="AC199" s="202">
        <v>1</v>
      </c>
      <c r="AD199" s="202">
        <v>0</v>
      </c>
      <c r="AE199" s="202"/>
      <c r="AF199" s="203">
        <v>0</v>
      </c>
      <c r="AG199" s="212" t="s">
        <v>645</v>
      </c>
    </row>
    <row r="200" spans="1:33" s="156" customFormat="1" ht="112.5">
      <c r="A200" s="192">
        <v>168</v>
      </c>
      <c r="B200" s="208" t="s">
        <v>56</v>
      </c>
      <c r="C200" s="193" t="s">
        <v>111</v>
      </c>
      <c r="D200" s="194" t="s">
        <v>109</v>
      </c>
      <c r="E200" s="205">
        <v>9873720</v>
      </c>
      <c r="F200" s="205">
        <v>14807361.97422</v>
      </c>
      <c r="G200" s="209"/>
      <c r="H200" s="209" t="s">
        <v>222</v>
      </c>
      <c r="I200" s="206" t="s">
        <v>142</v>
      </c>
      <c r="J200" s="210" t="s">
        <v>57</v>
      </c>
      <c r="K200" s="211" t="s">
        <v>142</v>
      </c>
      <c r="L200" s="205">
        <v>202358.5</v>
      </c>
      <c r="M200" s="205"/>
      <c r="N200" s="205"/>
      <c r="O200" s="195">
        <f t="shared" si="88"/>
        <v>612341.80000000005</v>
      </c>
      <c r="P200" s="196">
        <v>612341.80000000005</v>
      </c>
      <c r="Q200" s="196"/>
      <c r="R200" s="196"/>
      <c r="S200" s="195">
        <f t="shared" si="89"/>
        <v>612341.80000000005</v>
      </c>
      <c r="T200" s="196">
        <v>612341.80000000005</v>
      </c>
      <c r="U200" s="196"/>
      <c r="V200" s="196"/>
      <c r="W200" s="199">
        <f t="shared" si="90"/>
        <v>0</v>
      </c>
      <c r="X200" s="199"/>
      <c r="Y200" s="199">
        <f t="shared" si="91"/>
        <v>0</v>
      </c>
      <c r="Z200" s="200">
        <f t="shared" si="93"/>
        <v>0</v>
      </c>
      <c r="AA200" s="199">
        <f t="shared" si="92"/>
        <v>0</v>
      </c>
      <c r="AB200" s="201">
        <f t="shared" si="94"/>
        <v>0</v>
      </c>
      <c r="AC200" s="202">
        <v>1</v>
      </c>
      <c r="AD200" s="202">
        <v>0</v>
      </c>
      <c r="AE200" s="202">
        <v>0</v>
      </c>
      <c r="AF200" s="203">
        <v>0</v>
      </c>
      <c r="AG200" s="212" t="s">
        <v>646</v>
      </c>
    </row>
    <row r="201" spans="1:33" s="156" customFormat="1" ht="37.5">
      <c r="A201" s="192">
        <v>169</v>
      </c>
      <c r="B201" s="198" t="s">
        <v>223</v>
      </c>
      <c r="C201" s="193" t="s">
        <v>111</v>
      </c>
      <c r="D201" s="194" t="s">
        <v>224</v>
      </c>
      <c r="E201" s="195">
        <v>16071416</v>
      </c>
      <c r="F201" s="196">
        <v>16462678.234999999</v>
      </c>
      <c r="G201" s="209"/>
      <c r="H201" s="209"/>
      <c r="I201" s="213" t="s">
        <v>140</v>
      </c>
      <c r="J201" s="198" t="s">
        <v>225</v>
      </c>
      <c r="K201" s="211" t="s">
        <v>140</v>
      </c>
      <c r="L201" s="196"/>
      <c r="M201" s="196"/>
      <c r="N201" s="196"/>
      <c r="O201" s="195">
        <f t="shared" si="88"/>
        <v>0</v>
      </c>
      <c r="P201" s="196"/>
      <c r="Q201" s="196"/>
      <c r="R201" s="196"/>
      <c r="S201" s="195">
        <f t="shared" si="89"/>
        <v>0</v>
      </c>
      <c r="T201" s="196"/>
      <c r="U201" s="196"/>
      <c r="V201" s="196"/>
      <c r="W201" s="199">
        <f t="shared" si="90"/>
        <v>0</v>
      </c>
      <c r="X201" s="199"/>
      <c r="Y201" s="199">
        <f t="shared" si="91"/>
        <v>0</v>
      </c>
      <c r="Z201" s="200"/>
      <c r="AA201" s="199"/>
      <c r="AB201" s="201"/>
      <c r="AC201" s="202">
        <v>1</v>
      </c>
      <c r="AD201" s="202">
        <v>0</v>
      </c>
      <c r="AE201" s="202">
        <v>0</v>
      </c>
      <c r="AF201" s="203">
        <v>0</v>
      </c>
      <c r="AG201" s="204" t="s">
        <v>801</v>
      </c>
    </row>
    <row r="202" spans="1:33" s="156" customFormat="1" ht="75">
      <c r="A202" s="192">
        <v>170</v>
      </c>
      <c r="B202" s="198" t="s">
        <v>226</v>
      </c>
      <c r="C202" s="193" t="s">
        <v>111</v>
      </c>
      <c r="D202" s="194" t="s">
        <v>224</v>
      </c>
      <c r="E202" s="195">
        <v>23951449</v>
      </c>
      <c r="F202" s="196">
        <v>25167818.298</v>
      </c>
      <c r="G202" s="209"/>
      <c r="H202" s="209"/>
      <c r="I202" s="213" t="s">
        <v>140</v>
      </c>
      <c r="J202" s="198" t="s">
        <v>227</v>
      </c>
      <c r="K202" s="211" t="s">
        <v>140</v>
      </c>
      <c r="L202" s="196"/>
      <c r="M202" s="196"/>
      <c r="N202" s="196"/>
      <c r="O202" s="195">
        <f t="shared" si="88"/>
        <v>0</v>
      </c>
      <c r="P202" s="196"/>
      <c r="Q202" s="196"/>
      <c r="R202" s="196"/>
      <c r="S202" s="195">
        <f t="shared" si="89"/>
        <v>0</v>
      </c>
      <c r="T202" s="196"/>
      <c r="U202" s="196"/>
      <c r="V202" s="196"/>
      <c r="W202" s="199">
        <f t="shared" si="90"/>
        <v>0</v>
      </c>
      <c r="X202" s="199"/>
      <c r="Y202" s="199">
        <f t="shared" si="91"/>
        <v>0</v>
      </c>
      <c r="Z202" s="200"/>
      <c r="AA202" s="199"/>
      <c r="AB202" s="201"/>
      <c r="AC202" s="202">
        <v>1</v>
      </c>
      <c r="AD202" s="202">
        <v>0</v>
      </c>
      <c r="AE202" s="202">
        <v>0</v>
      </c>
      <c r="AF202" s="203">
        <v>0</v>
      </c>
      <c r="AG202" s="204" t="s">
        <v>801</v>
      </c>
    </row>
    <row r="203" spans="1:33" s="156" customFormat="1" ht="84.75" customHeight="1">
      <c r="A203" s="192">
        <v>171</v>
      </c>
      <c r="B203" s="198" t="s">
        <v>228</v>
      </c>
      <c r="C203" s="193" t="s">
        <v>111</v>
      </c>
      <c r="D203" s="194" t="s">
        <v>48</v>
      </c>
      <c r="E203" s="195">
        <v>3503725</v>
      </c>
      <c r="F203" s="196">
        <v>3320913.9387699999</v>
      </c>
      <c r="G203" s="209"/>
      <c r="H203" s="209"/>
      <c r="I203" s="213" t="s">
        <v>140</v>
      </c>
      <c r="J203" s="198" t="s">
        <v>229</v>
      </c>
      <c r="K203" s="211" t="s">
        <v>140</v>
      </c>
      <c r="L203" s="196"/>
      <c r="M203" s="196"/>
      <c r="N203" s="196"/>
      <c r="O203" s="195">
        <f t="shared" si="88"/>
        <v>0</v>
      </c>
      <c r="P203" s="196"/>
      <c r="Q203" s="196"/>
      <c r="R203" s="196"/>
      <c r="S203" s="195">
        <f t="shared" si="89"/>
        <v>0</v>
      </c>
      <c r="T203" s="196"/>
      <c r="U203" s="196"/>
      <c r="V203" s="196"/>
      <c r="W203" s="199">
        <f t="shared" si="90"/>
        <v>0</v>
      </c>
      <c r="X203" s="199"/>
      <c r="Y203" s="199">
        <f t="shared" si="91"/>
        <v>0</v>
      </c>
      <c r="Z203" s="200"/>
      <c r="AA203" s="199"/>
      <c r="AB203" s="201"/>
      <c r="AC203" s="202">
        <v>1</v>
      </c>
      <c r="AD203" s="202">
        <v>0</v>
      </c>
      <c r="AE203" s="202">
        <v>0</v>
      </c>
      <c r="AF203" s="203">
        <v>0</v>
      </c>
      <c r="AG203" s="204" t="s">
        <v>801</v>
      </c>
    </row>
    <row r="204" spans="1:33" s="156" customFormat="1" ht="168" customHeight="1">
      <c r="A204" s="192">
        <v>172</v>
      </c>
      <c r="B204" s="198" t="s">
        <v>230</v>
      </c>
      <c r="C204" s="193" t="s">
        <v>111</v>
      </c>
      <c r="D204" s="194" t="s">
        <v>48</v>
      </c>
      <c r="E204" s="195">
        <v>24215879</v>
      </c>
      <c r="F204" s="195">
        <v>23858711.699999999</v>
      </c>
      <c r="G204" s="206"/>
      <c r="H204" s="206"/>
      <c r="I204" s="211" t="s">
        <v>140</v>
      </c>
      <c r="J204" s="198" t="s">
        <v>231</v>
      </c>
      <c r="K204" s="211" t="s">
        <v>140</v>
      </c>
      <c r="L204" s="196"/>
      <c r="M204" s="196"/>
      <c r="N204" s="196"/>
      <c r="O204" s="195">
        <f t="shared" si="88"/>
        <v>0</v>
      </c>
      <c r="P204" s="195"/>
      <c r="Q204" s="196"/>
      <c r="R204" s="196"/>
      <c r="S204" s="195">
        <f t="shared" si="89"/>
        <v>0</v>
      </c>
      <c r="T204" s="196"/>
      <c r="U204" s="196"/>
      <c r="V204" s="196"/>
      <c r="W204" s="199">
        <f t="shared" si="90"/>
        <v>0</v>
      </c>
      <c r="X204" s="199"/>
      <c r="Y204" s="199">
        <f t="shared" si="91"/>
        <v>0</v>
      </c>
      <c r="Z204" s="200"/>
      <c r="AA204" s="199"/>
      <c r="AB204" s="201"/>
      <c r="AC204" s="202">
        <v>1</v>
      </c>
      <c r="AD204" s="202">
        <v>0</v>
      </c>
      <c r="AE204" s="202">
        <v>0</v>
      </c>
      <c r="AF204" s="203">
        <v>0</v>
      </c>
      <c r="AG204" s="204" t="s">
        <v>801</v>
      </c>
    </row>
    <row r="205" spans="1:33" s="156" customFormat="1" ht="93" customHeight="1">
      <c r="A205" s="192">
        <v>173</v>
      </c>
      <c r="B205" s="198" t="s">
        <v>232</v>
      </c>
      <c r="C205" s="193" t="s">
        <v>111</v>
      </c>
      <c r="D205" s="194" t="s">
        <v>48</v>
      </c>
      <c r="E205" s="195">
        <v>15707754.607999999</v>
      </c>
      <c r="F205" s="195">
        <v>14977770.799999999</v>
      </c>
      <c r="G205" s="206"/>
      <c r="H205" s="206"/>
      <c r="I205" s="211" t="s">
        <v>140</v>
      </c>
      <c r="J205" s="198" t="s">
        <v>233</v>
      </c>
      <c r="K205" s="211" t="s">
        <v>140</v>
      </c>
      <c r="L205" s="196"/>
      <c r="M205" s="196"/>
      <c r="N205" s="196"/>
      <c r="O205" s="195">
        <f t="shared" si="88"/>
        <v>0</v>
      </c>
      <c r="P205" s="196"/>
      <c r="Q205" s="196"/>
      <c r="R205" s="196"/>
      <c r="S205" s="195">
        <f t="shared" si="89"/>
        <v>0</v>
      </c>
      <c r="T205" s="196"/>
      <c r="U205" s="196"/>
      <c r="V205" s="196"/>
      <c r="W205" s="199">
        <f t="shared" si="90"/>
        <v>0</v>
      </c>
      <c r="X205" s="199"/>
      <c r="Y205" s="199">
        <f t="shared" si="91"/>
        <v>0</v>
      </c>
      <c r="Z205" s="200"/>
      <c r="AA205" s="199"/>
      <c r="AB205" s="201"/>
      <c r="AC205" s="202">
        <v>1</v>
      </c>
      <c r="AD205" s="202">
        <v>0</v>
      </c>
      <c r="AE205" s="202">
        <v>0</v>
      </c>
      <c r="AF205" s="203">
        <v>0</v>
      </c>
      <c r="AG205" s="204" t="s">
        <v>801</v>
      </c>
    </row>
    <row r="206" spans="1:33" s="156" customFormat="1" ht="56.25">
      <c r="A206" s="192">
        <v>174</v>
      </c>
      <c r="B206" s="208" t="s">
        <v>235</v>
      </c>
      <c r="C206" s="193" t="s">
        <v>111</v>
      </c>
      <c r="D206" s="194" t="s">
        <v>234</v>
      </c>
      <c r="E206" s="195">
        <v>879259</v>
      </c>
      <c r="F206" s="195">
        <v>1042624.1</v>
      </c>
      <c r="G206" s="196"/>
      <c r="H206" s="206"/>
      <c r="I206" s="206" t="s">
        <v>140</v>
      </c>
      <c r="J206" s="198" t="s">
        <v>236</v>
      </c>
      <c r="K206" s="211" t="s">
        <v>237</v>
      </c>
      <c r="L206" s="196"/>
      <c r="M206" s="196"/>
      <c r="N206" s="196"/>
      <c r="O206" s="195">
        <f t="shared" si="88"/>
        <v>0</v>
      </c>
      <c r="P206" s="196"/>
      <c r="Q206" s="196"/>
      <c r="R206" s="196"/>
      <c r="S206" s="195">
        <f t="shared" si="89"/>
        <v>0</v>
      </c>
      <c r="T206" s="196"/>
      <c r="U206" s="196"/>
      <c r="V206" s="196"/>
      <c r="W206" s="199">
        <f t="shared" si="90"/>
        <v>0</v>
      </c>
      <c r="X206" s="199"/>
      <c r="Y206" s="199">
        <f t="shared" si="91"/>
        <v>0</v>
      </c>
      <c r="Z206" s="200"/>
      <c r="AA206" s="199"/>
      <c r="AB206" s="201"/>
      <c r="AC206" s="202">
        <v>1</v>
      </c>
      <c r="AD206" s="202"/>
      <c r="AE206" s="202"/>
      <c r="AF206" s="203">
        <v>0</v>
      </c>
      <c r="AG206" s="204" t="s">
        <v>801</v>
      </c>
    </row>
    <row r="207" spans="1:33" s="156" customFormat="1" ht="56.25">
      <c r="A207" s="192">
        <v>175</v>
      </c>
      <c r="B207" s="208" t="s">
        <v>239</v>
      </c>
      <c r="C207" s="193" t="s">
        <v>111</v>
      </c>
      <c r="D207" s="194" t="s">
        <v>48</v>
      </c>
      <c r="E207" s="195">
        <v>893038</v>
      </c>
      <c r="F207" s="195">
        <v>1038274.7</v>
      </c>
      <c r="G207" s="196"/>
      <c r="H207" s="206"/>
      <c r="I207" s="206" t="s">
        <v>140</v>
      </c>
      <c r="J207" s="198" t="s">
        <v>240</v>
      </c>
      <c r="K207" s="211" t="s">
        <v>241</v>
      </c>
      <c r="L207" s="196"/>
      <c r="M207" s="196"/>
      <c r="N207" s="196"/>
      <c r="O207" s="195">
        <f t="shared" si="88"/>
        <v>0</v>
      </c>
      <c r="P207" s="196"/>
      <c r="Q207" s="196"/>
      <c r="R207" s="196"/>
      <c r="S207" s="195">
        <f t="shared" si="89"/>
        <v>0</v>
      </c>
      <c r="T207" s="196"/>
      <c r="U207" s="196"/>
      <c r="V207" s="196"/>
      <c r="W207" s="199">
        <f t="shared" si="90"/>
        <v>0</v>
      </c>
      <c r="X207" s="199"/>
      <c r="Y207" s="199">
        <f t="shared" si="91"/>
        <v>0</v>
      </c>
      <c r="Z207" s="200"/>
      <c r="AA207" s="199"/>
      <c r="AB207" s="201"/>
      <c r="AC207" s="202">
        <v>1</v>
      </c>
      <c r="AD207" s="202"/>
      <c r="AE207" s="202"/>
      <c r="AF207" s="203">
        <v>0</v>
      </c>
      <c r="AG207" s="207" t="s">
        <v>238</v>
      </c>
    </row>
    <row r="208" spans="1:33" s="156" customFormat="1" ht="131.25">
      <c r="A208" s="192">
        <v>176</v>
      </c>
      <c r="B208" s="198" t="s">
        <v>97</v>
      </c>
      <c r="C208" s="193" t="s">
        <v>111</v>
      </c>
      <c r="D208" s="194" t="s">
        <v>102</v>
      </c>
      <c r="E208" s="195">
        <v>3974200</v>
      </c>
      <c r="F208" s="195">
        <v>5018133.7861000001</v>
      </c>
      <c r="G208" s="196"/>
      <c r="H208" s="196" t="s">
        <v>242</v>
      </c>
      <c r="I208" s="206" t="s">
        <v>243</v>
      </c>
      <c r="J208" s="198" t="s">
        <v>98</v>
      </c>
      <c r="K208" s="211" t="s">
        <v>244</v>
      </c>
      <c r="L208" s="196"/>
      <c r="M208" s="196"/>
      <c r="N208" s="196"/>
      <c r="O208" s="195">
        <f t="shared" si="88"/>
        <v>0</v>
      </c>
      <c r="P208" s="196"/>
      <c r="Q208" s="196"/>
      <c r="R208" s="196"/>
      <c r="S208" s="195">
        <f t="shared" si="89"/>
        <v>0</v>
      </c>
      <c r="T208" s="196"/>
      <c r="U208" s="196"/>
      <c r="V208" s="196"/>
      <c r="W208" s="199">
        <f t="shared" si="90"/>
        <v>0</v>
      </c>
      <c r="X208" s="199"/>
      <c r="Y208" s="199">
        <f t="shared" si="91"/>
        <v>0</v>
      </c>
      <c r="Z208" s="200"/>
      <c r="AA208" s="199"/>
      <c r="AB208" s="201"/>
      <c r="AC208" s="202">
        <v>1</v>
      </c>
      <c r="AD208" s="202"/>
      <c r="AE208" s="202"/>
      <c r="AF208" s="203">
        <v>0</v>
      </c>
      <c r="AG208" s="204" t="s">
        <v>802</v>
      </c>
    </row>
    <row r="209" spans="1:33" s="156" customFormat="1" ht="47.25" customHeight="1">
      <c r="A209" s="192">
        <v>177</v>
      </c>
      <c r="B209" s="198" t="s">
        <v>247</v>
      </c>
      <c r="C209" s="193" t="s">
        <v>111</v>
      </c>
      <c r="D209" s="194" t="s">
        <v>48</v>
      </c>
      <c r="E209" s="195">
        <v>2885570</v>
      </c>
      <c r="F209" s="195">
        <v>2758349.8738199999</v>
      </c>
      <c r="G209" s="206"/>
      <c r="H209" s="206"/>
      <c r="I209" s="197" t="s">
        <v>140</v>
      </c>
      <c r="J209" s="198" t="s">
        <v>248</v>
      </c>
      <c r="K209" s="211" t="s">
        <v>249</v>
      </c>
      <c r="L209" s="196"/>
      <c r="M209" s="196"/>
      <c r="N209" s="196"/>
      <c r="O209" s="195">
        <f t="shared" si="88"/>
        <v>0</v>
      </c>
      <c r="P209" s="196"/>
      <c r="Q209" s="196"/>
      <c r="R209" s="196"/>
      <c r="S209" s="195">
        <f t="shared" si="89"/>
        <v>0</v>
      </c>
      <c r="T209" s="196"/>
      <c r="U209" s="196"/>
      <c r="V209" s="196"/>
      <c r="W209" s="199">
        <f t="shared" si="90"/>
        <v>0</v>
      </c>
      <c r="X209" s="199"/>
      <c r="Y209" s="199">
        <f t="shared" si="91"/>
        <v>0</v>
      </c>
      <c r="Z209" s="200"/>
      <c r="AA209" s="199"/>
      <c r="AB209" s="201"/>
      <c r="AC209" s="202">
        <v>1</v>
      </c>
      <c r="AD209" s="202">
        <v>0</v>
      </c>
      <c r="AE209" s="202">
        <v>0</v>
      </c>
      <c r="AF209" s="203">
        <v>0</v>
      </c>
      <c r="AG209" s="204" t="s">
        <v>801</v>
      </c>
    </row>
    <row r="210" spans="1:33" s="156" customFormat="1" ht="47.25" customHeight="1">
      <c r="A210" s="192">
        <v>178</v>
      </c>
      <c r="B210" s="198" t="s">
        <v>250</v>
      </c>
      <c r="C210" s="193" t="s">
        <v>111</v>
      </c>
      <c r="D210" s="194" t="s">
        <v>48</v>
      </c>
      <c r="E210" s="195">
        <v>1828450</v>
      </c>
      <c r="F210" s="195">
        <v>1760565.9640299999</v>
      </c>
      <c r="G210" s="206"/>
      <c r="H210" s="206"/>
      <c r="I210" s="197" t="s">
        <v>140</v>
      </c>
      <c r="J210" s="198" t="s">
        <v>251</v>
      </c>
      <c r="K210" s="211" t="s">
        <v>252</v>
      </c>
      <c r="L210" s="196"/>
      <c r="M210" s="196"/>
      <c r="N210" s="196"/>
      <c r="O210" s="195">
        <f t="shared" si="88"/>
        <v>0</v>
      </c>
      <c r="P210" s="196"/>
      <c r="Q210" s="196"/>
      <c r="R210" s="196"/>
      <c r="S210" s="195">
        <f t="shared" si="89"/>
        <v>0</v>
      </c>
      <c r="T210" s="196"/>
      <c r="U210" s="196"/>
      <c r="V210" s="196"/>
      <c r="W210" s="199">
        <f t="shared" si="90"/>
        <v>0</v>
      </c>
      <c r="X210" s="199"/>
      <c r="Y210" s="199">
        <f t="shared" si="91"/>
        <v>0</v>
      </c>
      <c r="Z210" s="200"/>
      <c r="AA210" s="199"/>
      <c r="AB210" s="201"/>
      <c r="AC210" s="202">
        <v>1</v>
      </c>
      <c r="AD210" s="202">
        <v>0</v>
      </c>
      <c r="AE210" s="202">
        <v>0</v>
      </c>
      <c r="AF210" s="203">
        <v>0</v>
      </c>
      <c r="AG210" s="204" t="s">
        <v>801</v>
      </c>
    </row>
    <row r="211" spans="1:33" s="156" customFormat="1" ht="150">
      <c r="A211" s="192">
        <v>179</v>
      </c>
      <c r="B211" s="198" t="s">
        <v>253</v>
      </c>
      <c r="C211" s="193" t="s">
        <v>111</v>
      </c>
      <c r="D211" s="194" t="s">
        <v>64</v>
      </c>
      <c r="E211" s="195">
        <v>637843</v>
      </c>
      <c r="F211" s="196">
        <v>615787.74699999997</v>
      </c>
      <c r="G211" s="206"/>
      <c r="H211" s="206"/>
      <c r="I211" s="197" t="s">
        <v>140</v>
      </c>
      <c r="J211" s="198" t="s">
        <v>254</v>
      </c>
      <c r="K211" s="211" t="s">
        <v>140</v>
      </c>
      <c r="L211" s="196"/>
      <c r="M211" s="196"/>
      <c r="N211" s="196"/>
      <c r="O211" s="195">
        <f t="shared" si="88"/>
        <v>0</v>
      </c>
      <c r="P211" s="196"/>
      <c r="Q211" s="196"/>
      <c r="R211" s="196"/>
      <c r="S211" s="195">
        <f t="shared" si="89"/>
        <v>0</v>
      </c>
      <c r="T211" s="196"/>
      <c r="U211" s="196"/>
      <c r="V211" s="196"/>
      <c r="W211" s="199">
        <f t="shared" si="90"/>
        <v>0</v>
      </c>
      <c r="X211" s="199"/>
      <c r="Y211" s="199">
        <f t="shared" si="91"/>
        <v>0</v>
      </c>
      <c r="Z211" s="200"/>
      <c r="AA211" s="199"/>
      <c r="AB211" s="201"/>
      <c r="AC211" s="214">
        <v>1</v>
      </c>
      <c r="AD211" s="214"/>
      <c r="AE211" s="214"/>
      <c r="AF211" s="215"/>
      <c r="AG211" s="204" t="s">
        <v>827</v>
      </c>
    </row>
    <row r="212" spans="1:33" s="156" customFormat="1" ht="74.25" customHeight="1">
      <c r="A212" s="192">
        <v>180</v>
      </c>
      <c r="B212" s="198" t="s">
        <v>255</v>
      </c>
      <c r="C212" s="193" t="s">
        <v>111</v>
      </c>
      <c r="D212" s="194" t="s">
        <v>64</v>
      </c>
      <c r="E212" s="195">
        <v>545776</v>
      </c>
      <c r="F212" s="196">
        <v>534745.65300000005</v>
      </c>
      <c r="G212" s="206"/>
      <c r="H212" s="206"/>
      <c r="I212" s="197" t="s">
        <v>140</v>
      </c>
      <c r="J212" s="198" t="s">
        <v>256</v>
      </c>
      <c r="K212" s="211" t="s">
        <v>140</v>
      </c>
      <c r="L212" s="196"/>
      <c r="M212" s="196"/>
      <c r="N212" s="196"/>
      <c r="O212" s="195">
        <f t="shared" si="88"/>
        <v>0</v>
      </c>
      <c r="P212" s="196"/>
      <c r="Q212" s="196"/>
      <c r="R212" s="196"/>
      <c r="S212" s="195">
        <f t="shared" si="89"/>
        <v>0</v>
      </c>
      <c r="T212" s="196"/>
      <c r="U212" s="196"/>
      <c r="V212" s="196"/>
      <c r="W212" s="199">
        <f t="shared" si="90"/>
        <v>0</v>
      </c>
      <c r="X212" s="199"/>
      <c r="Y212" s="199">
        <f t="shared" si="91"/>
        <v>0</v>
      </c>
      <c r="Z212" s="200"/>
      <c r="AA212" s="199"/>
      <c r="AB212" s="201"/>
      <c r="AC212" s="214">
        <v>1</v>
      </c>
      <c r="AD212" s="214"/>
      <c r="AE212" s="214"/>
      <c r="AF212" s="215"/>
      <c r="AG212" s="204" t="s">
        <v>827</v>
      </c>
    </row>
    <row r="213" spans="1:33" s="156" customFormat="1" ht="75">
      <c r="A213" s="192">
        <v>181</v>
      </c>
      <c r="B213" s="198" t="s">
        <v>257</v>
      </c>
      <c r="C213" s="193" t="s">
        <v>111</v>
      </c>
      <c r="D213" s="194" t="s">
        <v>48</v>
      </c>
      <c r="E213" s="195">
        <v>892465</v>
      </c>
      <c r="F213" s="195">
        <v>1070818.58</v>
      </c>
      <c r="G213" s="209"/>
      <c r="H213" s="209"/>
      <c r="I213" s="213" t="s">
        <v>140</v>
      </c>
      <c r="J213" s="198" t="s">
        <v>258</v>
      </c>
      <c r="K213" s="211" t="s">
        <v>259</v>
      </c>
      <c r="L213" s="196"/>
      <c r="M213" s="196"/>
      <c r="N213" s="196"/>
      <c r="O213" s="195">
        <f t="shared" si="88"/>
        <v>0</v>
      </c>
      <c r="P213" s="196"/>
      <c r="Q213" s="196"/>
      <c r="R213" s="196"/>
      <c r="S213" s="195">
        <f t="shared" si="89"/>
        <v>0</v>
      </c>
      <c r="T213" s="196"/>
      <c r="U213" s="196"/>
      <c r="V213" s="196"/>
      <c r="W213" s="199">
        <f t="shared" si="90"/>
        <v>0</v>
      </c>
      <c r="X213" s="199"/>
      <c r="Y213" s="199">
        <f t="shared" si="91"/>
        <v>0</v>
      </c>
      <c r="Z213" s="200"/>
      <c r="AA213" s="199"/>
      <c r="AB213" s="201"/>
      <c r="AC213" s="214">
        <v>1</v>
      </c>
      <c r="AD213" s="214"/>
      <c r="AE213" s="214"/>
      <c r="AF213" s="215"/>
      <c r="AG213" s="204" t="s">
        <v>827</v>
      </c>
    </row>
    <row r="214" spans="1:33" s="156" customFormat="1" ht="93.75">
      <c r="A214" s="192">
        <v>182</v>
      </c>
      <c r="B214" s="198" t="s">
        <v>260</v>
      </c>
      <c r="C214" s="193" t="s">
        <v>111</v>
      </c>
      <c r="D214" s="194" t="s">
        <v>48</v>
      </c>
      <c r="E214" s="195">
        <v>405934</v>
      </c>
      <c r="F214" s="195">
        <v>412992.32799999998</v>
      </c>
      <c r="G214" s="209"/>
      <c r="H214" s="209"/>
      <c r="I214" s="213" t="s">
        <v>140</v>
      </c>
      <c r="J214" s="198" t="s">
        <v>261</v>
      </c>
      <c r="K214" s="211" t="s">
        <v>262</v>
      </c>
      <c r="L214" s="196"/>
      <c r="M214" s="196"/>
      <c r="N214" s="196"/>
      <c r="O214" s="195">
        <f t="shared" si="88"/>
        <v>0</v>
      </c>
      <c r="P214" s="196"/>
      <c r="Q214" s="196"/>
      <c r="R214" s="196"/>
      <c r="S214" s="195">
        <f t="shared" si="89"/>
        <v>0</v>
      </c>
      <c r="T214" s="196"/>
      <c r="U214" s="196"/>
      <c r="V214" s="196"/>
      <c r="W214" s="199">
        <f t="shared" si="90"/>
        <v>0</v>
      </c>
      <c r="X214" s="199"/>
      <c r="Y214" s="199">
        <f t="shared" si="91"/>
        <v>0</v>
      </c>
      <c r="Z214" s="200"/>
      <c r="AA214" s="199"/>
      <c r="AB214" s="201"/>
      <c r="AC214" s="214">
        <v>1</v>
      </c>
      <c r="AD214" s="214"/>
      <c r="AE214" s="214"/>
      <c r="AF214" s="215"/>
      <c r="AG214" s="204" t="s">
        <v>827</v>
      </c>
    </row>
    <row r="215" spans="1:33" s="156" customFormat="1" ht="74.25" customHeight="1">
      <c r="A215" s="192">
        <v>183</v>
      </c>
      <c r="B215" s="198" t="s">
        <v>263</v>
      </c>
      <c r="C215" s="193" t="s">
        <v>111</v>
      </c>
      <c r="D215" s="194" t="s">
        <v>48</v>
      </c>
      <c r="E215" s="195">
        <v>2276943</v>
      </c>
      <c r="F215" s="195">
        <v>967916.42099999997</v>
      </c>
      <c r="G215" s="209"/>
      <c r="H215" s="209"/>
      <c r="I215" s="213"/>
      <c r="J215" s="198" t="s">
        <v>264</v>
      </c>
      <c r="K215" s="211" t="s">
        <v>265</v>
      </c>
      <c r="L215" s="196"/>
      <c r="M215" s="196"/>
      <c r="N215" s="196"/>
      <c r="O215" s="195">
        <f t="shared" si="88"/>
        <v>0</v>
      </c>
      <c r="P215" s="196"/>
      <c r="Q215" s="196"/>
      <c r="R215" s="196"/>
      <c r="S215" s="195">
        <f t="shared" si="89"/>
        <v>0</v>
      </c>
      <c r="T215" s="196"/>
      <c r="U215" s="196"/>
      <c r="V215" s="196"/>
      <c r="W215" s="199">
        <f t="shared" si="90"/>
        <v>0</v>
      </c>
      <c r="X215" s="199"/>
      <c r="Y215" s="199">
        <f t="shared" si="91"/>
        <v>0</v>
      </c>
      <c r="Z215" s="200"/>
      <c r="AA215" s="199"/>
      <c r="AB215" s="201"/>
      <c r="AC215" s="214">
        <v>1</v>
      </c>
      <c r="AD215" s="214"/>
      <c r="AE215" s="214"/>
      <c r="AF215" s="215"/>
      <c r="AG215" s="204" t="s">
        <v>827</v>
      </c>
    </row>
    <row r="216" spans="1:33" s="156" customFormat="1" ht="89.25" customHeight="1">
      <c r="A216" s="192">
        <v>184</v>
      </c>
      <c r="B216" s="198" t="s">
        <v>266</v>
      </c>
      <c r="C216" s="193" t="s">
        <v>111</v>
      </c>
      <c r="D216" s="194" t="s">
        <v>48</v>
      </c>
      <c r="E216" s="195">
        <v>3274820</v>
      </c>
      <c r="F216" s="195">
        <v>381157.73499999999</v>
      </c>
      <c r="G216" s="209"/>
      <c r="H216" s="209"/>
      <c r="I216" s="213"/>
      <c r="J216" s="198" t="s">
        <v>267</v>
      </c>
      <c r="K216" s="211" t="s">
        <v>268</v>
      </c>
      <c r="L216" s="196"/>
      <c r="M216" s="196"/>
      <c r="N216" s="196"/>
      <c r="O216" s="195">
        <f t="shared" si="88"/>
        <v>0</v>
      </c>
      <c r="P216" s="196"/>
      <c r="Q216" s="196"/>
      <c r="R216" s="196"/>
      <c r="S216" s="195">
        <f t="shared" si="89"/>
        <v>0</v>
      </c>
      <c r="T216" s="196"/>
      <c r="U216" s="196"/>
      <c r="V216" s="196"/>
      <c r="W216" s="199">
        <f t="shared" si="90"/>
        <v>0</v>
      </c>
      <c r="X216" s="199"/>
      <c r="Y216" s="199">
        <f t="shared" si="91"/>
        <v>0</v>
      </c>
      <c r="Z216" s="200"/>
      <c r="AA216" s="199"/>
      <c r="AB216" s="201"/>
      <c r="AC216" s="214">
        <v>1</v>
      </c>
      <c r="AD216" s="214"/>
      <c r="AE216" s="214"/>
      <c r="AF216" s="215"/>
      <c r="AG216" s="204" t="s">
        <v>827</v>
      </c>
    </row>
    <row r="217" spans="1:33" s="156" customFormat="1" ht="93.75">
      <c r="A217" s="192">
        <v>185</v>
      </c>
      <c r="B217" s="198" t="s">
        <v>269</v>
      </c>
      <c r="C217" s="193" t="s">
        <v>111</v>
      </c>
      <c r="D217" s="194" t="s">
        <v>64</v>
      </c>
      <c r="E217" s="195">
        <v>1990022</v>
      </c>
      <c r="F217" s="195">
        <v>1898206.3</v>
      </c>
      <c r="G217" s="209"/>
      <c r="H217" s="209"/>
      <c r="I217" s="216" t="s">
        <v>140</v>
      </c>
      <c r="J217" s="198" t="s">
        <v>270</v>
      </c>
      <c r="K217" s="211" t="s">
        <v>140</v>
      </c>
      <c r="L217" s="196"/>
      <c r="M217" s="196"/>
      <c r="N217" s="196"/>
      <c r="O217" s="195">
        <f t="shared" si="88"/>
        <v>607094</v>
      </c>
      <c r="P217" s="196">
        <v>607094</v>
      </c>
      <c r="Q217" s="196"/>
      <c r="R217" s="196"/>
      <c r="S217" s="195">
        <f t="shared" si="89"/>
        <v>0</v>
      </c>
      <c r="T217" s="196"/>
      <c r="U217" s="196"/>
      <c r="V217" s="196"/>
      <c r="W217" s="199">
        <f t="shared" si="90"/>
        <v>0</v>
      </c>
      <c r="X217" s="199"/>
      <c r="Y217" s="199">
        <f t="shared" si="91"/>
        <v>607094</v>
      </c>
      <c r="Z217" s="200">
        <f t="shared" si="93"/>
        <v>1</v>
      </c>
      <c r="AA217" s="199">
        <f t="shared" si="92"/>
        <v>607094</v>
      </c>
      <c r="AB217" s="201">
        <f t="shared" si="94"/>
        <v>1</v>
      </c>
      <c r="AC217" s="214">
        <v>1</v>
      </c>
      <c r="AD217" s="214"/>
      <c r="AE217" s="214"/>
      <c r="AF217" s="215"/>
      <c r="AG217" s="204" t="s">
        <v>827</v>
      </c>
    </row>
    <row r="218" spans="1:33" s="156" customFormat="1" ht="56.25">
      <c r="A218" s="192">
        <v>186</v>
      </c>
      <c r="B218" s="198" t="s">
        <v>271</v>
      </c>
      <c r="C218" s="193" t="s">
        <v>111</v>
      </c>
      <c r="D218" s="194" t="s">
        <v>48</v>
      </c>
      <c r="E218" s="195">
        <v>382704</v>
      </c>
      <c r="F218" s="195">
        <v>357938</v>
      </c>
      <c r="G218" s="209"/>
      <c r="H218" s="209"/>
      <c r="I218" s="213" t="s">
        <v>140</v>
      </c>
      <c r="J218" s="198" t="s">
        <v>272</v>
      </c>
      <c r="K218" s="211" t="s">
        <v>273</v>
      </c>
      <c r="L218" s="196"/>
      <c r="M218" s="196"/>
      <c r="N218" s="196"/>
      <c r="O218" s="195">
        <f t="shared" si="88"/>
        <v>0</v>
      </c>
      <c r="P218" s="196"/>
      <c r="Q218" s="196"/>
      <c r="R218" s="196"/>
      <c r="S218" s="195">
        <f t="shared" si="89"/>
        <v>0</v>
      </c>
      <c r="T218" s="196"/>
      <c r="U218" s="196"/>
      <c r="V218" s="196"/>
      <c r="W218" s="199">
        <f t="shared" si="90"/>
        <v>0</v>
      </c>
      <c r="X218" s="199"/>
      <c r="Y218" s="199">
        <f t="shared" si="91"/>
        <v>0</v>
      </c>
      <c r="Z218" s="200"/>
      <c r="AA218" s="199"/>
      <c r="AB218" s="201"/>
      <c r="AC218" s="214">
        <v>1</v>
      </c>
      <c r="AD218" s="214"/>
      <c r="AE218" s="214"/>
      <c r="AF218" s="215"/>
      <c r="AG218" s="204" t="s">
        <v>827</v>
      </c>
    </row>
    <row r="219" spans="1:33" s="156" customFormat="1" ht="75">
      <c r="A219" s="192">
        <v>187</v>
      </c>
      <c r="B219" s="198" t="s">
        <v>274</v>
      </c>
      <c r="C219" s="193" t="s">
        <v>111</v>
      </c>
      <c r="D219" s="194" t="s">
        <v>48</v>
      </c>
      <c r="E219" s="195">
        <v>373842</v>
      </c>
      <c r="F219" s="196">
        <v>347435.16303999996</v>
      </c>
      <c r="G219" s="209"/>
      <c r="H219" s="209"/>
      <c r="I219" s="213" t="s">
        <v>140</v>
      </c>
      <c r="J219" s="198" t="s">
        <v>275</v>
      </c>
      <c r="K219" s="211" t="s">
        <v>140</v>
      </c>
      <c r="L219" s="196"/>
      <c r="M219" s="196"/>
      <c r="N219" s="196"/>
      <c r="O219" s="195">
        <f t="shared" si="88"/>
        <v>40000</v>
      </c>
      <c r="P219" s="196">
        <v>40000</v>
      </c>
      <c r="Q219" s="196"/>
      <c r="R219" s="196"/>
      <c r="S219" s="195">
        <f t="shared" si="89"/>
        <v>0</v>
      </c>
      <c r="T219" s="196"/>
      <c r="U219" s="196"/>
      <c r="V219" s="196"/>
      <c r="W219" s="199">
        <f t="shared" si="90"/>
        <v>0</v>
      </c>
      <c r="X219" s="199"/>
      <c r="Y219" s="199">
        <f t="shared" si="91"/>
        <v>40000</v>
      </c>
      <c r="Z219" s="200">
        <f t="shared" si="93"/>
        <v>1</v>
      </c>
      <c r="AA219" s="199">
        <f t="shared" si="92"/>
        <v>40000</v>
      </c>
      <c r="AB219" s="201">
        <f t="shared" si="94"/>
        <v>1</v>
      </c>
      <c r="AC219" s="214">
        <v>1</v>
      </c>
      <c r="AD219" s="214"/>
      <c r="AE219" s="214"/>
      <c r="AF219" s="215"/>
      <c r="AG219" s="204" t="s">
        <v>827</v>
      </c>
    </row>
    <row r="220" spans="1:33" s="156" customFormat="1" ht="49.5" customHeight="1">
      <c r="A220" s="192">
        <v>188</v>
      </c>
      <c r="B220" s="198" t="s">
        <v>276</v>
      </c>
      <c r="C220" s="193" t="s">
        <v>111</v>
      </c>
      <c r="D220" s="194" t="s">
        <v>102</v>
      </c>
      <c r="E220" s="195">
        <v>727079</v>
      </c>
      <c r="F220" s="195">
        <v>727079</v>
      </c>
      <c r="G220" s="209"/>
      <c r="H220" s="209"/>
      <c r="I220" s="213" t="s">
        <v>140</v>
      </c>
      <c r="J220" s="198" t="s">
        <v>277</v>
      </c>
      <c r="K220" s="211" t="s">
        <v>140</v>
      </c>
      <c r="L220" s="196"/>
      <c r="M220" s="196"/>
      <c r="N220" s="196"/>
      <c r="O220" s="195">
        <f t="shared" si="88"/>
        <v>197293</v>
      </c>
      <c r="P220" s="196">
        <v>197293</v>
      </c>
      <c r="Q220" s="196"/>
      <c r="R220" s="196"/>
      <c r="S220" s="195">
        <f t="shared" si="89"/>
        <v>0</v>
      </c>
      <c r="T220" s="196"/>
      <c r="U220" s="196"/>
      <c r="V220" s="196"/>
      <c r="W220" s="199">
        <f t="shared" si="90"/>
        <v>0</v>
      </c>
      <c r="X220" s="199"/>
      <c r="Y220" s="199">
        <f t="shared" si="91"/>
        <v>197293</v>
      </c>
      <c r="Z220" s="200">
        <f t="shared" si="93"/>
        <v>1</v>
      </c>
      <c r="AA220" s="199">
        <f t="shared" si="92"/>
        <v>197293</v>
      </c>
      <c r="AB220" s="201">
        <f t="shared" si="94"/>
        <v>1</v>
      </c>
      <c r="AC220" s="214">
        <v>1</v>
      </c>
      <c r="AD220" s="214"/>
      <c r="AE220" s="214"/>
      <c r="AF220" s="215"/>
      <c r="AG220" s="204" t="s">
        <v>827</v>
      </c>
    </row>
    <row r="221" spans="1:33" s="156" customFormat="1" ht="49.5" customHeight="1">
      <c r="A221" s="192">
        <v>189</v>
      </c>
      <c r="B221" s="198" t="s">
        <v>210</v>
      </c>
      <c r="C221" s="193" t="s">
        <v>676</v>
      </c>
      <c r="D221" s="194" t="s">
        <v>224</v>
      </c>
      <c r="E221" s="195">
        <v>9828851</v>
      </c>
      <c r="F221" s="195">
        <v>9608501.1999999993</v>
      </c>
      <c r="G221" s="209"/>
      <c r="H221" s="209">
        <v>9608501.1999999993</v>
      </c>
      <c r="I221" s="213"/>
      <c r="J221" s="198" t="s">
        <v>211</v>
      </c>
      <c r="K221" s="211"/>
      <c r="L221" s="196" t="s">
        <v>590</v>
      </c>
      <c r="M221" s="196"/>
      <c r="N221" s="196"/>
      <c r="O221" s="195">
        <f t="shared" si="88"/>
        <v>1428907</v>
      </c>
      <c r="P221" s="196">
        <v>1428907</v>
      </c>
      <c r="Q221" s="196"/>
      <c r="R221" s="196"/>
      <c r="S221" s="195">
        <f t="shared" si="89"/>
        <v>488107</v>
      </c>
      <c r="T221" s="196">
        <v>488107</v>
      </c>
      <c r="U221" s="196"/>
      <c r="V221" s="196"/>
      <c r="W221" s="199">
        <f t="shared" si="90"/>
        <v>0</v>
      </c>
      <c r="X221" s="199"/>
      <c r="Y221" s="199">
        <f t="shared" si="91"/>
        <v>940800</v>
      </c>
      <c r="Z221" s="200">
        <f t="shared" si="93"/>
        <v>0.65840534058549649</v>
      </c>
      <c r="AA221" s="199">
        <f t="shared" si="92"/>
        <v>940800</v>
      </c>
      <c r="AB221" s="201">
        <f t="shared" si="94"/>
        <v>0.65840534058549649</v>
      </c>
      <c r="AC221" s="214">
        <v>1</v>
      </c>
      <c r="AD221" s="214"/>
      <c r="AE221" s="214"/>
      <c r="AF221" s="217"/>
      <c r="AG221" s="204" t="s">
        <v>591</v>
      </c>
    </row>
    <row r="222" spans="1:33" s="156" customFormat="1" ht="49.5" customHeight="1">
      <c r="A222" s="192">
        <v>190</v>
      </c>
      <c r="B222" s="198" t="s">
        <v>681</v>
      </c>
      <c r="C222" s="193" t="s">
        <v>73</v>
      </c>
      <c r="D222" s="194" t="s">
        <v>617</v>
      </c>
      <c r="E222" s="195">
        <v>39196085</v>
      </c>
      <c r="F222" s="195"/>
      <c r="G222" s="209"/>
      <c r="H222" s="209"/>
      <c r="I222" s="213"/>
      <c r="J222" s="198"/>
      <c r="K222" s="211"/>
      <c r="L222" s="196"/>
      <c r="M222" s="196"/>
      <c r="N222" s="196"/>
      <c r="O222" s="195">
        <f t="shared" si="88"/>
        <v>0</v>
      </c>
      <c r="P222" s="196"/>
      <c r="Q222" s="196"/>
      <c r="R222" s="196"/>
      <c r="S222" s="195">
        <f t="shared" si="89"/>
        <v>0</v>
      </c>
      <c r="T222" s="196"/>
      <c r="U222" s="196"/>
      <c r="V222" s="196"/>
      <c r="W222" s="199">
        <f t="shared" si="90"/>
        <v>0</v>
      </c>
      <c r="X222" s="199"/>
      <c r="Y222" s="199">
        <f t="shared" si="91"/>
        <v>0</v>
      </c>
      <c r="Z222" s="200"/>
      <c r="AA222" s="199"/>
      <c r="AB222" s="201"/>
      <c r="AC222" s="214">
        <v>1</v>
      </c>
      <c r="AD222" s="214"/>
      <c r="AE222" s="214"/>
      <c r="AF222" s="217"/>
      <c r="AG222" s="204" t="s">
        <v>827</v>
      </c>
    </row>
    <row r="223" spans="1:33" s="156" customFormat="1" ht="67.5" customHeight="1">
      <c r="A223" s="192">
        <v>191</v>
      </c>
      <c r="B223" s="198" t="s">
        <v>682</v>
      </c>
      <c r="C223" s="193" t="s">
        <v>73</v>
      </c>
      <c r="D223" s="194" t="s">
        <v>617</v>
      </c>
      <c r="E223" s="195">
        <v>89028718</v>
      </c>
      <c r="F223" s="195"/>
      <c r="G223" s="209"/>
      <c r="H223" s="209"/>
      <c r="I223" s="213"/>
      <c r="J223" s="198"/>
      <c r="K223" s="211"/>
      <c r="L223" s="196"/>
      <c r="M223" s="196"/>
      <c r="N223" s="196"/>
      <c r="O223" s="195">
        <f t="shared" si="88"/>
        <v>0</v>
      </c>
      <c r="P223" s="196"/>
      <c r="Q223" s="196"/>
      <c r="R223" s="196"/>
      <c r="S223" s="195">
        <f t="shared" si="89"/>
        <v>0</v>
      </c>
      <c r="T223" s="196"/>
      <c r="U223" s="196"/>
      <c r="V223" s="196"/>
      <c r="W223" s="199">
        <f t="shared" si="90"/>
        <v>0</v>
      </c>
      <c r="X223" s="199"/>
      <c r="Y223" s="199">
        <f t="shared" si="91"/>
        <v>0</v>
      </c>
      <c r="Z223" s="200"/>
      <c r="AA223" s="199"/>
      <c r="AB223" s="201"/>
      <c r="AC223" s="214">
        <v>1</v>
      </c>
      <c r="AD223" s="214"/>
      <c r="AE223" s="214"/>
      <c r="AF223" s="217"/>
      <c r="AG223" s="218" t="s">
        <v>800</v>
      </c>
    </row>
    <row r="224" spans="1:33" s="156" customFormat="1" ht="49.5" customHeight="1">
      <c r="A224" s="192">
        <v>192</v>
      </c>
      <c r="B224" s="198" t="s">
        <v>724</v>
      </c>
      <c r="C224" s="193" t="s">
        <v>111</v>
      </c>
      <c r="D224" s="194" t="s">
        <v>617</v>
      </c>
      <c r="E224" s="195">
        <v>11510998</v>
      </c>
      <c r="F224" s="195"/>
      <c r="G224" s="209"/>
      <c r="H224" s="209">
        <v>9000000</v>
      </c>
      <c r="I224" s="213"/>
      <c r="J224" s="198"/>
      <c r="K224" s="211"/>
      <c r="L224" s="196"/>
      <c r="M224" s="196"/>
      <c r="N224" s="196"/>
      <c r="O224" s="195">
        <f t="shared" si="88"/>
        <v>0</v>
      </c>
      <c r="P224" s="196"/>
      <c r="Q224" s="196"/>
      <c r="R224" s="196"/>
      <c r="S224" s="195">
        <f t="shared" si="89"/>
        <v>0</v>
      </c>
      <c r="T224" s="196"/>
      <c r="U224" s="196"/>
      <c r="V224" s="196"/>
      <c r="W224" s="199">
        <f t="shared" si="90"/>
        <v>0</v>
      </c>
      <c r="X224" s="199"/>
      <c r="Y224" s="199">
        <f t="shared" si="91"/>
        <v>0</v>
      </c>
      <c r="Z224" s="200"/>
      <c r="AA224" s="199"/>
      <c r="AB224" s="201"/>
      <c r="AC224" s="214">
        <v>1</v>
      </c>
      <c r="AD224" s="214"/>
      <c r="AE224" s="214"/>
      <c r="AF224" s="217"/>
      <c r="AG224" s="204" t="s">
        <v>831</v>
      </c>
    </row>
    <row r="225" spans="1:33" s="156" customFormat="1" ht="49.5" customHeight="1">
      <c r="A225" s="192">
        <v>193</v>
      </c>
      <c r="B225" s="198" t="s">
        <v>725</v>
      </c>
      <c r="C225" s="193" t="s">
        <v>111</v>
      </c>
      <c r="D225" s="194" t="s">
        <v>617</v>
      </c>
      <c r="E225" s="195">
        <v>6443080</v>
      </c>
      <c r="F225" s="195">
        <v>6458041.8909999998</v>
      </c>
      <c r="G225" s="209"/>
      <c r="H225" s="209">
        <v>5200000</v>
      </c>
      <c r="I225" s="213"/>
      <c r="J225" s="198"/>
      <c r="K225" s="211"/>
      <c r="L225" s="196"/>
      <c r="M225" s="196"/>
      <c r="N225" s="196"/>
      <c r="O225" s="195">
        <f t="shared" si="88"/>
        <v>0</v>
      </c>
      <c r="P225" s="196"/>
      <c r="Q225" s="196"/>
      <c r="R225" s="196"/>
      <c r="S225" s="195">
        <f t="shared" si="89"/>
        <v>0</v>
      </c>
      <c r="T225" s="196"/>
      <c r="U225" s="196"/>
      <c r="V225" s="196"/>
      <c r="W225" s="199">
        <f t="shared" si="90"/>
        <v>0</v>
      </c>
      <c r="X225" s="199"/>
      <c r="Y225" s="199">
        <f t="shared" si="91"/>
        <v>0</v>
      </c>
      <c r="Z225" s="200"/>
      <c r="AA225" s="199"/>
      <c r="AB225" s="201"/>
      <c r="AC225" s="214">
        <v>1</v>
      </c>
      <c r="AD225" s="214"/>
      <c r="AE225" s="214"/>
      <c r="AF225" s="217"/>
      <c r="AG225" s="204" t="s">
        <v>827</v>
      </c>
    </row>
    <row r="226" spans="1:33" s="156" customFormat="1" ht="49.5" customHeight="1">
      <c r="A226" s="192">
        <v>194</v>
      </c>
      <c r="B226" s="198" t="s">
        <v>726</v>
      </c>
      <c r="C226" s="193" t="s">
        <v>111</v>
      </c>
      <c r="D226" s="194" t="s">
        <v>617</v>
      </c>
      <c r="E226" s="195">
        <v>1015707</v>
      </c>
      <c r="F226" s="195">
        <v>958082.82799999998</v>
      </c>
      <c r="G226" s="209"/>
      <c r="H226" s="209">
        <v>986351</v>
      </c>
      <c r="I226" s="213"/>
      <c r="J226" s="198"/>
      <c r="K226" s="211"/>
      <c r="L226" s="196"/>
      <c r="M226" s="196"/>
      <c r="N226" s="196"/>
      <c r="O226" s="195">
        <f t="shared" si="88"/>
        <v>0</v>
      </c>
      <c r="P226" s="196"/>
      <c r="Q226" s="196"/>
      <c r="R226" s="196"/>
      <c r="S226" s="195">
        <f t="shared" si="89"/>
        <v>0</v>
      </c>
      <c r="T226" s="196"/>
      <c r="U226" s="196"/>
      <c r="V226" s="196"/>
      <c r="W226" s="199">
        <f t="shared" si="90"/>
        <v>0</v>
      </c>
      <c r="X226" s="199"/>
      <c r="Y226" s="199">
        <f t="shared" si="91"/>
        <v>0</v>
      </c>
      <c r="Z226" s="200"/>
      <c r="AA226" s="199"/>
      <c r="AB226" s="201"/>
      <c r="AC226" s="214">
        <v>1</v>
      </c>
      <c r="AD226" s="214"/>
      <c r="AE226" s="214"/>
      <c r="AF226" s="217"/>
      <c r="AG226" s="204" t="s">
        <v>827</v>
      </c>
    </row>
    <row r="227" spans="1:33" s="156" customFormat="1" ht="49.5" customHeight="1">
      <c r="A227" s="192">
        <v>195</v>
      </c>
      <c r="B227" s="198" t="s">
        <v>727</v>
      </c>
      <c r="C227" s="193" t="s">
        <v>111</v>
      </c>
      <c r="D227" s="194" t="s">
        <v>617</v>
      </c>
      <c r="E227" s="195">
        <v>6323418</v>
      </c>
      <c r="F227" s="195">
        <v>6194511.5279999999</v>
      </c>
      <c r="G227" s="209"/>
      <c r="H227" s="209">
        <v>3100000</v>
      </c>
      <c r="I227" s="213"/>
      <c r="J227" s="198"/>
      <c r="K227" s="211"/>
      <c r="L227" s="196"/>
      <c r="M227" s="196"/>
      <c r="N227" s="196"/>
      <c r="O227" s="195">
        <f t="shared" si="88"/>
        <v>0</v>
      </c>
      <c r="P227" s="196"/>
      <c r="Q227" s="196"/>
      <c r="R227" s="196"/>
      <c r="S227" s="195">
        <f t="shared" si="89"/>
        <v>0</v>
      </c>
      <c r="T227" s="196"/>
      <c r="U227" s="196"/>
      <c r="V227" s="196"/>
      <c r="W227" s="199">
        <f t="shared" si="90"/>
        <v>0</v>
      </c>
      <c r="X227" s="199"/>
      <c r="Y227" s="199">
        <f t="shared" si="91"/>
        <v>0</v>
      </c>
      <c r="Z227" s="200"/>
      <c r="AA227" s="199"/>
      <c r="AB227" s="201"/>
      <c r="AC227" s="214">
        <v>1</v>
      </c>
      <c r="AD227" s="214"/>
      <c r="AE227" s="214"/>
      <c r="AF227" s="217"/>
      <c r="AG227" s="204" t="s">
        <v>827</v>
      </c>
    </row>
    <row r="228" spans="1:33" s="156" customFormat="1" ht="66" customHeight="1">
      <c r="A228" s="192">
        <v>196</v>
      </c>
      <c r="B228" s="198" t="s">
        <v>728</v>
      </c>
      <c r="C228" s="193" t="s">
        <v>111</v>
      </c>
      <c r="D228" s="194" t="s">
        <v>617</v>
      </c>
      <c r="E228" s="195">
        <v>26189257</v>
      </c>
      <c r="F228" s="195">
        <v>27114794.559999999</v>
      </c>
      <c r="G228" s="209"/>
      <c r="H228" s="209">
        <v>6177570</v>
      </c>
      <c r="I228" s="213"/>
      <c r="J228" s="198"/>
      <c r="K228" s="211"/>
      <c r="L228" s="196"/>
      <c r="M228" s="196"/>
      <c r="N228" s="196"/>
      <c r="O228" s="195">
        <f t="shared" si="88"/>
        <v>0</v>
      </c>
      <c r="P228" s="196"/>
      <c r="Q228" s="196"/>
      <c r="R228" s="196"/>
      <c r="S228" s="195">
        <f t="shared" si="89"/>
        <v>0</v>
      </c>
      <c r="T228" s="196"/>
      <c r="U228" s="196"/>
      <c r="V228" s="196"/>
      <c r="W228" s="199">
        <f t="shared" si="90"/>
        <v>0</v>
      </c>
      <c r="X228" s="199"/>
      <c r="Y228" s="199">
        <f t="shared" si="91"/>
        <v>0</v>
      </c>
      <c r="Z228" s="200"/>
      <c r="AA228" s="199"/>
      <c r="AB228" s="201"/>
      <c r="AC228" s="214">
        <v>1</v>
      </c>
      <c r="AD228" s="214"/>
      <c r="AE228" s="214"/>
      <c r="AF228" s="217"/>
      <c r="AG228" s="204" t="s">
        <v>827</v>
      </c>
    </row>
    <row r="229" spans="1:33" s="156" customFormat="1" ht="66" customHeight="1">
      <c r="A229" s="192">
        <v>197</v>
      </c>
      <c r="B229" s="198" t="s">
        <v>729</v>
      </c>
      <c r="C229" s="193" t="s">
        <v>111</v>
      </c>
      <c r="D229" s="194" t="s">
        <v>617</v>
      </c>
      <c r="E229" s="195">
        <v>8473003</v>
      </c>
      <c r="F229" s="195">
        <v>9789867.4649999999</v>
      </c>
      <c r="G229" s="209"/>
      <c r="H229" s="209">
        <v>4000000</v>
      </c>
      <c r="I229" s="213"/>
      <c r="J229" s="198"/>
      <c r="K229" s="211"/>
      <c r="L229" s="196"/>
      <c r="M229" s="196"/>
      <c r="N229" s="196"/>
      <c r="O229" s="195">
        <f t="shared" si="88"/>
        <v>0</v>
      </c>
      <c r="P229" s="196"/>
      <c r="Q229" s="196"/>
      <c r="R229" s="196"/>
      <c r="S229" s="195">
        <f t="shared" si="89"/>
        <v>0</v>
      </c>
      <c r="T229" s="196"/>
      <c r="U229" s="196"/>
      <c r="V229" s="196"/>
      <c r="W229" s="199">
        <f t="shared" si="90"/>
        <v>0</v>
      </c>
      <c r="X229" s="199"/>
      <c r="Y229" s="199">
        <f t="shared" si="91"/>
        <v>0</v>
      </c>
      <c r="Z229" s="200"/>
      <c r="AA229" s="199"/>
      <c r="AB229" s="201"/>
      <c r="AC229" s="214">
        <v>1</v>
      </c>
      <c r="AD229" s="214"/>
      <c r="AE229" s="214"/>
      <c r="AF229" s="217"/>
      <c r="AG229" s="204" t="s">
        <v>827</v>
      </c>
    </row>
    <row r="230" spans="1:33" s="156" customFormat="1" ht="66" customHeight="1">
      <c r="A230" s="192">
        <v>198</v>
      </c>
      <c r="B230" s="198" t="s">
        <v>730</v>
      </c>
      <c r="C230" s="193" t="s">
        <v>111</v>
      </c>
      <c r="D230" s="194" t="s">
        <v>617</v>
      </c>
      <c r="E230" s="195">
        <v>2270767</v>
      </c>
      <c r="F230" s="195">
        <v>2206686.8879999998</v>
      </c>
      <c r="G230" s="209"/>
      <c r="H230" s="209">
        <v>1004552</v>
      </c>
      <c r="I230" s="213"/>
      <c r="J230" s="198"/>
      <c r="K230" s="211"/>
      <c r="L230" s="196"/>
      <c r="M230" s="196"/>
      <c r="N230" s="196"/>
      <c r="O230" s="195">
        <f t="shared" si="88"/>
        <v>0</v>
      </c>
      <c r="P230" s="196"/>
      <c r="Q230" s="196"/>
      <c r="R230" s="196"/>
      <c r="S230" s="195">
        <f t="shared" si="89"/>
        <v>0</v>
      </c>
      <c r="T230" s="196"/>
      <c r="U230" s="196"/>
      <c r="V230" s="196"/>
      <c r="W230" s="199">
        <f t="shared" si="90"/>
        <v>0</v>
      </c>
      <c r="X230" s="199"/>
      <c r="Y230" s="199">
        <f t="shared" si="91"/>
        <v>0</v>
      </c>
      <c r="Z230" s="200"/>
      <c r="AA230" s="199"/>
      <c r="AB230" s="201"/>
      <c r="AC230" s="214">
        <v>1</v>
      </c>
      <c r="AD230" s="214"/>
      <c r="AE230" s="214"/>
      <c r="AF230" s="217"/>
      <c r="AG230" s="204" t="s">
        <v>827</v>
      </c>
    </row>
    <row r="231" spans="1:33" s="156" customFormat="1" ht="49.5" customHeight="1">
      <c r="A231" s="192">
        <v>199</v>
      </c>
      <c r="B231" s="198" t="s">
        <v>740</v>
      </c>
      <c r="C231" s="193" t="s">
        <v>111</v>
      </c>
      <c r="D231" s="194" t="s">
        <v>617</v>
      </c>
      <c r="E231" s="195">
        <v>254828</v>
      </c>
      <c r="F231" s="195">
        <v>23178181</v>
      </c>
      <c r="G231" s="209"/>
      <c r="H231" s="209">
        <v>238111</v>
      </c>
      <c r="I231" s="213"/>
      <c r="J231" s="198"/>
      <c r="K231" s="211"/>
      <c r="L231" s="196"/>
      <c r="M231" s="196"/>
      <c r="N231" s="196"/>
      <c r="O231" s="195">
        <f t="shared" si="88"/>
        <v>0</v>
      </c>
      <c r="P231" s="196"/>
      <c r="Q231" s="196"/>
      <c r="R231" s="196"/>
      <c r="S231" s="195">
        <f t="shared" si="89"/>
        <v>0</v>
      </c>
      <c r="T231" s="196"/>
      <c r="U231" s="196"/>
      <c r="V231" s="196"/>
      <c r="W231" s="199">
        <f t="shared" si="90"/>
        <v>0</v>
      </c>
      <c r="X231" s="199"/>
      <c r="Y231" s="199">
        <f t="shared" si="91"/>
        <v>0</v>
      </c>
      <c r="Z231" s="200"/>
      <c r="AA231" s="199"/>
      <c r="AB231" s="201"/>
      <c r="AC231" s="214">
        <v>1</v>
      </c>
      <c r="AD231" s="214"/>
      <c r="AE231" s="214"/>
      <c r="AF231" s="217"/>
      <c r="AG231" s="204" t="s">
        <v>827</v>
      </c>
    </row>
    <row r="232" spans="1:33" s="156" customFormat="1" ht="49.5" customHeight="1">
      <c r="A232" s="192">
        <v>200</v>
      </c>
      <c r="B232" s="198" t="s">
        <v>742</v>
      </c>
      <c r="C232" s="193" t="s">
        <v>111</v>
      </c>
      <c r="D232" s="194" t="s">
        <v>617</v>
      </c>
      <c r="E232" s="195">
        <v>2994336</v>
      </c>
      <c r="F232" s="195">
        <v>2852135.0550000002</v>
      </c>
      <c r="G232" s="209"/>
      <c r="H232" s="209"/>
      <c r="I232" s="213"/>
      <c r="J232" s="198"/>
      <c r="K232" s="211"/>
      <c r="L232" s="196"/>
      <c r="M232" s="196"/>
      <c r="N232" s="196"/>
      <c r="O232" s="195">
        <f t="shared" si="88"/>
        <v>150000</v>
      </c>
      <c r="P232" s="196">
        <v>150000</v>
      </c>
      <c r="Q232" s="196"/>
      <c r="R232" s="196"/>
      <c r="S232" s="195">
        <f t="shared" si="89"/>
        <v>145500</v>
      </c>
      <c r="T232" s="196">
        <v>145500</v>
      </c>
      <c r="U232" s="196"/>
      <c r="V232" s="196"/>
      <c r="W232" s="199">
        <f t="shared" si="90"/>
        <v>0</v>
      </c>
      <c r="X232" s="199"/>
      <c r="Y232" s="199">
        <f t="shared" si="91"/>
        <v>4500</v>
      </c>
      <c r="Z232" s="200">
        <f t="shared" si="93"/>
        <v>0.03</v>
      </c>
      <c r="AA232" s="199">
        <f t="shared" si="92"/>
        <v>4500</v>
      </c>
      <c r="AB232" s="201">
        <f t="shared" si="94"/>
        <v>0.03</v>
      </c>
      <c r="AC232" s="214">
        <v>1</v>
      </c>
      <c r="AD232" s="214"/>
      <c r="AE232" s="214"/>
      <c r="AF232" s="217"/>
      <c r="AG232" s="218"/>
    </row>
    <row r="233" spans="1:33" ht="28.5" customHeight="1">
      <c r="A233" s="33" t="s">
        <v>35</v>
      </c>
      <c r="B233" s="20" t="s">
        <v>9</v>
      </c>
      <c r="C233" s="19"/>
      <c r="D233" s="21"/>
      <c r="E233" s="22"/>
      <c r="F233" s="22">
        <f>SUM(F234:F262)</f>
        <v>3876119.1054400001</v>
      </c>
      <c r="G233" s="22">
        <f>SUM(G234:G260)</f>
        <v>0</v>
      </c>
      <c r="H233" s="22">
        <f>SUM(H234:H262)</f>
        <v>903507.2</v>
      </c>
      <c r="I233" s="22">
        <f t="shared" ref="I233:N233" si="95">SUM(I234:I260)</f>
        <v>0</v>
      </c>
      <c r="J233" s="22">
        <f t="shared" si="95"/>
        <v>0</v>
      </c>
      <c r="K233" s="22">
        <f t="shared" si="95"/>
        <v>0</v>
      </c>
      <c r="L233" s="22">
        <f t="shared" si="95"/>
        <v>0</v>
      </c>
      <c r="M233" s="22">
        <f t="shared" si="95"/>
        <v>0</v>
      </c>
      <c r="N233" s="22">
        <f t="shared" si="95"/>
        <v>0</v>
      </c>
      <c r="O233" s="22">
        <f t="shared" ref="O233:V233" si="96">SUM(O234:O262)</f>
        <v>361810.2</v>
      </c>
      <c r="P233" s="22">
        <f t="shared" si="96"/>
        <v>361810.2</v>
      </c>
      <c r="Q233" s="22">
        <f t="shared" si="96"/>
        <v>0</v>
      </c>
      <c r="R233" s="22">
        <f t="shared" si="96"/>
        <v>0</v>
      </c>
      <c r="S233" s="22">
        <f t="shared" si="96"/>
        <v>361383.01047000004</v>
      </c>
      <c r="T233" s="22">
        <f t="shared" si="96"/>
        <v>361383.01047000004</v>
      </c>
      <c r="U233" s="22">
        <f t="shared" si="96"/>
        <v>0</v>
      </c>
      <c r="V233" s="22">
        <f t="shared" si="96"/>
        <v>0</v>
      </c>
      <c r="W233" s="22">
        <f t="shared" si="90"/>
        <v>0</v>
      </c>
      <c r="X233" s="22"/>
      <c r="Y233" s="22">
        <f>P233+Q233-T233-U233</f>
        <v>427.18952999997418</v>
      </c>
      <c r="Z233" s="131">
        <f>Y233/(P233+Q233)</f>
        <v>1.1807006270137608E-3</v>
      </c>
      <c r="AA233" s="22">
        <f>Y233+W233</f>
        <v>427.18952999997418</v>
      </c>
      <c r="AB233" s="140">
        <f>AA233/O233</f>
        <v>1.1807006270137608E-3</v>
      </c>
      <c r="AC233" s="22">
        <f>SUM(AC234:AC262)</f>
        <v>27</v>
      </c>
      <c r="AD233" s="22">
        <f>SUM(AD234:AD262)</f>
        <v>0</v>
      </c>
      <c r="AE233" s="22">
        <f>SUM(AE234:AE262)</f>
        <v>2</v>
      </c>
      <c r="AF233" s="22">
        <f>SUM(AF234:AF260)</f>
        <v>0</v>
      </c>
      <c r="AG233" s="22">
        <f>SUM(AG234:AG260)</f>
        <v>0</v>
      </c>
    </row>
    <row r="234" spans="1:33" s="156" customFormat="1" ht="52.5" customHeight="1">
      <c r="A234" s="192">
        <v>201</v>
      </c>
      <c r="B234" s="198" t="s">
        <v>278</v>
      </c>
      <c r="C234" s="193" t="s">
        <v>111</v>
      </c>
      <c r="D234" s="194" t="s">
        <v>100</v>
      </c>
      <c r="E234" s="195"/>
      <c r="F234" s="195">
        <v>105626.4</v>
      </c>
      <c r="G234" s="206"/>
      <c r="H234" s="206"/>
      <c r="I234" s="206"/>
      <c r="J234" s="219" t="s">
        <v>49</v>
      </c>
      <c r="K234" s="196"/>
      <c r="L234" s="196"/>
      <c r="M234" s="196"/>
      <c r="N234" s="196"/>
      <c r="O234" s="195">
        <f t="shared" ref="O234:O262" si="97">SUM(P234:R234)</f>
        <v>0</v>
      </c>
      <c r="P234" s="196"/>
      <c r="Q234" s="196"/>
      <c r="R234" s="196"/>
      <c r="S234" s="195">
        <f t="shared" ref="S234:S262" si="98">SUM(T234:V234)</f>
        <v>0</v>
      </c>
      <c r="T234" s="196"/>
      <c r="U234" s="196"/>
      <c r="V234" s="196"/>
      <c r="W234" s="199">
        <f t="shared" si="90"/>
        <v>0</v>
      </c>
      <c r="X234" s="199"/>
      <c r="Y234" s="199">
        <f t="shared" si="91"/>
        <v>0</v>
      </c>
      <c r="Z234" s="200"/>
      <c r="AA234" s="199"/>
      <c r="AB234" s="201"/>
      <c r="AC234" s="214">
        <v>1</v>
      </c>
      <c r="AD234" s="214"/>
      <c r="AE234" s="214"/>
      <c r="AF234" s="217"/>
      <c r="AG234" s="204" t="s">
        <v>827</v>
      </c>
    </row>
    <row r="235" spans="1:33" s="156" customFormat="1" ht="56.25">
      <c r="A235" s="192">
        <v>202</v>
      </c>
      <c r="B235" s="198" t="s">
        <v>279</v>
      </c>
      <c r="C235" s="193" t="s">
        <v>111</v>
      </c>
      <c r="D235" s="194" t="s">
        <v>64</v>
      </c>
      <c r="E235" s="195"/>
      <c r="F235" s="195">
        <v>167140</v>
      </c>
      <c r="G235" s="206"/>
      <c r="H235" s="206"/>
      <c r="I235" s="206"/>
      <c r="J235" s="219" t="s">
        <v>49</v>
      </c>
      <c r="K235" s="196"/>
      <c r="L235" s="196"/>
      <c r="M235" s="196"/>
      <c r="N235" s="196"/>
      <c r="O235" s="195">
        <f t="shared" si="97"/>
        <v>0</v>
      </c>
      <c r="P235" s="196"/>
      <c r="Q235" s="196"/>
      <c r="R235" s="196"/>
      <c r="S235" s="195">
        <f t="shared" si="98"/>
        <v>0</v>
      </c>
      <c r="T235" s="196"/>
      <c r="U235" s="196"/>
      <c r="V235" s="196"/>
      <c r="W235" s="199">
        <f t="shared" si="90"/>
        <v>0</v>
      </c>
      <c r="X235" s="199"/>
      <c r="Y235" s="199">
        <f t="shared" si="91"/>
        <v>0</v>
      </c>
      <c r="Z235" s="200"/>
      <c r="AA235" s="199"/>
      <c r="AB235" s="201"/>
      <c r="AC235" s="214">
        <v>1</v>
      </c>
      <c r="AD235" s="214"/>
      <c r="AE235" s="214"/>
      <c r="AF235" s="217"/>
      <c r="AG235" s="204" t="s">
        <v>731</v>
      </c>
    </row>
    <row r="236" spans="1:33" s="156" customFormat="1" ht="66.75" customHeight="1">
      <c r="A236" s="192">
        <v>203</v>
      </c>
      <c r="B236" s="198" t="s">
        <v>280</v>
      </c>
      <c r="C236" s="193" t="s">
        <v>111</v>
      </c>
      <c r="D236" s="194" t="s">
        <v>48</v>
      </c>
      <c r="E236" s="195"/>
      <c r="F236" s="195">
        <v>262191</v>
      </c>
      <c r="G236" s="206"/>
      <c r="H236" s="206"/>
      <c r="I236" s="206"/>
      <c r="J236" s="219" t="s">
        <v>49</v>
      </c>
      <c r="K236" s="196"/>
      <c r="L236" s="196"/>
      <c r="M236" s="196"/>
      <c r="N236" s="196"/>
      <c r="O236" s="195">
        <f t="shared" si="97"/>
        <v>0</v>
      </c>
      <c r="P236" s="196"/>
      <c r="Q236" s="196"/>
      <c r="R236" s="196"/>
      <c r="S236" s="195">
        <f t="shared" si="98"/>
        <v>0</v>
      </c>
      <c r="T236" s="196"/>
      <c r="U236" s="196"/>
      <c r="V236" s="196"/>
      <c r="W236" s="199">
        <f t="shared" si="90"/>
        <v>0</v>
      </c>
      <c r="X236" s="199"/>
      <c r="Y236" s="199">
        <f t="shared" si="91"/>
        <v>0</v>
      </c>
      <c r="Z236" s="200"/>
      <c r="AA236" s="199"/>
      <c r="AB236" s="201"/>
      <c r="AC236" s="214">
        <v>1</v>
      </c>
      <c r="AD236" s="214"/>
      <c r="AE236" s="214"/>
      <c r="AF236" s="217"/>
      <c r="AG236" s="204" t="s">
        <v>827</v>
      </c>
    </row>
    <row r="237" spans="1:33" s="156" customFormat="1" ht="46.5" customHeight="1">
      <c r="A237" s="192">
        <v>204</v>
      </c>
      <c r="B237" s="198" t="s">
        <v>281</v>
      </c>
      <c r="C237" s="193" t="s">
        <v>111</v>
      </c>
      <c r="D237" s="194" t="s">
        <v>64</v>
      </c>
      <c r="E237" s="195"/>
      <c r="F237" s="195">
        <v>166630.6</v>
      </c>
      <c r="G237" s="206"/>
      <c r="H237" s="206"/>
      <c r="I237" s="206"/>
      <c r="J237" s="219" t="s">
        <v>49</v>
      </c>
      <c r="K237" s="196"/>
      <c r="L237" s="196"/>
      <c r="M237" s="196"/>
      <c r="N237" s="196"/>
      <c r="O237" s="195">
        <f t="shared" si="97"/>
        <v>0</v>
      </c>
      <c r="P237" s="196"/>
      <c r="Q237" s="196"/>
      <c r="R237" s="196"/>
      <c r="S237" s="195">
        <f t="shared" si="98"/>
        <v>0</v>
      </c>
      <c r="T237" s="196"/>
      <c r="U237" s="196"/>
      <c r="V237" s="196"/>
      <c r="W237" s="199">
        <f t="shared" si="90"/>
        <v>0</v>
      </c>
      <c r="X237" s="199"/>
      <c r="Y237" s="199">
        <f t="shared" si="91"/>
        <v>0</v>
      </c>
      <c r="Z237" s="200"/>
      <c r="AA237" s="199"/>
      <c r="AB237" s="201"/>
      <c r="AC237" s="214">
        <v>1</v>
      </c>
      <c r="AD237" s="214"/>
      <c r="AE237" s="214"/>
      <c r="AF237" s="217"/>
      <c r="AG237" s="204" t="s">
        <v>827</v>
      </c>
    </row>
    <row r="238" spans="1:33" s="156" customFormat="1" ht="48" customHeight="1">
      <c r="A238" s="192">
        <v>205</v>
      </c>
      <c r="B238" s="198" t="s">
        <v>282</v>
      </c>
      <c r="C238" s="193" t="s">
        <v>111</v>
      </c>
      <c r="D238" s="194" t="s">
        <v>64</v>
      </c>
      <c r="E238" s="195"/>
      <c r="F238" s="195">
        <v>212853</v>
      </c>
      <c r="G238" s="206"/>
      <c r="H238" s="206"/>
      <c r="I238" s="206"/>
      <c r="J238" s="219" t="s">
        <v>49</v>
      </c>
      <c r="K238" s="196"/>
      <c r="L238" s="196"/>
      <c r="M238" s="196"/>
      <c r="N238" s="196"/>
      <c r="O238" s="195">
        <f t="shared" si="97"/>
        <v>0</v>
      </c>
      <c r="P238" s="196"/>
      <c r="Q238" s="196"/>
      <c r="R238" s="196"/>
      <c r="S238" s="195">
        <f t="shared" si="98"/>
        <v>0</v>
      </c>
      <c r="T238" s="196"/>
      <c r="U238" s="196"/>
      <c r="V238" s="196"/>
      <c r="W238" s="199">
        <f t="shared" si="90"/>
        <v>0</v>
      </c>
      <c r="X238" s="199"/>
      <c r="Y238" s="199">
        <f t="shared" si="91"/>
        <v>0</v>
      </c>
      <c r="Z238" s="200"/>
      <c r="AA238" s="199"/>
      <c r="AB238" s="201"/>
      <c r="AC238" s="214">
        <v>1</v>
      </c>
      <c r="AD238" s="214"/>
      <c r="AE238" s="214"/>
      <c r="AF238" s="217"/>
      <c r="AG238" s="204" t="s">
        <v>827</v>
      </c>
    </row>
    <row r="239" spans="1:33" s="156" customFormat="1" ht="75">
      <c r="A239" s="192">
        <v>206</v>
      </c>
      <c r="B239" s="198" t="s">
        <v>283</v>
      </c>
      <c r="C239" s="193" t="s">
        <v>111</v>
      </c>
      <c r="D239" s="194" t="s">
        <v>64</v>
      </c>
      <c r="E239" s="195"/>
      <c r="F239" s="195">
        <v>147302.6</v>
      </c>
      <c r="G239" s="206"/>
      <c r="H239" s="206"/>
      <c r="I239" s="206"/>
      <c r="J239" s="219" t="s">
        <v>49</v>
      </c>
      <c r="K239" s="196"/>
      <c r="L239" s="196"/>
      <c r="M239" s="196"/>
      <c r="N239" s="196"/>
      <c r="O239" s="195">
        <f t="shared" si="97"/>
        <v>0</v>
      </c>
      <c r="P239" s="196"/>
      <c r="Q239" s="196"/>
      <c r="R239" s="196"/>
      <c r="S239" s="195">
        <f t="shared" si="98"/>
        <v>0</v>
      </c>
      <c r="T239" s="196"/>
      <c r="U239" s="196"/>
      <c r="V239" s="196"/>
      <c r="W239" s="199">
        <f t="shared" si="90"/>
        <v>0</v>
      </c>
      <c r="X239" s="199"/>
      <c r="Y239" s="199">
        <f t="shared" si="91"/>
        <v>0</v>
      </c>
      <c r="Z239" s="200"/>
      <c r="AA239" s="199"/>
      <c r="AB239" s="201"/>
      <c r="AC239" s="214">
        <v>1</v>
      </c>
      <c r="AD239" s="214"/>
      <c r="AE239" s="214"/>
      <c r="AF239" s="217"/>
      <c r="AG239" s="204" t="s">
        <v>827</v>
      </c>
    </row>
    <row r="240" spans="1:33" s="156" customFormat="1" ht="51" customHeight="1">
      <c r="A240" s="192">
        <v>207</v>
      </c>
      <c r="B240" s="198" t="s">
        <v>284</v>
      </c>
      <c r="C240" s="193" t="s">
        <v>111</v>
      </c>
      <c r="D240" s="194" t="s">
        <v>64</v>
      </c>
      <c r="E240" s="195"/>
      <c r="F240" s="195">
        <v>294158.40700000001</v>
      </c>
      <c r="G240" s="206"/>
      <c r="H240" s="206"/>
      <c r="I240" s="206"/>
      <c r="J240" s="219" t="s">
        <v>285</v>
      </c>
      <c r="K240" s="196"/>
      <c r="L240" s="196"/>
      <c r="M240" s="196"/>
      <c r="N240" s="196"/>
      <c r="O240" s="195">
        <f t="shared" si="97"/>
        <v>0</v>
      </c>
      <c r="P240" s="196"/>
      <c r="Q240" s="196"/>
      <c r="R240" s="196"/>
      <c r="S240" s="195">
        <f t="shared" si="98"/>
        <v>0</v>
      </c>
      <c r="T240" s="196"/>
      <c r="U240" s="196"/>
      <c r="V240" s="196"/>
      <c r="W240" s="199">
        <f t="shared" si="90"/>
        <v>0</v>
      </c>
      <c r="X240" s="199"/>
      <c r="Y240" s="199">
        <f t="shared" si="91"/>
        <v>0</v>
      </c>
      <c r="Z240" s="200"/>
      <c r="AA240" s="199"/>
      <c r="AB240" s="201"/>
      <c r="AC240" s="214">
        <v>1</v>
      </c>
      <c r="AD240" s="214"/>
      <c r="AE240" s="214"/>
      <c r="AF240" s="217"/>
      <c r="AG240" s="204" t="s">
        <v>827</v>
      </c>
    </row>
    <row r="241" spans="1:33" s="156" customFormat="1" ht="84.75" customHeight="1">
      <c r="A241" s="192">
        <v>208</v>
      </c>
      <c r="B241" s="198" t="s">
        <v>286</v>
      </c>
      <c r="C241" s="193" t="s">
        <v>111</v>
      </c>
      <c r="D241" s="194" t="s">
        <v>64</v>
      </c>
      <c r="E241" s="195"/>
      <c r="F241" s="195">
        <v>124479.027</v>
      </c>
      <c r="G241" s="206"/>
      <c r="H241" s="206"/>
      <c r="I241" s="206"/>
      <c r="J241" s="219" t="s">
        <v>49</v>
      </c>
      <c r="K241" s="196"/>
      <c r="L241" s="196"/>
      <c r="M241" s="196"/>
      <c r="N241" s="196"/>
      <c r="O241" s="195">
        <f t="shared" si="97"/>
        <v>1845</v>
      </c>
      <c r="P241" s="196">
        <v>1845</v>
      </c>
      <c r="Q241" s="196"/>
      <c r="R241" s="196"/>
      <c r="S241" s="195">
        <f t="shared" si="98"/>
        <v>1844.81438</v>
      </c>
      <c r="T241" s="196">
        <v>1844.81438</v>
      </c>
      <c r="U241" s="196"/>
      <c r="V241" s="196"/>
      <c r="W241" s="199">
        <f t="shared" si="90"/>
        <v>0</v>
      </c>
      <c r="X241" s="199"/>
      <c r="Y241" s="199">
        <f t="shared" si="91"/>
        <v>0.1856199999999717</v>
      </c>
      <c r="Z241" s="200">
        <f t="shared" si="93"/>
        <v>1.0060704607044536E-4</v>
      </c>
      <c r="AA241" s="199">
        <f t="shared" si="92"/>
        <v>0.1856199999999717</v>
      </c>
      <c r="AB241" s="201">
        <f t="shared" si="94"/>
        <v>1.0060704607044536E-4</v>
      </c>
      <c r="AC241" s="214">
        <v>1</v>
      </c>
      <c r="AD241" s="214"/>
      <c r="AE241" s="214"/>
      <c r="AF241" s="217"/>
      <c r="AG241" s="204" t="s">
        <v>827</v>
      </c>
    </row>
    <row r="242" spans="1:33" s="156" customFormat="1" ht="72.75" customHeight="1">
      <c r="A242" s="192">
        <v>209</v>
      </c>
      <c r="B242" s="198" t="s">
        <v>287</v>
      </c>
      <c r="C242" s="193" t="s">
        <v>111</v>
      </c>
      <c r="D242" s="194" t="s">
        <v>64</v>
      </c>
      <c r="E242" s="195"/>
      <c r="F242" s="195">
        <v>30897.042000000001</v>
      </c>
      <c r="G242" s="206"/>
      <c r="H242" s="206"/>
      <c r="I242" s="206"/>
      <c r="J242" s="219" t="s">
        <v>49</v>
      </c>
      <c r="K242" s="196"/>
      <c r="L242" s="196"/>
      <c r="M242" s="196"/>
      <c r="N242" s="196"/>
      <c r="O242" s="195">
        <f t="shared" si="97"/>
        <v>5897</v>
      </c>
      <c r="P242" s="196">
        <v>5897</v>
      </c>
      <c r="Q242" s="196"/>
      <c r="R242" s="196"/>
      <c r="S242" s="195">
        <f t="shared" si="98"/>
        <v>5896.9423999999999</v>
      </c>
      <c r="T242" s="196">
        <v>5896.9423999999999</v>
      </c>
      <c r="U242" s="196"/>
      <c r="V242" s="196"/>
      <c r="W242" s="199">
        <f t="shared" si="90"/>
        <v>0</v>
      </c>
      <c r="X242" s="199"/>
      <c r="Y242" s="199">
        <f t="shared" si="91"/>
        <v>5.7600000000093132E-2</v>
      </c>
      <c r="Z242" s="200">
        <f t="shared" si="93"/>
        <v>9.7676784805991398E-6</v>
      </c>
      <c r="AA242" s="199">
        <f t="shared" si="92"/>
        <v>5.7600000000093132E-2</v>
      </c>
      <c r="AB242" s="201">
        <f t="shared" si="94"/>
        <v>9.7676784805991398E-6</v>
      </c>
      <c r="AC242" s="214">
        <v>1</v>
      </c>
      <c r="AD242" s="214"/>
      <c r="AE242" s="214"/>
      <c r="AF242" s="217"/>
      <c r="AG242" s="204" t="s">
        <v>827</v>
      </c>
    </row>
    <row r="243" spans="1:33" s="156" customFormat="1" ht="63.75" customHeight="1">
      <c r="A243" s="192">
        <v>210</v>
      </c>
      <c r="B243" s="198" t="s">
        <v>288</v>
      </c>
      <c r="C243" s="193" t="s">
        <v>111</v>
      </c>
      <c r="D243" s="194" t="s">
        <v>48</v>
      </c>
      <c r="E243" s="195"/>
      <c r="F243" s="195">
        <v>66340</v>
      </c>
      <c r="G243" s="206"/>
      <c r="H243" s="206"/>
      <c r="I243" s="206"/>
      <c r="J243" s="219" t="s">
        <v>49</v>
      </c>
      <c r="K243" s="196"/>
      <c r="L243" s="196"/>
      <c r="M243" s="196"/>
      <c r="N243" s="196"/>
      <c r="O243" s="195">
        <f t="shared" si="97"/>
        <v>56797</v>
      </c>
      <c r="P243" s="196">
        <v>56797</v>
      </c>
      <c r="Q243" s="196"/>
      <c r="R243" s="196"/>
      <c r="S243" s="195">
        <f t="shared" si="98"/>
        <v>56796.85469</v>
      </c>
      <c r="T243" s="196">
        <v>56796.85469</v>
      </c>
      <c r="U243" s="196"/>
      <c r="V243" s="196"/>
      <c r="W243" s="199">
        <f t="shared" si="90"/>
        <v>0</v>
      </c>
      <c r="X243" s="199"/>
      <c r="Y243" s="199">
        <f t="shared" si="91"/>
        <v>0.14530999999988126</v>
      </c>
      <c r="Z243" s="200">
        <f t="shared" si="93"/>
        <v>2.5584097751620907E-6</v>
      </c>
      <c r="AA243" s="199">
        <f t="shared" si="92"/>
        <v>0.14530999999988126</v>
      </c>
      <c r="AB243" s="201">
        <f t="shared" si="94"/>
        <v>2.5584097751620907E-6</v>
      </c>
      <c r="AC243" s="214">
        <v>1</v>
      </c>
      <c r="AD243" s="214"/>
      <c r="AE243" s="214"/>
      <c r="AF243" s="217"/>
      <c r="AG243" s="204" t="s">
        <v>827</v>
      </c>
    </row>
    <row r="244" spans="1:33" s="156" customFormat="1" ht="65.25" customHeight="1">
      <c r="A244" s="192">
        <v>211</v>
      </c>
      <c r="B244" s="198" t="s">
        <v>289</v>
      </c>
      <c r="C244" s="193" t="s">
        <v>111</v>
      </c>
      <c r="D244" s="194" t="s">
        <v>48</v>
      </c>
      <c r="E244" s="195"/>
      <c r="F244" s="195">
        <v>195771</v>
      </c>
      <c r="G244" s="206"/>
      <c r="H244" s="206"/>
      <c r="I244" s="206"/>
      <c r="J244" s="219" t="s">
        <v>49</v>
      </c>
      <c r="K244" s="196"/>
      <c r="L244" s="196"/>
      <c r="M244" s="196"/>
      <c r="N244" s="196"/>
      <c r="O244" s="195">
        <f t="shared" si="97"/>
        <v>20000</v>
      </c>
      <c r="P244" s="196">
        <v>20000</v>
      </c>
      <c r="Q244" s="196"/>
      <c r="R244" s="196"/>
      <c r="S244" s="195">
        <f t="shared" si="98"/>
        <v>20000</v>
      </c>
      <c r="T244" s="196">
        <v>20000</v>
      </c>
      <c r="U244" s="196"/>
      <c r="V244" s="196"/>
      <c r="W244" s="199">
        <f t="shared" si="90"/>
        <v>0</v>
      </c>
      <c r="X244" s="199"/>
      <c r="Y244" s="199">
        <f t="shared" si="91"/>
        <v>0</v>
      </c>
      <c r="Z244" s="200">
        <f t="shared" si="93"/>
        <v>0</v>
      </c>
      <c r="AA244" s="199">
        <f t="shared" si="92"/>
        <v>0</v>
      </c>
      <c r="AB244" s="201">
        <f t="shared" si="94"/>
        <v>0</v>
      </c>
      <c r="AC244" s="214">
        <v>1</v>
      </c>
      <c r="AD244" s="214"/>
      <c r="AE244" s="214"/>
      <c r="AF244" s="217"/>
      <c r="AG244" s="221"/>
    </row>
    <row r="245" spans="1:33" s="156" customFormat="1" ht="69.75" customHeight="1">
      <c r="A245" s="192">
        <v>212</v>
      </c>
      <c r="B245" s="198" t="s">
        <v>290</v>
      </c>
      <c r="C245" s="193" t="s">
        <v>111</v>
      </c>
      <c r="D245" s="194" t="s">
        <v>48</v>
      </c>
      <c r="E245" s="195"/>
      <c r="F245" s="195">
        <v>131636.1</v>
      </c>
      <c r="G245" s="206"/>
      <c r="H245" s="206"/>
      <c r="I245" s="206"/>
      <c r="J245" s="219" t="s">
        <v>49</v>
      </c>
      <c r="K245" s="196"/>
      <c r="L245" s="196"/>
      <c r="M245" s="196"/>
      <c r="N245" s="196"/>
      <c r="O245" s="195">
        <f t="shared" si="97"/>
        <v>10000</v>
      </c>
      <c r="P245" s="196">
        <v>10000</v>
      </c>
      <c r="Q245" s="196"/>
      <c r="R245" s="196"/>
      <c r="S245" s="195">
        <f t="shared" si="98"/>
        <v>10000</v>
      </c>
      <c r="T245" s="196">
        <v>10000</v>
      </c>
      <c r="U245" s="196"/>
      <c r="V245" s="196"/>
      <c r="W245" s="199">
        <f t="shared" si="90"/>
        <v>0</v>
      </c>
      <c r="X245" s="199"/>
      <c r="Y245" s="199">
        <f t="shared" si="91"/>
        <v>0</v>
      </c>
      <c r="Z245" s="200">
        <f t="shared" si="93"/>
        <v>0</v>
      </c>
      <c r="AA245" s="199">
        <f t="shared" si="92"/>
        <v>0</v>
      </c>
      <c r="AB245" s="201">
        <f t="shared" si="94"/>
        <v>0</v>
      </c>
      <c r="AC245" s="214">
        <v>1</v>
      </c>
      <c r="AD245" s="214"/>
      <c r="AE245" s="214"/>
      <c r="AF245" s="217"/>
      <c r="AG245" s="221"/>
    </row>
    <row r="246" spans="1:33" s="156" customFormat="1" ht="72.75" customHeight="1">
      <c r="A246" s="192">
        <v>213</v>
      </c>
      <c r="B246" s="198" t="s">
        <v>291</v>
      </c>
      <c r="C246" s="193" t="s">
        <v>111</v>
      </c>
      <c r="D246" s="194" t="s">
        <v>48</v>
      </c>
      <c r="E246" s="195"/>
      <c r="F246" s="195">
        <v>277204</v>
      </c>
      <c r="G246" s="206"/>
      <c r="H246" s="206"/>
      <c r="I246" s="206"/>
      <c r="J246" s="219" t="s">
        <v>49</v>
      </c>
      <c r="K246" s="196"/>
      <c r="L246" s="196"/>
      <c r="M246" s="196"/>
      <c r="N246" s="196"/>
      <c r="O246" s="195">
        <f t="shared" si="97"/>
        <v>0</v>
      </c>
      <c r="P246" s="196"/>
      <c r="Q246" s="196"/>
      <c r="R246" s="196"/>
      <c r="S246" s="195">
        <f t="shared" si="98"/>
        <v>0</v>
      </c>
      <c r="T246" s="196"/>
      <c r="U246" s="196"/>
      <c r="V246" s="196"/>
      <c r="W246" s="199">
        <f t="shared" si="90"/>
        <v>0</v>
      </c>
      <c r="X246" s="199"/>
      <c r="Y246" s="199">
        <f t="shared" si="91"/>
        <v>0</v>
      </c>
      <c r="Z246" s="200"/>
      <c r="AA246" s="199"/>
      <c r="AB246" s="201"/>
      <c r="AC246" s="214">
        <v>1</v>
      </c>
      <c r="AD246" s="214"/>
      <c r="AE246" s="214"/>
      <c r="AF246" s="217"/>
      <c r="AG246" s="204" t="s">
        <v>827</v>
      </c>
    </row>
    <row r="247" spans="1:33" s="155" customFormat="1" ht="83.25" customHeight="1">
      <c r="A247" s="192">
        <v>214</v>
      </c>
      <c r="B247" s="210" t="s">
        <v>292</v>
      </c>
      <c r="C247" s="193" t="s">
        <v>111</v>
      </c>
      <c r="D247" s="194" t="s">
        <v>48</v>
      </c>
      <c r="E247" s="196"/>
      <c r="F247" s="196">
        <v>293366.36784000002</v>
      </c>
      <c r="G247" s="196"/>
      <c r="H247" s="196"/>
      <c r="I247" s="196"/>
      <c r="J247" s="219" t="s">
        <v>49</v>
      </c>
      <c r="K247" s="196"/>
      <c r="L247" s="196"/>
      <c r="M247" s="196"/>
      <c r="N247" s="196"/>
      <c r="O247" s="195">
        <f t="shared" si="97"/>
        <v>98367</v>
      </c>
      <c r="P247" s="196">
        <v>98367</v>
      </c>
      <c r="Q247" s="196"/>
      <c r="R247" s="196"/>
      <c r="S247" s="195">
        <f t="shared" si="98"/>
        <v>98367</v>
      </c>
      <c r="T247" s="196">
        <v>98367</v>
      </c>
      <c r="U247" s="196"/>
      <c r="V247" s="196"/>
      <c r="W247" s="199">
        <f t="shared" si="90"/>
        <v>0</v>
      </c>
      <c r="X247" s="199"/>
      <c r="Y247" s="199">
        <f t="shared" si="91"/>
        <v>0</v>
      </c>
      <c r="Z247" s="200">
        <f t="shared" si="93"/>
        <v>0</v>
      </c>
      <c r="AA247" s="199">
        <f t="shared" si="92"/>
        <v>0</v>
      </c>
      <c r="AB247" s="201">
        <f t="shared" si="94"/>
        <v>0</v>
      </c>
      <c r="AC247" s="214">
        <v>1</v>
      </c>
      <c r="AD247" s="214"/>
      <c r="AE247" s="214"/>
      <c r="AF247" s="217"/>
      <c r="AG247" s="222"/>
    </row>
    <row r="248" spans="1:33" s="155" customFormat="1" ht="83.25" customHeight="1">
      <c r="A248" s="192">
        <v>215</v>
      </c>
      <c r="B248" s="210" t="s">
        <v>293</v>
      </c>
      <c r="C248" s="193" t="s">
        <v>111</v>
      </c>
      <c r="D248" s="194" t="s">
        <v>48</v>
      </c>
      <c r="E248" s="196"/>
      <c r="F248" s="196">
        <v>357446.84269999998</v>
      </c>
      <c r="G248" s="196"/>
      <c r="H248" s="196"/>
      <c r="I248" s="196"/>
      <c r="J248" s="219" t="s">
        <v>49</v>
      </c>
      <c r="K248" s="196"/>
      <c r="L248" s="196"/>
      <c r="M248" s="196"/>
      <c r="N248" s="196"/>
      <c r="O248" s="195">
        <f t="shared" si="97"/>
        <v>50000</v>
      </c>
      <c r="P248" s="196">
        <v>50000</v>
      </c>
      <c r="Q248" s="196"/>
      <c r="R248" s="196"/>
      <c r="S248" s="195">
        <f t="shared" si="98"/>
        <v>50000</v>
      </c>
      <c r="T248" s="196">
        <v>50000</v>
      </c>
      <c r="U248" s="196"/>
      <c r="V248" s="196"/>
      <c r="W248" s="199">
        <f t="shared" si="90"/>
        <v>0</v>
      </c>
      <c r="X248" s="199"/>
      <c r="Y248" s="199">
        <f t="shared" si="91"/>
        <v>0</v>
      </c>
      <c r="Z248" s="200">
        <f t="shared" si="93"/>
        <v>0</v>
      </c>
      <c r="AA248" s="199">
        <f t="shared" si="92"/>
        <v>0</v>
      </c>
      <c r="AB248" s="201">
        <f t="shared" si="94"/>
        <v>0</v>
      </c>
      <c r="AC248" s="214">
        <v>1</v>
      </c>
      <c r="AD248" s="214"/>
      <c r="AE248" s="214"/>
      <c r="AF248" s="217"/>
      <c r="AG248" s="222"/>
    </row>
    <row r="249" spans="1:33" s="155" customFormat="1" ht="83.25" customHeight="1">
      <c r="A249" s="192">
        <v>216</v>
      </c>
      <c r="B249" s="210" t="s">
        <v>294</v>
      </c>
      <c r="C249" s="193" t="s">
        <v>111</v>
      </c>
      <c r="D249" s="194" t="s">
        <v>48</v>
      </c>
      <c r="E249" s="196"/>
      <c r="F249" s="196">
        <v>67847.206900000005</v>
      </c>
      <c r="G249" s="196"/>
      <c r="H249" s="196"/>
      <c r="I249" s="196"/>
      <c r="J249" s="219" t="s">
        <v>49</v>
      </c>
      <c r="K249" s="196"/>
      <c r="L249" s="196"/>
      <c r="M249" s="196"/>
      <c r="N249" s="196"/>
      <c r="O249" s="195">
        <f t="shared" si="97"/>
        <v>10000</v>
      </c>
      <c r="P249" s="196">
        <v>10000</v>
      </c>
      <c r="Q249" s="196"/>
      <c r="R249" s="196"/>
      <c r="S249" s="195">
        <f t="shared" si="98"/>
        <v>10000</v>
      </c>
      <c r="T249" s="196">
        <v>10000</v>
      </c>
      <c r="U249" s="196"/>
      <c r="V249" s="196"/>
      <c r="W249" s="199">
        <f t="shared" ref="W249:W262" si="99">R249-V249</f>
        <v>0</v>
      </c>
      <c r="X249" s="199"/>
      <c r="Y249" s="199">
        <f t="shared" ref="Y249:Y262" si="100">P249+Q249-T249-U249</f>
        <v>0</v>
      </c>
      <c r="Z249" s="200">
        <f t="shared" ref="Z249:Z262" si="101">Y249/(P249+Q249)</f>
        <v>0</v>
      </c>
      <c r="AA249" s="199">
        <f t="shared" ref="AA249:AA262" si="102">Y249+W249</f>
        <v>0</v>
      </c>
      <c r="AB249" s="201">
        <f t="shared" ref="AB249:AB262" si="103">AA249/O249</f>
        <v>0</v>
      </c>
      <c r="AC249" s="214">
        <v>1</v>
      </c>
      <c r="AD249" s="214"/>
      <c r="AE249" s="214"/>
      <c r="AF249" s="217"/>
      <c r="AG249" s="204"/>
    </row>
    <row r="250" spans="1:33" s="155" customFormat="1" ht="83.25" customHeight="1">
      <c r="A250" s="192">
        <v>217</v>
      </c>
      <c r="B250" s="210" t="s">
        <v>732</v>
      </c>
      <c r="C250" s="193" t="s">
        <v>111</v>
      </c>
      <c r="D250" s="194">
        <v>2026</v>
      </c>
      <c r="E250" s="196"/>
      <c r="F250" s="196"/>
      <c r="G250" s="196"/>
      <c r="H250" s="196">
        <v>50000</v>
      </c>
      <c r="I250" s="196"/>
      <c r="J250" s="219"/>
      <c r="K250" s="196"/>
      <c r="L250" s="196"/>
      <c r="M250" s="196"/>
      <c r="N250" s="196"/>
      <c r="O250" s="195">
        <f t="shared" si="97"/>
        <v>0</v>
      </c>
      <c r="P250" s="196"/>
      <c r="Q250" s="196"/>
      <c r="R250" s="196"/>
      <c r="S250" s="195">
        <f t="shared" si="98"/>
        <v>0</v>
      </c>
      <c r="T250" s="196"/>
      <c r="U250" s="196"/>
      <c r="V250" s="196"/>
      <c r="W250" s="199">
        <f t="shared" si="99"/>
        <v>0</v>
      </c>
      <c r="X250" s="199"/>
      <c r="Y250" s="199">
        <f t="shared" si="100"/>
        <v>0</v>
      </c>
      <c r="Z250" s="200"/>
      <c r="AA250" s="199"/>
      <c r="AB250" s="201"/>
      <c r="AC250" s="214">
        <v>1</v>
      </c>
      <c r="AD250" s="214"/>
      <c r="AE250" s="214"/>
      <c r="AF250" s="217"/>
      <c r="AG250" s="204" t="s">
        <v>854</v>
      </c>
    </row>
    <row r="251" spans="1:33" s="155" customFormat="1" ht="83.25" customHeight="1">
      <c r="A251" s="192">
        <v>218</v>
      </c>
      <c r="B251" s="210" t="s">
        <v>733</v>
      </c>
      <c r="C251" s="193" t="s">
        <v>111</v>
      </c>
      <c r="D251" s="194">
        <v>2026</v>
      </c>
      <c r="E251" s="196"/>
      <c r="F251" s="196"/>
      <c r="G251" s="196"/>
      <c r="H251" s="196">
        <v>100000</v>
      </c>
      <c r="I251" s="196"/>
      <c r="J251" s="219"/>
      <c r="K251" s="196"/>
      <c r="L251" s="196"/>
      <c r="M251" s="196"/>
      <c r="N251" s="196"/>
      <c r="O251" s="195">
        <f t="shared" si="97"/>
        <v>0</v>
      </c>
      <c r="P251" s="196"/>
      <c r="Q251" s="196"/>
      <c r="R251" s="196"/>
      <c r="S251" s="195">
        <f t="shared" si="98"/>
        <v>0</v>
      </c>
      <c r="T251" s="196"/>
      <c r="U251" s="196"/>
      <c r="V251" s="196"/>
      <c r="W251" s="199">
        <f t="shared" si="99"/>
        <v>0</v>
      </c>
      <c r="X251" s="199"/>
      <c r="Y251" s="199">
        <f t="shared" si="100"/>
        <v>0</v>
      </c>
      <c r="Z251" s="200"/>
      <c r="AA251" s="199"/>
      <c r="AB251" s="201"/>
      <c r="AC251" s="214">
        <v>1</v>
      </c>
      <c r="AD251" s="214"/>
      <c r="AE251" s="214"/>
      <c r="AF251" s="217"/>
      <c r="AG251" s="204" t="s">
        <v>854</v>
      </c>
    </row>
    <row r="252" spans="1:33" s="155" customFormat="1" ht="83.25" customHeight="1">
      <c r="A252" s="192">
        <v>219</v>
      </c>
      <c r="B252" s="210" t="s">
        <v>734</v>
      </c>
      <c r="C252" s="193" t="s">
        <v>111</v>
      </c>
      <c r="D252" s="194">
        <v>2026</v>
      </c>
      <c r="E252" s="196"/>
      <c r="F252" s="196">
        <v>25469.3</v>
      </c>
      <c r="G252" s="196"/>
      <c r="H252" s="196">
        <v>25470</v>
      </c>
      <c r="I252" s="196"/>
      <c r="J252" s="219"/>
      <c r="K252" s="196"/>
      <c r="L252" s="196"/>
      <c r="M252" s="196"/>
      <c r="N252" s="196"/>
      <c r="O252" s="195">
        <f t="shared" si="97"/>
        <v>0</v>
      </c>
      <c r="P252" s="196"/>
      <c r="Q252" s="196"/>
      <c r="R252" s="196"/>
      <c r="S252" s="195">
        <f t="shared" si="98"/>
        <v>0</v>
      </c>
      <c r="T252" s="196"/>
      <c r="U252" s="196"/>
      <c r="V252" s="196"/>
      <c r="W252" s="199">
        <f t="shared" si="99"/>
        <v>0</v>
      </c>
      <c r="X252" s="199"/>
      <c r="Y252" s="199">
        <f t="shared" si="100"/>
        <v>0</v>
      </c>
      <c r="Z252" s="200"/>
      <c r="AA252" s="199"/>
      <c r="AB252" s="201"/>
      <c r="AC252" s="214">
        <v>1</v>
      </c>
      <c r="AD252" s="214"/>
      <c r="AE252" s="214"/>
      <c r="AF252" s="217"/>
      <c r="AG252" s="204" t="s">
        <v>827</v>
      </c>
    </row>
    <row r="253" spans="1:33" s="155" customFormat="1" ht="83.25" customHeight="1">
      <c r="A253" s="192">
        <v>220</v>
      </c>
      <c r="B253" s="210" t="s">
        <v>735</v>
      </c>
      <c r="C253" s="193" t="s">
        <v>111</v>
      </c>
      <c r="D253" s="194">
        <v>2026</v>
      </c>
      <c r="E253" s="196"/>
      <c r="F253" s="196">
        <v>45899.35</v>
      </c>
      <c r="G253" s="196"/>
      <c r="H253" s="196">
        <v>10000</v>
      </c>
      <c r="I253" s="196"/>
      <c r="J253" s="219"/>
      <c r="K253" s="196"/>
      <c r="L253" s="196"/>
      <c r="M253" s="196"/>
      <c r="N253" s="196"/>
      <c r="O253" s="195">
        <f t="shared" si="97"/>
        <v>0</v>
      </c>
      <c r="P253" s="196"/>
      <c r="Q253" s="196"/>
      <c r="R253" s="196"/>
      <c r="S253" s="195">
        <f t="shared" si="98"/>
        <v>0</v>
      </c>
      <c r="T253" s="196"/>
      <c r="U253" s="196"/>
      <c r="V253" s="196"/>
      <c r="W253" s="199">
        <f t="shared" si="99"/>
        <v>0</v>
      </c>
      <c r="X253" s="199"/>
      <c r="Y253" s="199">
        <f t="shared" si="100"/>
        <v>0</v>
      </c>
      <c r="Z253" s="200"/>
      <c r="AA253" s="199"/>
      <c r="AB253" s="201"/>
      <c r="AC253" s="214">
        <v>1</v>
      </c>
      <c r="AD253" s="214"/>
      <c r="AE253" s="214"/>
      <c r="AF253" s="217"/>
      <c r="AG253" s="204" t="s">
        <v>827</v>
      </c>
    </row>
    <row r="254" spans="1:33" s="155" customFormat="1" ht="83.25" customHeight="1">
      <c r="A254" s="192">
        <v>221</v>
      </c>
      <c r="B254" s="210" t="s">
        <v>736</v>
      </c>
      <c r="C254" s="193" t="s">
        <v>111</v>
      </c>
      <c r="D254" s="194">
        <v>2026</v>
      </c>
      <c r="E254" s="196"/>
      <c r="F254" s="196">
        <v>374796.36</v>
      </c>
      <c r="G254" s="196"/>
      <c r="H254" s="196">
        <v>200000</v>
      </c>
      <c r="I254" s="196"/>
      <c r="J254" s="219"/>
      <c r="K254" s="196"/>
      <c r="L254" s="196"/>
      <c r="M254" s="196"/>
      <c r="N254" s="196"/>
      <c r="O254" s="195">
        <f t="shared" si="97"/>
        <v>0</v>
      </c>
      <c r="P254" s="196"/>
      <c r="Q254" s="196"/>
      <c r="R254" s="196"/>
      <c r="S254" s="195">
        <f t="shared" si="98"/>
        <v>0</v>
      </c>
      <c r="T254" s="196"/>
      <c r="U254" s="196"/>
      <c r="V254" s="196"/>
      <c r="W254" s="199">
        <f t="shared" si="99"/>
        <v>0</v>
      </c>
      <c r="X254" s="199"/>
      <c r="Y254" s="199">
        <f t="shared" si="100"/>
        <v>0</v>
      </c>
      <c r="Z254" s="200"/>
      <c r="AA254" s="199"/>
      <c r="AB254" s="201"/>
      <c r="AC254" s="214">
        <v>1</v>
      </c>
      <c r="AD254" s="214"/>
      <c r="AE254" s="214"/>
      <c r="AF254" s="217"/>
      <c r="AG254" s="204" t="s">
        <v>827</v>
      </c>
    </row>
    <row r="255" spans="1:33" s="155" customFormat="1" ht="83.25" customHeight="1">
      <c r="A255" s="192">
        <v>222</v>
      </c>
      <c r="B255" s="210" t="s">
        <v>737</v>
      </c>
      <c r="C255" s="193" t="s">
        <v>111</v>
      </c>
      <c r="D255" s="194">
        <v>2026</v>
      </c>
      <c r="E255" s="196"/>
      <c r="F255" s="196">
        <v>169803</v>
      </c>
      <c r="G255" s="196"/>
      <c r="H255" s="196">
        <v>169804</v>
      </c>
      <c r="I255" s="196"/>
      <c r="J255" s="219"/>
      <c r="K255" s="196"/>
      <c r="L255" s="196"/>
      <c r="M255" s="196"/>
      <c r="N255" s="196"/>
      <c r="O255" s="195">
        <f t="shared" si="97"/>
        <v>0</v>
      </c>
      <c r="P255" s="196"/>
      <c r="Q255" s="196"/>
      <c r="R255" s="196"/>
      <c r="S255" s="195">
        <f t="shared" si="98"/>
        <v>0</v>
      </c>
      <c r="T255" s="196"/>
      <c r="U255" s="196"/>
      <c r="V255" s="196"/>
      <c r="W255" s="199">
        <f t="shared" si="99"/>
        <v>0</v>
      </c>
      <c r="X255" s="199"/>
      <c r="Y255" s="199">
        <f t="shared" si="100"/>
        <v>0</v>
      </c>
      <c r="Z255" s="200"/>
      <c r="AA255" s="199"/>
      <c r="AB255" s="201"/>
      <c r="AC255" s="214">
        <v>1</v>
      </c>
      <c r="AD255" s="214"/>
      <c r="AE255" s="214"/>
      <c r="AF255" s="217"/>
      <c r="AG255" s="204" t="s">
        <v>827</v>
      </c>
    </row>
    <row r="256" spans="1:33" s="155" customFormat="1" ht="83.25" customHeight="1">
      <c r="A256" s="192">
        <v>223</v>
      </c>
      <c r="B256" s="210" t="s">
        <v>738</v>
      </c>
      <c r="C256" s="193" t="s">
        <v>111</v>
      </c>
      <c r="D256" s="194">
        <v>2026</v>
      </c>
      <c r="E256" s="196"/>
      <c r="F256" s="196">
        <v>171956.03099999999</v>
      </c>
      <c r="G256" s="196"/>
      <c r="H256" s="196">
        <v>171957</v>
      </c>
      <c r="I256" s="196"/>
      <c r="J256" s="219"/>
      <c r="K256" s="196"/>
      <c r="L256" s="196"/>
      <c r="M256" s="196"/>
      <c r="N256" s="196"/>
      <c r="O256" s="195">
        <f t="shared" si="97"/>
        <v>50000</v>
      </c>
      <c r="P256" s="195">
        <v>50000</v>
      </c>
      <c r="Q256" s="196"/>
      <c r="R256" s="196"/>
      <c r="S256" s="195">
        <f t="shared" si="98"/>
        <v>50000</v>
      </c>
      <c r="T256" s="195">
        <v>50000</v>
      </c>
      <c r="U256" s="196"/>
      <c r="V256" s="196"/>
      <c r="W256" s="199">
        <f t="shared" si="99"/>
        <v>0</v>
      </c>
      <c r="X256" s="199"/>
      <c r="Y256" s="199">
        <f t="shared" si="100"/>
        <v>0</v>
      </c>
      <c r="Z256" s="200">
        <f t="shared" si="101"/>
        <v>0</v>
      </c>
      <c r="AA256" s="199">
        <f t="shared" si="102"/>
        <v>0</v>
      </c>
      <c r="AB256" s="201">
        <f t="shared" si="103"/>
        <v>0</v>
      </c>
      <c r="AC256" s="214">
        <v>1</v>
      </c>
      <c r="AD256" s="214"/>
      <c r="AE256" s="214"/>
      <c r="AF256" s="217"/>
      <c r="AG256" s="204"/>
    </row>
    <row r="257" spans="1:33" s="155" customFormat="1" ht="83.25" customHeight="1">
      <c r="A257" s="192">
        <v>224</v>
      </c>
      <c r="B257" s="210" t="s">
        <v>739</v>
      </c>
      <c r="C257" s="193" t="s">
        <v>111</v>
      </c>
      <c r="D257" s="194">
        <v>2026</v>
      </c>
      <c r="E257" s="196"/>
      <c r="F257" s="196">
        <v>145600</v>
      </c>
      <c r="G257" s="196"/>
      <c r="H257" s="196">
        <v>145600</v>
      </c>
      <c r="I257" s="196"/>
      <c r="J257" s="219"/>
      <c r="K257" s="196"/>
      <c r="L257" s="196"/>
      <c r="M257" s="196"/>
      <c r="N257" s="196"/>
      <c r="O257" s="195">
        <f t="shared" si="97"/>
        <v>20000</v>
      </c>
      <c r="P257" s="195">
        <v>20000</v>
      </c>
      <c r="Q257" s="196"/>
      <c r="R257" s="196"/>
      <c r="S257" s="195">
        <f t="shared" si="98"/>
        <v>20000</v>
      </c>
      <c r="T257" s="195">
        <v>20000</v>
      </c>
      <c r="U257" s="196"/>
      <c r="V257" s="196"/>
      <c r="W257" s="199">
        <f t="shared" si="99"/>
        <v>0</v>
      </c>
      <c r="X257" s="199"/>
      <c r="Y257" s="199">
        <f t="shared" si="100"/>
        <v>0</v>
      </c>
      <c r="Z257" s="200">
        <f t="shared" si="101"/>
        <v>0</v>
      </c>
      <c r="AA257" s="199">
        <f t="shared" si="102"/>
        <v>0</v>
      </c>
      <c r="AB257" s="201">
        <f t="shared" si="103"/>
        <v>0</v>
      </c>
      <c r="AC257" s="214">
        <v>1</v>
      </c>
      <c r="AD257" s="214"/>
      <c r="AE257" s="214"/>
      <c r="AF257" s="217"/>
      <c r="AG257" s="204"/>
    </row>
    <row r="258" spans="1:33" s="155" customFormat="1" ht="83.25" customHeight="1">
      <c r="A258" s="192">
        <v>225</v>
      </c>
      <c r="B258" s="210" t="s">
        <v>741</v>
      </c>
      <c r="C258" s="193" t="s">
        <v>111</v>
      </c>
      <c r="D258" s="194">
        <v>2026</v>
      </c>
      <c r="E258" s="196"/>
      <c r="F258" s="196">
        <v>6303.1149999999998</v>
      </c>
      <c r="G258" s="196"/>
      <c r="H258" s="196"/>
      <c r="I258" s="196"/>
      <c r="J258" s="219"/>
      <c r="K258" s="196"/>
      <c r="L258" s="196"/>
      <c r="M258" s="196"/>
      <c r="N258" s="196"/>
      <c r="O258" s="195">
        <f t="shared" si="97"/>
        <v>5000</v>
      </c>
      <c r="P258" s="195">
        <v>5000</v>
      </c>
      <c r="Q258" s="196"/>
      <c r="R258" s="196"/>
      <c r="S258" s="195">
        <f t="shared" si="98"/>
        <v>4458.3</v>
      </c>
      <c r="T258" s="195">
        <v>4458.3</v>
      </c>
      <c r="U258" s="196"/>
      <c r="V258" s="196"/>
      <c r="W258" s="199">
        <f t="shared" si="99"/>
        <v>0</v>
      </c>
      <c r="X258" s="199"/>
      <c r="Y258" s="199">
        <f t="shared" si="100"/>
        <v>541.69999999999982</v>
      </c>
      <c r="Z258" s="200">
        <f t="shared" si="101"/>
        <v>0.10833999999999996</v>
      </c>
      <c r="AA258" s="199">
        <f t="shared" si="102"/>
        <v>541.69999999999982</v>
      </c>
      <c r="AB258" s="201">
        <f t="shared" si="103"/>
        <v>0.10833999999999996</v>
      </c>
      <c r="AC258" s="214">
        <v>1</v>
      </c>
      <c r="AD258" s="214"/>
      <c r="AE258" s="214"/>
      <c r="AF258" s="217"/>
      <c r="AG258" s="204"/>
    </row>
    <row r="259" spans="1:33" s="155" customFormat="1" ht="83.25" customHeight="1">
      <c r="A259" s="192">
        <v>226</v>
      </c>
      <c r="B259" s="210" t="s">
        <v>743</v>
      </c>
      <c r="C259" s="193" t="s">
        <v>111</v>
      </c>
      <c r="D259" s="194">
        <v>2026</v>
      </c>
      <c r="E259" s="196"/>
      <c r="F259" s="196">
        <v>2392.3000000000002</v>
      </c>
      <c r="G259" s="196"/>
      <c r="H259" s="196"/>
      <c r="I259" s="196"/>
      <c r="J259" s="219"/>
      <c r="K259" s="196"/>
      <c r="L259" s="196"/>
      <c r="M259" s="196"/>
      <c r="N259" s="196"/>
      <c r="O259" s="195">
        <f t="shared" si="97"/>
        <v>1634</v>
      </c>
      <c r="P259" s="195">
        <v>1634</v>
      </c>
      <c r="Q259" s="196"/>
      <c r="R259" s="196"/>
      <c r="S259" s="195">
        <f t="shared" si="98"/>
        <v>1692.1289999999999</v>
      </c>
      <c r="T259" s="195">
        <v>1692.1289999999999</v>
      </c>
      <c r="U259" s="196"/>
      <c r="V259" s="196"/>
      <c r="W259" s="199">
        <f t="shared" si="99"/>
        <v>0</v>
      </c>
      <c r="X259" s="199"/>
      <c r="Y259" s="199">
        <f t="shared" si="100"/>
        <v>-58.128999999999905</v>
      </c>
      <c r="Z259" s="200">
        <f t="shared" si="101"/>
        <v>-3.5574663402692719E-2</v>
      </c>
      <c r="AA259" s="199">
        <f t="shared" si="102"/>
        <v>-58.128999999999905</v>
      </c>
      <c r="AB259" s="201">
        <f t="shared" si="103"/>
        <v>-3.5574663402692719E-2</v>
      </c>
      <c r="AC259" s="214">
        <v>1</v>
      </c>
      <c r="AD259" s="214"/>
      <c r="AE259" s="214"/>
      <c r="AF259" s="217"/>
      <c r="AG259" s="204"/>
    </row>
    <row r="260" spans="1:33" s="155" customFormat="1" ht="83.25" customHeight="1">
      <c r="A260" s="192">
        <v>227</v>
      </c>
      <c r="B260" s="210" t="s">
        <v>744</v>
      </c>
      <c r="C260" s="193" t="s">
        <v>111</v>
      </c>
      <c r="D260" s="194">
        <v>2026</v>
      </c>
      <c r="E260" s="196"/>
      <c r="F260" s="196">
        <v>2333.8560000000002</v>
      </c>
      <c r="G260" s="196"/>
      <c r="H260" s="196"/>
      <c r="I260" s="196"/>
      <c r="J260" s="219"/>
      <c r="K260" s="196"/>
      <c r="L260" s="196"/>
      <c r="M260" s="196"/>
      <c r="N260" s="196"/>
      <c r="O260" s="195">
        <f t="shared" si="97"/>
        <v>1594</v>
      </c>
      <c r="P260" s="195">
        <v>1594</v>
      </c>
      <c r="Q260" s="196"/>
      <c r="R260" s="196"/>
      <c r="S260" s="195">
        <f t="shared" si="98"/>
        <v>1650.77</v>
      </c>
      <c r="T260" s="195">
        <v>1650.77</v>
      </c>
      <c r="U260" s="196"/>
      <c r="V260" s="196"/>
      <c r="W260" s="199">
        <f t="shared" si="99"/>
        <v>0</v>
      </c>
      <c r="X260" s="199"/>
      <c r="Y260" s="199">
        <f t="shared" si="100"/>
        <v>-56.769999999999982</v>
      </c>
      <c r="Z260" s="200">
        <f t="shared" si="101"/>
        <v>-3.5614805520702626E-2</v>
      </c>
      <c r="AA260" s="199">
        <f t="shared" si="102"/>
        <v>-56.769999999999982</v>
      </c>
      <c r="AB260" s="201">
        <f t="shared" si="103"/>
        <v>-3.5614805520702626E-2</v>
      </c>
      <c r="AC260" s="214">
        <v>1</v>
      </c>
      <c r="AD260" s="214"/>
      <c r="AE260" s="214"/>
      <c r="AF260" s="217"/>
      <c r="AG260" s="204"/>
    </row>
    <row r="261" spans="1:33" s="156" customFormat="1" ht="88.5" customHeight="1">
      <c r="A261" s="192">
        <v>228</v>
      </c>
      <c r="B261" s="198" t="s">
        <v>607</v>
      </c>
      <c r="C261" s="193">
        <v>123011015</v>
      </c>
      <c r="D261" s="194" t="s">
        <v>48</v>
      </c>
      <c r="E261" s="195"/>
      <c r="F261" s="195">
        <v>14647.2</v>
      </c>
      <c r="G261" s="206"/>
      <c r="H261" s="206">
        <v>14647.2</v>
      </c>
      <c r="I261" s="206"/>
      <c r="J261" s="219" t="s">
        <v>49</v>
      </c>
      <c r="K261" s="196"/>
      <c r="L261" s="196"/>
      <c r="M261" s="196"/>
      <c r="N261" s="196"/>
      <c r="O261" s="195">
        <f t="shared" si="97"/>
        <v>14647.2</v>
      </c>
      <c r="P261" s="196">
        <v>14647.2</v>
      </c>
      <c r="Q261" s="196"/>
      <c r="R261" s="196"/>
      <c r="S261" s="195">
        <f t="shared" si="98"/>
        <v>14647.2</v>
      </c>
      <c r="T261" s="196">
        <v>14647.2</v>
      </c>
      <c r="U261" s="196"/>
      <c r="V261" s="196"/>
      <c r="W261" s="199">
        <f t="shared" si="99"/>
        <v>0</v>
      </c>
      <c r="X261" s="199"/>
      <c r="Y261" s="199">
        <f t="shared" si="100"/>
        <v>0</v>
      </c>
      <c r="Z261" s="200">
        <f t="shared" si="101"/>
        <v>0</v>
      </c>
      <c r="AA261" s="199">
        <f t="shared" si="102"/>
        <v>0</v>
      </c>
      <c r="AB261" s="201">
        <f t="shared" si="103"/>
        <v>0</v>
      </c>
      <c r="AC261" s="214"/>
      <c r="AD261" s="214"/>
      <c r="AE261" s="214">
        <v>1</v>
      </c>
      <c r="AF261" s="217">
        <v>0</v>
      </c>
      <c r="AG261" s="218" t="s">
        <v>634</v>
      </c>
    </row>
    <row r="262" spans="1:33" s="156" customFormat="1" ht="78.75" customHeight="1">
      <c r="A262" s="192">
        <v>229</v>
      </c>
      <c r="B262" s="198" t="s">
        <v>596</v>
      </c>
      <c r="C262" s="193">
        <v>123011015</v>
      </c>
      <c r="D262" s="194" t="s">
        <v>48</v>
      </c>
      <c r="E262" s="195"/>
      <c r="F262" s="195">
        <v>16029</v>
      </c>
      <c r="G262" s="206"/>
      <c r="H262" s="206">
        <v>16029</v>
      </c>
      <c r="I262" s="206"/>
      <c r="J262" s="219" t="s">
        <v>49</v>
      </c>
      <c r="K262" s="196"/>
      <c r="L262" s="196"/>
      <c r="M262" s="196"/>
      <c r="N262" s="196"/>
      <c r="O262" s="195">
        <f t="shared" si="97"/>
        <v>16029</v>
      </c>
      <c r="P262" s="196">
        <v>16029</v>
      </c>
      <c r="Q262" s="196"/>
      <c r="R262" s="196"/>
      <c r="S262" s="195">
        <f t="shared" si="98"/>
        <v>16029</v>
      </c>
      <c r="T262" s="196">
        <v>16029</v>
      </c>
      <c r="U262" s="196"/>
      <c r="V262" s="196"/>
      <c r="W262" s="199">
        <f t="shared" si="99"/>
        <v>0</v>
      </c>
      <c r="X262" s="199"/>
      <c r="Y262" s="199">
        <f t="shared" si="100"/>
        <v>0</v>
      </c>
      <c r="Z262" s="200">
        <f t="shared" si="101"/>
        <v>0</v>
      </c>
      <c r="AA262" s="199">
        <f t="shared" si="102"/>
        <v>0</v>
      </c>
      <c r="AB262" s="201">
        <f t="shared" si="103"/>
        <v>0</v>
      </c>
      <c r="AC262" s="214"/>
      <c r="AD262" s="214"/>
      <c r="AE262" s="214">
        <v>1</v>
      </c>
      <c r="AF262" s="217"/>
      <c r="AG262" s="218" t="s">
        <v>598</v>
      </c>
    </row>
    <row r="263" spans="1:33" s="6" customFormat="1" ht="23.25" customHeight="1">
      <c r="A263" s="170" t="s">
        <v>40</v>
      </c>
      <c r="B263" s="171"/>
      <c r="C263" s="28"/>
      <c r="D263" s="16"/>
      <c r="E263" s="25">
        <f>E264+F285</f>
        <v>198546622.49992001</v>
      </c>
      <c r="F263" s="25">
        <f>F264+F285</f>
        <v>193825099.19220003</v>
      </c>
      <c r="G263" s="25">
        <f t="shared" ref="G263:V263" si="104">G264+G285</f>
        <v>0</v>
      </c>
      <c r="H263" s="25">
        <f t="shared" si="104"/>
        <v>13513.2</v>
      </c>
      <c r="I263" s="25">
        <f t="shared" si="104"/>
        <v>0</v>
      </c>
      <c r="J263" s="25">
        <f t="shared" si="104"/>
        <v>0</v>
      </c>
      <c r="K263" s="25">
        <f t="shared" si="104"/>
        <v>0</v>
      </c>
      <c r="L263" s="25">
        <f t="shared" si="104"/>
        <v>0</v>
      </c>
      <c r="M263" s="25">
        <f t="shared" si="104"/>
        <v>0</v>
      </c>
      <c r="N263" s="25">
        <f t="shared" si="104"/>
        <v>57524</v>
      </c>
      <c r="O263" s="25">
        <f t="shared" si="104"/>
        <v>89095172.200000003</v>
      </c>
      <c r="P263" s="25">
        <f t="shared" si="104"/>
        <v>89095172.200000003</v>
      </c>
      <c r="Q263" s="25">
        <f t="shared" si="104"/>
        <v>0</v>
      </c>
      <c r="R263" s="25">
        <f t="shared" si="104"/>
        <v>0</v>
      </c>
      <c r="S263" s="25">
        <f t="shared" si="104"/>
        <v>21217125.199189998</v>
      </c>
      <c r="T263" s="25">
        <f t="shared" si="104"/>
        <v>21217125.199189998</v>
      </c>
      <c r="U263" s="25">
        <f t="shared" si="104"/>
        <v>0</v>
      </c>
      <c r="V263" s="25">
        <f t="shared" si="104"/>
        <v>0</v>
      </c>
      <c r="W263" s="25">
        <f t="shared" ref="W263:W323" si="105">R263-V263</f>
        <v>0</v>
      </c>
      <c r="X263" s="25"/>
      <c r="Y263" s="25">
        <f t="shared" ref="Y263:Y323" si="106">P263+Q263-T263-U263</f>
        <v>67878047.000809997</v>
      </c>
      <c r="Z263" s="127">
        <f t="shared" ref="Z263:Z318" si="107">Y263/(P263+Q263)</f>
        <v>0.76185998999404814</v>
      </c>
      <c r="AA263" s="25">
        <f t="shared" ref="AA263:AA318" si="108">Y263+W263</f>
        <v>67878047.000809997</v>
      </c>
      <c r="AB263" s="128">
        <f t="shared" ref="AB263:AB318" si="109">AA263/O263</f>
        <v>0.76185998999404814</v>
      </c>
      <c r="AC263" s="25">
        <f t="shared" ref="AC263:AE263" si="110">AC264+AC285</f>
        <v>17</v>
      </c>
      <c r="AD263" s="25">
        <f t="shared" si="110"/>
        <v>4</v>
      </c>
      <c r="AE263" s="25">
        <f t="shared" si="110"/>
        <v>3</v>
      </c>
      <c r="AF263" s="25">
        <f>AF264+AF285</f>
        <v>0</v>
      </c>
      <c r="AG263" s="25">
        <f>AG264+AG285</f>
        <v>0</v>
      </c>
    </row>
    <row r="264" spans="1:33" ht="24" customHeight="1">
      <c r="A264" s="33" t="s">
        <v>36</v>
      </c>
      <c r="B264" s="23" t="s">
        <v>8</v>
      </c>
      <c r="C264" s="19"/>
      <c r="D264" s="21"/>
      <c r="E264" s="22">
        <f t="shared" ref="E264:V264" si="111">SUM(E265:E284)</f>
        <v>197753761.05000001</v>
      </c>
      <c r="F264" s="22">
        <f t="shared" si="111"/>
        <v>193032237.74228004</v>
      </c>
      <c r="G264" s="22">
        <f t="shared" si="111"/>
        <v>0</v>
      </c>
      <c r="H264" s="22">
        <f t="shared" si="111"/>
        <v>0</v>
      </c>
      <c r="I264" s="22">
        <f t="shared" si="111"/>
        <v>0</v>
      </c>
      <c r="J264" s="22">
        <f t="shared" si="111"/>
        <v>0</v>
      </c>
      <c r="K264" s="22">
        <f t="shared" si="111"/>
        <v>0</v>
      </c>
      <c r="L264" s="22">
        <f t="shared" si="111"/>
        <v>0</v>
      </c>
      <c r="M264" s="22">
        <f t="shared" si="111"/>
        <v>0</v>
      </c>
      <c r="N264" s="22">
        <f t="shared" si="111"/>
        <v>0</v>
      </c>
      <c r="O264" s="22">
        <f t="shared" si="111"/>
        <v>88729166</v>
      </c>
      <c r="P264" s="22">
        <f t="shared" si="111"/>
        <v>88729166</v>
      </c>
      <c r="Q264" s="22">
        <f t="shared" si="111"/>
        <v>0</v>
      </c>
      <c r="R264" s="22">
        <f t="shared" si="111"/>
        <v>0</v>
      </c>
      <c r="S264" s="22">
        <f t="shared" si="111"/>
        <v>20922118.999189999</v>
      </c>
      <c r="T264" s="22">
        <f t="shared" si="111"/>
        <v>20922118.999189999</v>
      </c>
      <c r="U264" s="22">
        <f t="shared" si="111"/>
        <v>0</v>
      </c>
      <c r="V264" s="22">
        <f t="shared" si="111"/>
        <v>0</v>
      </c>
      <c r="W264" s="22">
        <f t="shared" si="105"/>
        <v>0</v>
      </c>
      <c r="X264" s="22"/>
      <c r="Y264" s="22">
        <f t="shared" si="106"/>
        <v>67807047.000809997</v>
      </c>
      <c r="Z264" s="131">
        <f t="shared" si="107"/>
        <v>0.76420246078735821</v>
      </c>
      <c r="AA264" s="22">
        <f t="shared" si="108"/>
        <v>67807047.000809997</v>
      </c>
      <c r="AB264" s="140">
        <f t="shared" si="109"/>
        <v>0.76420246078735821</v>
      </c>
      <c r="AC264" s="22">
        <f>SUM(AC265:AC284)</f>
        <v>15</v>
      </c>
      <c r="AD264" s="22">
        <f>SUM(AD265:AD284)</f>
        <v>4</v>
      </c>
      <c r="AE264" s="22">
        <f>SUM(AE265:AE284)</f>
        <v>1</v>
      </c>
      <c r="AF264" s="22">
        <f>SUM(AF265:AF284)</f>
        <v>0</v>
      </c>
      <c r="AG264" s="22">
        <f>SUM(AG265:AG284)</f>
        <v>0</v>
      </c>
    </row>
    <row r="265" spans="1:33" s="18" customFormat="1" ht="296.25" customHeight="1">
      <c r="A265" s="45">
        <v>230</v>
      </c>
      <c r="B265" s="198" t="s">
        <v>208</v>
      </c>
      <c r="C265" s="101" t="s">
        <v>50</v>
      </c>
      <c r="D265" s="50" t="s">
        <v>48</v>
      </c>
      <c r="E265" s="49">
        <v>1336005</v>
      </c>
      <c r="F265" s="49">
        <v>1269272.5</v>
      </c>
      <c r="G265" s="102"/>
      <c r="H265" s="102"/>
      <c r="I265" s="102"/>
      <c r="J265" s="36" t="s">
        <v>209</v>
      </c>
      <c r="K265" s="35"/>
      <c r="L265" s="35"/>
      <c r="M265" s="35"/>
      <c r="N265" s="35"/>
      <c r="O265" s="49">
        <f t="shared" ref="O265:O284" si="112">SUM(P265:R265)</f>
        <v>836004</v>
      </c>
      <c r="P265" s="35">
        <v>836004</v>
      </c>
      <c r="Q265" s="35"/>
      <c r="R265" s="35"/>
      <c r="S265" s="49">
        <v>836003.99919</v>
      </c>
      <c r="T265" s="35">
        <v>836003.99919</v>
      </c>
      <c r="U265" s="35"/>
      <c r="V265" s="35"/>
      <c r="W265" s="60">
        <f t="shared" si="105"/>
        <v>0</v>
      </c>
      <c r="X265" s="60"/>
      <c r="Y265" s="60">
        <f t="shared" si="106"/>
        <v>8.0999999772757292E-4</v>
      </c>
      <c r="Z265" s="133">
        <f t="shared" si="107"/>
        <v>9.688948829522022E-10</v>
      </c>
      <c r="AA265" s="60">
        <f t="shared" si="108"/>
        <v>8.0999999772757292E-4</v>
      </c>
      <c r="AB265" s="142">
        <f t="shared" si="109"/>
        <v>9.688948829522022E-10</v>
      </c>
      <c r="AC265" s="126">
        <v>1</v>
      </c>
      <c r="AD265" s="126"/>
      <c r="AE265" s="126"/>
      <c r="AF265" s="67"/>
      <c r="AG265" s="53"/>
    </row>
    <row r="266" spans="1:33" s="27" customFormat="1" ht="80.25" customHeight="1">
      <c r="A266" s="45">
        <v>231</v>
      </c>
      <c r="B266" s="198" t="s">
        <v>144</v>
      </c>
      <c r="C266" s="50" t="s">
        <v>85</v>
      </c>
      <c r="D266" s="50" t="s">
        <v>100</v>
      </c>
      <c r="E266" s="35">
        <v>6278430</v>
      </c>
      <c r="F266" s="35">
        <v>5708412.9539899994</v>
      </c>
      <c r="G266" s="52"/>
      <c r="H266" s="52"/>
      <c r="I266" s="52"/>
      <c r="J266" s="36"/>
      <c r="K266" s="35"/>
      <c r="L266" s="35"/>
      <c r="M266" s="35"/>
      <c r="N266" s="35"/>
      <c r="O266" s="49">
        <f t="shared" si="112"/>
        <v>902968</v>
      </c>
      <c r="P266" s="35">
        <v>902968</v>
      </c>
      <c r="Q266" s="35"/>
      <c r="R266" s="35"/>
      <c r="S266" s="49">
        <v>173920</v>
      </c>
      <c r="T266" s="35">
        <v>173920</v>
      </c>
      <c r="U266" s="35"/>
      <c r="V266" s="35"/>
      <c r="W266" s="60">
        <f t="shared" si="105"/>
        <v>0</v>
      </c>
      <c r="X266" s="60"/>
      <c r="Y266" s="60">
        <f t="shared" si="106"/>
        <v>729048</v>
      </c>
      <c r="Z266" s="133">
        <f t="shared" si="107"/>
        <v>0.807390738099246</v>
      </c>
      <c r="AA266" s="60">
        <f t="shared" si="108"/>
        <v>729048</v>
      </c>
      <c r="AB266" s="142">
        <f t="shared" si="109"/>
        <v>0.807390738099246</v>
      </c>
      <c r="AC266" s="126">
        <v>1</v>
      </c>
      <c r="AD266" s="126"/>
      <c r="AE266" s="126"/>
      <c r="AF266" s="67"/>
      <c r="AG266" s="53"/>
    </row>
    <row r="267" spans="1:33" s="27" customFormat="1" ht="84.75" customHeight="1">
      <c r="A267" s="45">
        <v>232</v>
      </c>
      <c r="B267" s="198" t="s">
        <v>145</v>
      </c>
      <c r="C267" s="50" t="s">
        <v>85</v>
      </c>
      <c r="D267" s="50" t="s">
        <v>100</v>
      </c>
      <c r="E267" s="35">
        <v>8154910</v>
      </c>
      <c r="F267" s="35">
        <v>7532148.8103700001</v>
      </c>
      <c r="G267" s="52"/>
      <c r="H267" s="52"/>
      <c r="I267" s="52"/>
      <c r="J267" s="36"/>
      <c r="K267" s="35"/>
      <c r="L267" s="35">
        <v>0</v>
      </c>
      <c r="M267" s="35"/>
      <c r="N267" s="35"/>
      <c r="O267" s="49">
        <f t="shared" si="112"/>
        <v>0</v>
      </c>
      <c r="P267" s="35"/>
      <c r="Q267" s="35"/>
      <c r="R267" s="35"/>
      <c r="S267" s="49">
        <v>0</v>
      </c>
      <c r="T267" s="35"/>
      <c r="U267" s="35"/>
      <c r="V267" s="35"/>
      <c r="W267" s="60">
        <f t="shared" si="105"/>
        <v>0</v>
      </c>
      <c r="X267" s="60"/>
      <c r="Y267" s="60">
        <f t="shared" si="106"/>
        <v>0</v>
      </c>
      <c r="Z267" s="133"/>
      <c r="AA267" s="60"/>
      <c r="AB267" s="142"/>
      <c r="AC267" s="126">
        <v>1</v>
      </c>
      <c r="AD267" s="126"/>
      <c r="AE267" s="126"/>
      <c r="AF267" s="67"/>
      <c r="AG267" s="57" t="s">
        <v>827</v>
      </c>
    </row>
    <row r="268" spans="1:33" s="27" customFormat="1" ht="84.75" customHeight="1">
      <c r="A268" s="45">
        <v>233</v>
      </c>
      <c r="B268" s="198" t="s">
        <v>146</v>
      </c>
      <c r="C268" s="50" t="s">
        <v>85</v>
      </c>
      <c r="D268" s="50" t="s">
        <v>100</v>
      </c>
      <c r="E268" s="35">
        <v>4177190</v>
      </c>
      <c r="F268" s="35">
        <v>3788268.30749</v>
      </c>
      <c r="G268" s="52"/>
      <c r="H268" s="52"/>
      <c r="I268" s="52"/>
      <c r="J268" s="36"/>
      <c r="K268" s="35"/>
      <c r="L268" s="35">
        <v>0</v>
      </c>
      <c r="M268" s="35"/>
      <c r="N268" s="35"/>
      <c r="O268" s="49">
        <f t="shared" si="112"/>
        <v>1400000</v>
      </c>
      <c r="P268" s="35">
        <v>1400000</v>
      </c>
      <c r="Q268" s="35"/>
      <c r="R268" s="35"/>
      <c r="S268" s="49">
        <v>96000</v>
      </c>
      <c r="T268" s="35">
        <v>96000</v>
      </c>
      <c r="U268" s="35"/>
      <c r="V268" s="35"/>
      <c r="W268" s="60">
        <f t="shared" si="105"/>
        <v>0</v>
      </c>
      <c r="X268" s="60"/>
      <c r="Y268" s="60">
        <f t="shared" si="106"/>
        <v>1304000</v>
      </c>
      <c r="Z268" s="133">
        <f t="shared" si="107"/>
        <v>0.93142857142857138</v>
      </c>
      <c r="AA268" s="60">
        <f t="shared" si="108"/>
        <v>1304000</v>
      </c>
      <c r="AB268" s="142">
        <f t="shared" si="109"/>
        <v>0.93142857142857138</v>
      </c>
      <c r="AC268" s="126">
        <v>1</v>
      </c>
      <c r="AD268" s="126"/>
      <c r="AE268" s="126"/>
      <c r="AF268" s="67"/>
      <c r="AG268" s="57"/>
    </row>
    <row r="269" spans="1:33" s="27" customFormat="1" ht="63.75" customHeight="1">
      <c r="A269" s="45">
        <v>234</v>
      </c>
      <c r="B269" s="198" t="s">
        <v>147</v>
      </c>
      <c r="C269" s="50" t="s">
        <v>85</v>
      </c>
      <c r="D269" s="50" t="s">
        <v>48</v>
      </c>
      <c r="E269" s="35">
        <v>2242540</v>
      </c>
      <c r="F269" s="35">
        <v>1944414.06165</v>
      </c>
      <c r="G269" s="52"/>
      <c r="H269" s="52"/>
      <c r="I269" s="52"/>
      <c r="J269" s="36"/>
      <c r="K269" s="35"/>
      <c r="L269" s="35"/>
      <c r="M269" s="35"/>
      <c r="N269" s="35"/>
      <c r="O269" s="49">
        <f t="shared" si="112"/>
        <v>0</v>
      </c>
      <c r="P269" s="35"/>
      <c r="Q269" s="35"/>
      <c r="R269" s="35"/>
      <c r="S269" s="49">
        <v>0</v>
      </c>
      <c r="T269" s="35"/>
      <c r="U269" s="35"/>
      <c r="V269" s="35"/>
      <c r="W269" s="60">
        <f t="shared" si="105"/>
        <v>0</v>
      </c>
      <c r="X269" s="60"/>
      <c r="Y269" s="60">
        <f t="shared" si="106"/>
        <v>0</v>
      </c>
      <c r="Z269" s="133"/>
      <c r="AA269" s="60"/>
      <c r="AB269" s="142"/>
      <c r="AC269" s="126">
        <v>1</v>
      </c>
      <c r="AD269" s="126"/>
      <c r="AE269" s="126"/>
      <c r="AF269" s="67"/>
      <c r="AG269" s="57" t="s">
        <v>827</v>
      </c>
    </row>
    <row r="270" spans="1:33" s="27" customFormat="1" ht="61.5" customHeight="1">
      <c r="A270" s="45">
        <v>235</v>
      </c>
      <c r="B270" s="198" t="s">
        <v>148</v>
      </c>
      <c r="C270" s="50" t="s">
        <v>85</v>
      </c>
      <c r="D270" s="50" t="s">
        <v>48</v>
      </c>
      <c r="E270" s="35">
        <v>2026685</v>
      </c>
      <c r="F270" s="35">
        <v>1663608.4087799999</v>
      </c>
      <c r="G270" s="52"/>
      <c r="H270" s="52"/>
      <c r="I270" s="52"/>
      <c r="J270" s="36"/>
      <c r="K270" s="35"/>
      <c r="L270" s="35"/>
      <c r="M270" s="35"/>
      <c r="N270" s="35"/>
      <c r="O270" s="49">
        <f t="shared" si="112"/>
        <v>0</v>
      </c>
      <c r="P270" s="35"/>
      <c r="Q270" s="35"/>
      <c r="R270" s="35"/>
      <c r="S270" s="49">
        <v>0</v>
      </c>
      <c r="T270" s="35"/>
      <c r="U270" s="35"/>
      <c r="V270" s="35"/>
      <c r="W270" s="60">
        <f t="shared" si="105"/>
        <v>0</v>
      </c>
      <c r="X270" s="60"/>
      <c r="Y270" s="60">
        <f t="shared" si="106"/>
        <v>0</v>
      </c>
      <c r="Z270" s="133"/>
      <c r="AA270" s="60"/>
      <c r="AB270" s="142"/>
      <c r="AC270" s="126">
        <v>1</v>
      </c>
      <c r="AD270" s="126"/>
      <c r="AE270" s="126"/>
      <c r="AF270" s="67"/>
      <c r="AG270" s="57" t="s">
        <v>827</v>
      </c>
    </row>
    <row r="271" spans="1:33" s="27" customFormat="1" ht="112.5">
      <c r="A271" s="45">
        <v>236</v>
      </c>
      <c r="B271" s="198" t="s">
        <v>600</v>
      </c>
      <c r="C271" s="50" t="s">
        <v>87</v>
      </c>
      <c r="D271" s="50">
        <v>2026</v>
      </c>
      <c r="E271" s="35">
        <v>9626210.4499999993</v>
      </c>
      <c r="F271" s="35">
        <v>9283761</v>
      </c>
      <c r="G271" s="52" t="s">
        <v>608</v>
      </c>
      <c r="H271" s="52"/>
      <c r="I271" s="52"/>
      <c r="J271" s="36" t="s">
        <v>49</v>
      </c>
      <c r="K271" s="35"/>
      <c r="L271" s="35"/>
      <c r="M271" s="35"/>
      <c r="N271" s="35"/>
      <c r="O271" s="49">
        <f t="shared" si="112"/>
        <v>8419596</v>
      </c>
      <c r="P271" s="35">
        <v>8419596</v>
      </c>
      <c r="Q271" s="35"/>
      <c r="R271" s="35"/>
      <c r="S271" s="49">
        <v>1942984</v>
      </c>
      <c r="T271" s="35">
        <v>1942984</v>
      </c>
      <c r="U271" s="35"/>
      <c r="V271" s="35"/>
      <c r="W271" s="60">
        <f t="shared" si="105"/>
        <v>0</v>
      </c>
      <c r="X271" s="60"/>
      <c r="Y271" s="60">
        <f t="shared" si="106"/>
        <v>6476612</v>
      </c>
      <c r="Z271" s="133">
        <f t="shared" si="107"/>
        <v>0.76923073268598641</v>
      </c>
      <c r="AA271" s="60">
        <f t="shared" si="108"/>
        <v>6476612</v>
      </c>
      <c r="AB271" s="142">
        <f t="shared" si="109"/>
        <v>0.76923073268598641</v>
      </c>
      <c r="AC271" s="126">
        <v>1</v>
      </c>
      <c r="AD271" s="126"/>
      <c r="AE271" s="126"/>
      <c r="AF271" s="67"/>
      <c r="AG271" s="57" t="s">
        <v>609</v>
      </c>
    </row>
    <row r="272" spans="1:33" s="27" customFormat="1" ht="97.5" customHeight="1">
      <c r="A272" s="45">
        <v>237</v>
      </c>
      <c r="B272" s="198" t="s">
        <v>601</v>
      </c>
      <c r="C272" s="50" t="s">
        <v>87</v>
      </c>
      <c r="D272" s="50">
        <v>2026</v>
      </c>
      <c r="E272" s="35">
        <v>19701855</v>
      </c>
      <c r="F272" s="35">
        <v>19453539</v>
      </c>
      <c r="G272" s="52"/>
      <c r="H272" s="52"/>
      <c r="I272" s="52"/>
      <c r="J272" s="36" t="s">
        <v>49</v>
      </c>
      <c r="K272" s="35"/>
      <c r="L272" s="35"/>
      <c r="M272" s="35"/>
      <c r="N272" s="35"/>
      <c r="O272" s="49">
        <f t="shared" si="112"/>
        <v>17433203</v>
      </c>
      <c r="P272" s="35">
        <v>17433203</v>
      </c>
      <c r="Q272" s="35"/>
      <c r="R272" s="35"/>
      <c r="S272" s="49">
        <v>4023046</v>
      </c>
      <c r="T272" s="35">
        <v>4023046</v>
      </c>
      <c r="U272" s="35"/>
      <c r="V272" s="35"/>
      <c r="W272" s="60">
        <f t="shared" si="105"/>
        <v>0</v>
      </c>
      <c r="X272" s="60"/>
      <c r="Y272" s="60">
        <f t="shared" si="106"/>
        <v>13410157</v>
      </c>
      <c r="Z272" s="133">
        <f t="shared" si="107"/>
        <v>0.76923081776768154</v>
      </c>
      <c r="AA272" s="60">
        <f t="shared" si="108"/>
        <v>13410157</v>
      </c>
      <c r="AB272" s="142">
        <f t="shared" si="109"/>
        <v>0.76923081776768154</v>
      </c>
      <c r="AC272" s="126">
        <v>1</v>
      </c>
      <c r="AD272" s="126"/>
      <c r="AE272" s="126"/>
      <c r="AF272" s="67"/>
      <c r="AG272" s="57" t="s">
        <v>610</v>
      </c>
    </row>
    <row r="273" spans="1:33" s="27" customFormat="1" ht="97.5" customHeight="1">
      <c r="A273" s="45">
        <v>238</v>
      </c>
      <c r="B273" s="198" t="s">
        <v>602</v>
      </c>
      <c r="C273" s="50" t="s">
        <v>87</v>
      </c>
      <c r="D273" s="50">
        <v>2026</v>
      </c>
      <c r="E273" s="35">
        <v>15348162.800000001</v>
      </c>
      <c r="F273" s="35">
        <v>15020840</v>
      </c>
      <c r="G273" s="52"/>
      <c r="H273" s="52"/>
      <c r="I273" s="52"/>
      <c r="J273" s="36" t="s">
        <v>49</v>
      </c>
      <c r="K273" s="35"/>
      <c r="L273" s="35"/>
      <c r="M273" s="35"/>
      <c r="N273" s="35"/>
      <c r="O273" s="49">
        <f t="shared" si="112"/>
        <v>13630797</v>
      </c>
      <c r="P273" s="35">
        <v>13630797</v>
      </c>
      <c r="Q273" s="35"/>
      <c r="R273" s="35"/>
      <c r="S273" s="49">
        <v>3145568</v>
      </c>
      <c r="T273" s="35">
        <v>3145568</v>
      </c>
      <c r="U273" s="35"/>
      <c r="V273" s="35"/>
      <c r="W273" s="60">
        <f t="shared" si="105"/>
        <v>0</v>
      </c>
      <c r="X273" s="60"/>
      <c r="Y273" s="60">
        <f t="shared" si="106"/>
        <v>10485229</v>
      </c>
      <c r="Z273" s="133">
        <f t="shared" si="107"/>
        <v>0.76923080873407479</v>
      </c>
      <c r="AA273" s="60">
        <f t="shared" si="108"/>
        <v>10485229</v>
      </c>
      <c r="AB273" s="142">
        <f t="shared" si="109"/>
        <v>0.76923080873407479</v>
      </c>
      <c r="AC273" s="126">
        <v>1</v>
      </c>
      <c r="AD273" s="126"/>
      <c r="AE273" s="126"/>
      <c r="AF273" s="67"/>
      <c r="AG273" s="57" t="s">
        <v>611</v>
      </c>
    </row>
    <row r="274" spans="1:33" s="27" customFormat="1" ht="97.5" customHeight="1">
      <c r="A274" s="45">
        <v>239</v>
      </c>
      <c r="B274" s="198" t="s">
        <v>603</v>
      </c>
      <c r="C274" s="50" t="s">
        <v>87</v>
      </c>
      <c r="D274" s="50">
        <v>2026</v>
      </c>
      <c r="E274" s="35">
        <v>44029634</v>
      </c>
      <c r="F274" s="35">
        <v>43742232</v>
      </c>
      <c r="G274" s="52"/>
      <c r="H274" s="52"/>
      <c r="I274" s="52"/>
      <c r="J274" s="36" t="s">
        <v>49</v>
      </c>
      <c r="K274" s="35"/>
      <c r="L274" s="35"/>
      <c r="M274" s="35"/>
      <c r="N274" s="35"/>
      <c r="O274" s="49">
        <f t="shared" si="112"/>
        <v>39307499</v>
      </c>
      <c r="P274" s="35">
        <v>39307499</v>
      </c>
      <c r="Q274" s="35"/>
      <c r="R274" s="35"/>
      <c r="S274" s="49">
        <v>9056096</v>
      </c>
      <c r="T274" s="35">
        <v>9056096</v>
      </c>
      <c r="U274" s="35"/>
      <c r="V274" s="35"/>
      <c r="W274" s="60">
        <f t="shared" si="105"/>
        <v>0</v>
      </c>
      <c r="X274" s="60"/>
      <c r="Y274" s="60">
        <f t="shared" si="106"/>
        <v>30251403</v>
      </c>
      <c r="Z274" s="133">
        <f t="shared" si="107"/>
        <v>0.76960894917277745</v>
      </c>
      <c r="AA274" s="60">
        <f t="shared" si="108"/>
        <v>30251403</v>
      </c>
      <c r="AB274" s="142">
        <f t="shared" si="109"/>
        <v>0.76960894917277745</v>
      </c>
      <c r="AC274" s="126">
        <v>1</v>
      </c>
      <c r="AD274" s="126"/>
      <c r="AE274" s="126"/>
      <c r="AF274" s="67"/>
      <c r="AG274" s="57" t="s">
        <v>612</v>
      </c>
    </row>
    <row r="275" spans="1:33" s="27" customFormat="1" ht="97.5" customHeight="1">
      <c r="A275" s="45">
        <v>240</v>
      </c>
      <c r="B275" s="198" t="s">
        <v>604</v>
      </c>
      <c r="C275" s="50" t="s">
        <v>87</v>
      </c>
      <c r="D275" s="50">
        <v>2026</v>
      </c>
      <c r="E275" s="35">
        <v>8200523</v>
      </c>
      <c r="F275" s="35">
        <v>7847305</v>
      </c>
      <c r="G275" s="52"/>
      <c r="H275" s="52"/>
      <c r="I275" s="52"/>
      <c r="J275" s="36" t="s">
        <v>49</v>
      </c>
      <c r="K275" s="35"/>
      <c r="L275" s="35"/>
      <c r="M275" s="35"/>
      <c r="N275" s="35"/>
      <c r="O275" s="49">
        <f t="shared" si="112"/>
        <v>0</v>
      </c>
      <c r="P275" s="35"/>
      <c r="Q275" s="35"/>
      <c r="R275" s="35"/>
      <c r="S275" s="49"/>
      <c r="T275" s="35"/>
      <c r="U275" s="35"/>
      <c r="V275" s="35"/>
      <c r="W275" s="60">
        <f t="shared" si="105"/>
        <v>0</v>
      </c>
      <c r="X275" s="60"/>
      <c r="Y275" s="60">
        <f t="shared" si="106"/>
        <v>0</v>
      </c>
      <c r="Z275" s="133"/>
      <c r="AA275" s="60"/>
      <c r="AB275" s="142"/>
      <c r="AC275" s="126">
        <v>1</v>
      </c>
      <c r="AD275" s="126"/>
      <c r="AE275" s="126"/>
      <c r="AF275" s="67"/>
      <c r="AG275" s="57" t="s">
        <v>613</v>
      </c>
    </row>
    <row r="276" spans="1:33" s="27" customFormat="1" ht="97.5" customHeight="1">
      <c r="A276" s="45">
        <v>241</v>
      </c>
      <c r="B276" s="198" t="s">
        <v>605</v>
      </c>
      <c r="C276" s="50" t="s">
        <v>87</v>
      </c>
      <c r="D276" s="50">
        <v>2026</v>
      </c>
      <c r="E276" s="35">
        <v>14774159</v>
      </c>
      <c r="F276" s="35">
        <v>14774159</v>
      </c>
      <c r="G276" s="52"/>
      <c r="H276" s="52"/>
      <c r="I276" s="52"/>
      <c r="J276" s="36" t="s">
        <v>49</v>
      </c>
      <c r="K276" s="35"/>
      <c r="L276" s="35"/>
      <c r="M276" s="35"/>
      <c r="N276" s="35"/>
      <c r="O276" s="49">
        <f t="shared" si="112"/>
        <v>0</v>
      </c>
      <c r="P276" s="35"/>
      <c r="Q276" s="35"/>
      <c r="R276" s="35"/>
      <c r="S276" s="49"/>
      <c r="T276" s="35"/>
      <c r="U276" s="35"/>
      <c r="V276" s="35"/>
      <c r="W276" s="60">
        <f t="shared" si="105"/>
        <v>0</v>
      </c>
      <c r="X276" s="60"/>
      <c r="Y276" s="60">
        <f t="shared" si="106"/>
        <v>0</v>
      </c>
      <c r="Z276" s="133"/>
      <c r="AA276" s="60"/>
      <c r="AB276" s="142"/>
      <c r="AC276" s="126">
        <v>1</v>
      </c>
      <c r="AD276" s="126"/>
      <c r="AE276" s="126"/>
      <c r="AF276" s="67"/>
      <c r="AG276" s="57" t="s">
        <v>614</v>
      </c>
    </row>
    <row r="277" spans="1:33" s="27" customFormat="1" ht="97.5" customHeight="1">
      <c r="A277" s="45">
        <v>242</v>
      </c>
      <c r="B277" s="198" t="s">
        <v>606</v>
      </c>
      <c r="C277" s="50" t="s">
        <v>87</v>
      </c>
      <c r="D277" s="50">
        <v>2026</v>
      </c>
      <c r="E277" s="35">
        <v>5360645</v>
      </c>
      <c r="F277" s="35">
        <v>5359764</v>
      </c>
      <c r="G277" s="52"/>
      <c r="H277" s="52"/>
      <c r="I277" s="52"/>
      <c r="J277" s="36" t="s">
        <v>49</v>
      </c>
      <c r="K277" s="35"/>
      <c r="L277" s="35"/>
      <c r="M277" s="35"/>
      <c r="N277" s="35"/>
      <c r="O277" s="49">
        <f t="shared" si="112"/>
        <v>4713991</v>
      </c>
      <c r="P277" s="35">
        <v>4713991</v>
      </c>
      <c r="Q277" s="35"/>
      <c r="R277" s="35"/>
      <c r="S277" s="49">
        <v>1087844</v>
      </c>
      <c r="T277" s="35">
        <v>1087844</v>
      </c>
      <c r="U277" s="35"/>
      <c r="V277" s="35"/>
      <c r="W277" s="60">
        <f t="shared" si="105"/>
        <v>0</v>
      </c>
      <c r="X277" s="60"/>
      <c r="Y277" s="60">
        <f t="shared" si="106"/>
        <v>3626147</v>
      </c>
      <c r="Z277" s="133">
        <f t="shared" si="107"/>
        <v>0.76923078554880564</v>
      </c>
      <c r="AA277" s="60">
        <f t="shared" si="108"/>
        <v>3626147</v>
      </c>
      <c r="AB277" s="142">
        <f t="shared" si="109"/>
        <v>0.76923078554880564</v>
      </c>
      <c r="AC277" s="126">
        <v>1</v>
      </c>
      <c r="AD277" s="126"/>
      <c r="AE277" s="126"/>
      <c r="AF277" s="67"/>
      <c r="AG277" s="57" t="s">
        <v>615</v>
      </c>
    </row>
    <row r="278" spans="1:33" s="27" customFormat="1" ht="97.5" customHeight="1">
      <c r="A278" s="45">
        <v>243</v>
      </c>
      <c r="B278" s="198" t="s">
        <v>616</v>
      </c>
      <c r="C278" s="50" t="s">
        <v>87</v>
      </c>
      <c r="D278" s="50" t="s">
        <v>617</v>
      </c>
      <c r="E278" s="35">
        <v>43870565</v>
      </c>
      <c r="F278" s="35">
        <v>43803241</v>
      </c>
      <c r="G278" s="52"/>
      <c r="H278" s="52"/>
      <c r="I278" s="52"/>
      <c r="J278" s="36" t="s">
        <v>49</v>
      </c>
      <c r="K278" s="35"/>
      <c r="L278" s="35"/>
      <c r="M278" s="35"/>
      <c r="N278" s="35"/>
      <c r="O278" s="49">
        <f t="shared" si="112"/>
        <v>0</v>
      </c>
      <c r="P278" s="35"/>
      <c r="Q278" s="35"/>
      <c r="R278" s="35"/>
      <c r="S278" s="49"/>
      <c r="T278" s="35"/>
      <c r="U278" s="35"/>
      <c r="V278" s="35"/>
      <c r="W278" s="60">
        <f t="shared" si="105"/>
        <v>0</v>
      </c>
      <c r="X278" s="60"/>
      <c r="Y278" s="60">
        <f t="shared" si="106"/>
        <v>0</v>
      </c>
      <c r="Z278" s="133"/>
      <c r="AA278" s="60"/>
      <c r="AB278" s="142"/>
      <c r="AC278" s="126">
        <v>1</v>
      </c>
      <c r="AD278" s="126"/>
      <c r="AE278" s="126"/>
      <c r="AF278" s="67"/>
      <c r="AG278" s="57" t="s">
        <v>618</v>
      </c>
    </row>
    <row r="279" spans="1:33" s="27" customFormat="1" ht="87.75" customHeight="1">
      <c r="A279" s="45">
        <v>244</v>
      </c>
      <c r="B279" s="198" t="s">
        <v>619</v>
      </c>
      <c r="C279" s="50" t="s">
        <v>87</v>
      </c>
      <c r="D279" s="50">
        <v>2026</v>
      </c>
      <c r="E279" s="35">
        <v>5333017</v>
      </c>
      <c r="F279" s="35">
        <v>5290718.4000000004</v>
      </c>
      <c r="G279" s="52"/>
      <c r="H279" s="52"/>
      <c r="I279" s="52"/>
      <c r="J279" s="36" t="s">
        <v>49</v>
      </c>
      <c r="K279" s="35"/>
      <c r="L279" s="35"/>
      <c r="M279" s="35"/>
      <c r="N279" s="35"/>
      <c r="O279" s="49">
        <f t="shared" si="112"/>
        <v>0</v>
      </c>
      <c r="P279" s="35"/>
      <c r="Q279" s="35"/>
      <c r="R279" s="35"/>
      <c r="S279" s="49"/>
      <c r="T279" s="35"/>
      <c r="U279" s="35"/>
      <c r="V279" s="35"/>
      <c r="W279" s="60">
        <f t="shared" si="105"/>
        <v>0</v>
      </c>
      <c r="X279" s="60"/>
      <c r="Y279" s="60">
        <f t="shared" si="106"/>
        <v>0</v>
      </c>
      <c r="Z279" s="133"/>
      <c r="AA279" s="60"/>
      <c r="AB279" s="142"/>
      <c r="AC279" s="126">
        <v>1</v>
      </c>
      <c r="AD279" s="126"/>
      <c r="AE279" s="126"/>
      <c r="AF279" s="67"/>
      <c r="AG279" s="57" t="s">
        <v>620</v>
      </c>
    </row>
    <row r="280" spans="1:33" s="27" customFormat="1" ht="97.5" customHeight="1">
      <c r="A280" s="45">
        <v>245</v>
      </c>
      <c r="B280" s="198" t="s">
        <v>108</v>
      </c>
      <c r="C280" s="50" t="s">
        <v>87</v>
      </c>
      <c r="D280" s="50" t="s">
        <v>48</v>
      </c>
      <c r="E280" s="35">
        <v>2885955</v>
      </c>
      <c r="F280" s="35">
        <v>2834960.3</v>
      </c>
      <c r="G280" s="52"/>
      <c r="H280" s="52"/>
      <c r="I280" s="52"/>
      <c r="J280" s="36" t="s">
        <v>621</v>
      </c>
      <c r="K280" s="35"/>
      <c r="L280" s="35"/>
      <c r="M280" s="35"/>
      <c r="N280" s="35"/>
      <c r="O280" s="49">
        <f t="shared" si="112"/>
        <v>826479</v>
      </c>
      <c r="P280" s="35">
        <v>826479</v>
      </c>
      <c r="Q280" s="35"/>
      <c r="R280" s="35"/>
      <c r="S280" s="49">
        <v>187384</v>
      </c>
      <c r="T280" s="35">
        <v>187384</v>
      </c>
      <c r="U280" s="35"/>
      <c r="V280" s="35"/>
      <c r="W280" s="60">
        <f t="shared" si="105"/>
        <v>0</v>
      </c>
      <c r="X280" s="60"/>
      <c r="Y280" s="60">
        <f t="shared" si="106"/>
        <v>639095</v>
      </c>
      <c r="Z280" s="133">
        <f t="shared" si="107"/>
        <v>0.77327433606903506</v>
      </c>
      <c r="AA280" s="60">
        <f t="shared" si="108"/>
        <v>639095</v>
      </c>
      <c r="AB280" s="142">
        <f t="shared" si="109"/>
        <v>0.77327433606903506</v>
      </c>
      <c r="AC280" s="126"/>
      <c r="AD280" s="126">
        <v>1</v>
      </c>
      <c r="AE280" s="126"/>
      <c r="AF280" s="67"/>
      <c r="AG280" s="57" t="s">
        <v>632</v>
      </c>
    </row>
    <row r="281" spans="1:33" s="27" customFormat="1" ht="97.5" customHeight="1">
      <c r="A281" s="45">
        <v>246</v>
      </c>
      <c r="B281" s="198" t="s">
        <v>107</v>
      </c>
      <c r="C281" s="50" t="s">
        <v>87</v>
      </c>
      <c r="D281" s="50" t="s">
        <v>48</v>
      </c>
      <c r="E281" s="35">
        <v>2487867</v>
      </c>
      <c r="F281" s="35">
        <v>2438966.5</v>
      </c>
      <c r="G281" s="52"/>
      <c r="H281" s="52"/>
      <c r="I281" s="52"/>
      <c r="J281" s="36" t="s">
        <v>622</v>
      </c>
      <c r="K281" s="35"/>
      <c r="L281" s="35"/>
      <c r="M281" s="35"/>
      <c r="N281" s="35"/>
      <c r="O281" s="49">
        <f t="shared" si="112"/>
        <v>753193</v>
      </c>
      <c r="P281" s="35">
        <v>753193</v>
      </c>
      <c r="Q281" s="35"/>
      <c r="R281" s="35"/>
      <c r="S281" s="49">
        <v>225958</v>
      </c>
      <c r="T281" s="35">
        <v>225958</v>
      </c>
      <c r="U281" s="35"/>
      <c r="V281" s="35"/>
      <c r="W281" s="60">
        <f t="shared" si="105"/>
        <v>0</v>
      </c>
      <c r="X281" s="60"/>
      <c r="Y281" s="60">
        <f t="shared" si="106"/>
        <v>527235</v>
      </c>
      <c r="Z281" s="133">
        <f t="shared" si="107"/>
        <v>0.69999986723190466</v>
      </c>
      <c r="AA281" s="60">
        <f t="shared" si="108"/>
        <v>527235</v>
      </c>
      <c r="AB281" s="142">
        <f t="shared" si="109"/>
        <v>0.69999986723190466</v>
      </c>
      <c r="AC281" s="126"/>
      <c r="AD281" s="126">
        <v>1</v>
      </c>
      <c r="AE281" s="126"/>
      <c r="AF281" s="67"/>
      <c r="AG281" s="57" t="s">
        <v>641</v>
      </c>
    </row>
    <row r="282" spans="1:33" s="27" customFormat="1" ht="61.5" customHeight="1">
      <c r="A282" s="45">
        <v>247</v>
      </c>
      <c r="B282" s="198" t="s">
        <v>101</v>
      </c>
      <c r="C282" s="50" t="s">
        <v>87</v>
      </c>
      <c r="D282" s="50" t="s">
        <v>48</v>
      </c>
      <c r="E282" s="35">
        <v>1030407.8</v>
      </c>
      <c r="F282" s="35">
        <v>978393.5</v>
      </c>
      <c r="G282" s="52"/>
      <c r="H282" s="52"/>
      <c r="I282" s="52"/>
      <c r="J282" s="36" t="s">
        <v>623</v>
      </c>
      <c r="K282" s="35"/>
      <c r="L282" s="35"/>
      <c r="M282" s="35"/>
      <c r="N282" s="35"/>
      <c r="O282" s="49">
        <f t="shared" si="112"/>
        <v>207203</v>
      </c>
      <c r="P282" s="35">
        <v>207203</v>
      </c>
      <c r="Q282" s="35"/>
      <c r="R282" s="35"/>
      <c r="S282" s="49">
        <v>74215</v>
      </c>
      <c r="T282" s="35">
        <v>74215</v>
      </c>
      <c r="U282" s="35"/>
      <c r="V282" s="35"/>
      <c r="W282" s="60">
        <f t="shared" si="105"/>
        <v>0</v>
      </c>
      <c r="X282" s="60"/>
      <c r="Y282" s="60">
        <f t="shared" si="106"/>
        <v>132988</v>
      </c>
      <c r="Z282" s="133">
        <f t="shared" si="107"/>
        <v>0.64182468400554049</v>
      </c>
      <c r="AA282" s="60">
        <f t="shared" si="108"/>
        <v>132988</v>
      </c>
      <c r="AB282" s="142">
        <f t="shared" si="109"/>
        <v>0.64182468400554049</v>
      </c>
      <c r="AC282" s="126"/>
      <c r="AD282" s="126">
        <v>1</v>
      </c>
      <c r="AE282" s="126"/>
      <c r="AF282" s="67"/>
      <c r="AG282" s="57" t="s">
        <v>644</v>
      </c>
    </row>
    <row r="283" spans="1:33" s="27" customFormat="1" ht="61.5" customHeight="1">
      <c r="A283" s="45">
        <v>248</v>
      </c>
      <c r="B283" s="198" t="s">
        <v>635</v>
      </c>
      <c r="C283" s="50" t="s">
        <v>636</v>
      </c>
      <c r="D283" s="50" t="s">
        <v>48</v>
      </c>
      <c r="E283" s="35"/>
      <c r="F283" s="35">
        <v>255172</v>
      </c>
      <c r="G283" s="52"/>
      <c r="H283" s="52"/>
      <c r="I283" s="52"/>
      <c r="J283" s="36" t="s">
        <v>637</v>
      </c>
      <c r="K283" s="35"/>
      <c r="L283" s="35"/>
      <c r="M283" s="35"/>
      <c r="N283" s="35"/>
      <c r="O283" s="49">
        <f t="shared" si="112"/>
        <v>255172</v>
      </c>
      <c r="P283" s="35">
        <v>255172</v>
      </c>
      <c r="Q283" s="35"/>
      <c r="R283" s="35"/>
      <c r="S283" s="49">
        <v>73000</v>
      </c>
      <c r="T283" s="35">
        <v>73000</v>
      </c>
      <c r="U283" s="35"/>
      <c r="V283" s="35"/>
      <c r="W283" s="60">
        <f t="shared" si="105"/>
        <v>0</v>
      </c>
      <c r="X283" s="60"/>
      <c r="Y283" s="60">
        <f t="shared" si="106"/>
        <v>182172</v>
      </c>
      <c r="Z283" s="133">
        <f t="shared" si="107"/>
        <v>0.71391845500289997</v>
      </c>
      <c r="AA283" s="60">
        <f t="shared" si="108"/>
        <v>182172</v>
      </c>
      <c r="AB283" s="142">
        <f t="shared" si="109"/>
        <v>0.71391845500289997</v>
      </c>
      <c r="AC283" s="126"/>
      <c r="AD283" s="126"/>
      <c r="AE283" s="126">
        <v>1</v>
      </c>
      <c r="AF283" s="67"/>
      <c r="AG283" s="57" t="s">
        <v>642</v>
      </c>
    </row>
    <row r="284" spans="1:33" s="27" customFormat="1" ht="61.5" customHeight="1">
      <c r="A284" s="45">
        <v>249</v>
      </c>
      <c r="B284" s="198" t="s">
        <v>638</v>
      </c>
      <c r="C284" s="50" t="s">
        <v>636</v>
      </c>
      <c r="D284" s="50" t="s">
        <v>48</v>
      </c>
      <c r="E284" s="35">
        <v>889000</v>
      </c>
      <c r="F284" s="35">
        <v>43061</v>
      </c>
      <c r="G284" s="52"/>
      <c r="H284" s="52"/>
      <c r="I284" s="52"/>
      <c r="J284" s="36" t="s">
        <v>639</v>
      </c>
      <c r="K284" s="35"/>
      <c r="L284" s="35"/>
      <c r="M284" s="35"/>
      <c r="N284" s="35"/>
      <c r="O284" s="49">
        <f t="shared" si="112"/>
        <v>43061</v>
      </c>
      <c r="P284" s="35">
        <v>43061</v>
      </c>
      <c r="Q284" s="35"/>
      <c r="R284" s="35"/>
      <c r="S284" s="49">
        <v>100</v>
      </c>
      <c r="T284" s="35">
        <v>100</v>
      </c>
      <c r="U284" s="35"/>
      <c r="V284" s="35"/>
      <c r="W284" s="60">
        <f t="shared" si="105"/>
        <v>0</v>
      </c>
      <c r="X284" s="60"/>
      <c r="Y284" s="60">
        <f t="shared" si="106"/>
        <v>42961</v>
      </c>
      <c r="Z284" s="133">
        <f t="shared" si="107"/>
        <v>0.99767771301177399</v>
      </c>
      <c r="AA284" s="60">
        <f t="shared" si="108"/>
        <v>42961</v>
      </c>
      <c r="AB284" s="142">
        <f t="shared" si="109"/>
        <v>0.99767771301177399</v>
      </c>
      <c r="AC284" s="126"/>
      <c r="AD284" s="126">
        <v>1</v>
      </c>
      <c r="AE284" s="126"/>
      <c r="AF284" s="67"/>
      <c r="AG284" s="57" t="s">
        <v>643</v>
      </c>
    </row>
    <row r="285" spans="1:33" ht="33.75" customHeight="1">
      <c r="A285" s="33" t="s">
        <v>20</v>
      </c>
      <c r="B285" s="23" t="s">
        <v>65</v>
      </c>
      <c r="C285" s="19"/>
      <c r="D285" s="21"/>
      <c r="E285" s="22">
        <f>SUM(E286:E287)</f>
        <v>0</v>
      </c>
      <c r="F285" s="22">
        <f>SUM(F286:F289)</f>
        <v>792861.44991999993</v>
      </c>
      <c r="G285" s="22">
        <f>SUM(G286:G287)</f>
        <v>0</v>
      </c>
      <c r="H285" s="22">
        <f>SUM(H286:H289)</f>
        <v>13513.2</v>
      </c>
      <c r="I285" s="22">
        <f t="shared" ref="I285:V285" si="113">SUM(I286:I289)</f>
        <v>0</v>
      </c>
      <c r="J285" s="22">
        <f t="shared" si="113"/>
        <v>0</v>
      </c>
      <c r="K285" s="22">
        <f t="shared" si="113"/>
        <v>0</v>
      </c>
      <c r="L285" s="22">
        <f t="shared" si="113"/>
        <v>0</v>
      </c>
      <c r="M285" s="22">
        <f t="shared" si="113"/>
        <v>0</v>
      </c>
      <c r="N285" s="22">
        <f t="shared" si="113"/>
        <v>57524</v>
      </c>
      <c r="O285" s="22">
        <f t="shared" si="113"/>
        <v>366006.2</v>
      </c>
      <c r="P285" s="22">
        <f t="shared" si="113"/>
        <v>366006.2</v>
      </c>
      <c r="Q285" s="22">
        <f t="shared" si="113"/>
        <v>0</v>
      </c>
      <c r="R285" s="22">
        <f t="shared" si="113"/>
        <v>0</v>
      </c>
      <c r="S285" s="22">
        <f t="shared" si="113"/>
        <v>295006.2</v>
      </c>
      <c r="T285" s="22">
        <f t="shared" si="113"/>
        <v>295006.2</v>
      </c>
      <c r="U285" s="22">
        <f t="shared" si="113"/>
        <v>0</v>
      </c>
      <c r="V285" s="22">
        <f t="shared" si="113"/>
        <v>0</v>
      </c>
      <c r="W285" s="22">
        <f t="shared" si="105"/>
        <v>0</v>
      </c>
      <c r="X285" s="22"/>
      <c r="Y285" s="22">
        <f t="shared" si="106"/>
        <v>71000</v>
      </c>
      <c r="Z285" s="131">
        <f t="shared" si="107"/>
        <v>0.19398578494025509</v>
      </c>
      <c r="AA285" s="22">
        <f t="shared" si="108"/>
        <v>71000</v>
      </c>
      <c r="AB285" s="140">
        <f t="shared" si="109"/>
        <v>0.19398578494025509</v>
      </c>
      <c r="AC285" s="22">
        <f>SUM(AC286:AC289)</f>
        <v>2</v>
      </c>
      <c r="AD285" s="22">
        <f>SUM(AD286:AD289)</f>
        <v>0</v>
      </c>
      <c r="AE285" s="22">
        <f>SUM(AE286:AE289)</f>
        <v>2</v>
      </c>
      <c r="AF285" s="22">
        <f>SUM(AF286:AF287)</f>
        <v>0</v>
      </c>
      <c r="AG285" s="22">
        <f>SUM(AG286:AG287)</f>
        <v>0</v>
      </c>
    </row>
    <row r="286" spans="1:33" s="156" customFormat="1" ht="194.25" customHeight="1">
      <c r="A286" s="45">
        <v>250</v>
      </c>
      <c r="B286" s="51" t="s">
        <v>103</v>
      </c>
      <c r="C286" s="101" t="s">
        <v>87</v>
      </c>
      <c r="D286" s="48" t="s">
        <v>48</v>
      </c>
      <c r="E286" s="49"/>
      <c r="F286" s="55">
        <v>554976.81791999994</v>
      </c>
      <c r="G286" s="49"/>
      <c r="H286" s="49"/>
      <c r="I286" s="49"/>
      <c r="J286" s="36" t="s">
        <v>49</v>
      </c>
      <c r="K286" s="49"/>
      <c r="L286" s="49"/>
      <c r="M286" s="49"/>
      <c r="N286" s="49"/>
      <c r="O286" s="49">
        <f t="shared" ref="O286:O289" si="114">SUM(P286:R286)</f>
        <v>281493</v>
      </c>
      <c r="P286" s="49">
        <v>281493</v>
      </c>
      <c r="Q286" s="49"/>
      <c r="R286" s="49"/>
      <c r="S286" s="49">
        <f t="shared" ref="S286:S289" si="115">SUM(T286:V286)</f>
        <v>281493</v>
      </c>
      <c r="T286" s="49">
        <v>281493</v>
      </c>
      <c r="U286" s="49"/>
      <c r="V286" s="49"/>
      <c r="W286" s="60">
        <f t="shared" ref="W286:W289" si="116">R286-V286</f>
        <v>0</v>
      </c>
      <c r="X286" s="60"/>
      <c r="Y286" s="60">
        <f t="shared" ref="Y286:Y289" si="117">P286+Q286-T286-U286</f>
        <v>0</v>
      </c>
      <c r="Z286" s="133">
        <f t="shared" ref="Z286:Z289" si="118">Y286/(P286+Q286)</f>
        <v>0</v>
      </c>
      <c r="AA286" s="60">
        <f t="shared" ref="AA286:AA289" si="119">Y286+W286</f>
        <v>0</v>
      </c>
      <c r="AB286" s="142">
        <f t="shared" ref="AB286:AB289" si="120">AA286/O286</f>
        <v>0</v>
      </c>
      <c r="AC286" s="151">
        <v>1</v>
      </c>
      <c r="AD286" s="151"/>
      <c r="AE286" s="151">
        <v>0</v>
      </c>
      <c r="AF286" s="152"/>
      <c r="AG286" s="57" t="s">
        <v>782</v>
      </c>
    </row>
    <row r="287" spans="1:33" s="156" customFormat="1" ht="54" customHeight="1">
      <c r="A287" s="45">
        <v>251</v>
      </c>
      <c r="B287" s="51" t="s">
        <v>89</v>
      </c>
      <c r="C287" s="101" t="s">
        <v>87</v>
      </c>
      <c r="D287" s="48" t="s">
        <v>48</v>
      </c>
      <c r="E287" s="49"/>
      <c r="F287" s="55">
        <v>224371.432</v>
      </c>
      <c r="G287" s="49"/>
      <c r="H287" s="49"/>
      <c r="I287" s="49"/>
      <c r="J287" s="36" t="s">
        <v>49</v>
      </c>
      <c r="K287" s="49"/>
      <c r="L287" s="49"/>
      <c r="M287" s="49"/>
      <c r="N287" s="49"/>
      <c r="O287" s="49">
        <f t="shared" si="114"/>
        <v>10000</v>
      </c>
      <c r="P287" s="49">
        <v>10000</v>
      </c>
      <c r="Q287" s="49"/>
      <c r="R287" s="49"/>
      <c r="S287" s="49">
        <f t="shared" si="115"/>
        <v>0</v>
      </c>
      <c r="T287" s="49"/>
      <c r="U287" s="49"/>
      <c r="V287" s="49"/>
      <c r="W287" s="60">
        <f t="shared" si="116"/>
        <v>0</v>
      </c>
      <c r="X287" s="60"/>
      <c r="Y287" s="60">
        <f t="shared" si="117"/>
        <v>10000</v>
      </c>
      <c r="Z287" s="133">
        <f t="shared" si="118"/>
        <v>1</v>
      </c>
      <c r="AA287" s="60">
        <f t="shared" si="119"/>
        <v>10000</v>
      </c>
      <c r="AB287" s="142">
        <f t="shared" si="120"/>
        <v>1</v>
      </c>
      <c r="AC287" s="151"/>
      <c r="AD287" s="151">
        <v>0</v>
      </c>
      <c r="AE287" s="151">
        <v>1</v>
      </c>
      <c r="AF287" s="152">
        <v>0</v>
      </c>
      <c r="AG287" s="57" t="s">
        <v>143</v>
      </c>
    </row>
    <row r="288" spans="1:33" s="27" customFormat="1" ht="118.5" customHeight="1">
      <c r="A288" s="45">
        <v>252</v>
      </c>
      <c r="B288" s="51" t="s">
        <v>597</v>
      </c>
      <c r="C288" s="50">
        <v>123011015</v>
      </c>
      <c r="D288" s="50" t="s">
        <v>48</v>
      </c>
      <c r="E288" s="35"/>
      <c r="F288" s="35">
        <v>13513.2</v>
      </c>
      <c r="G288" s="52"/>
      <c r="H288" s="52">
        <v>13513.2</v>
      </c>
      <c r="I288" s="52"/>
      <c r="J288" s="36"/>
      <c r="K288" s="35"/>
      <c r="L288" s="35"/>
      <c r="M288" s="35"/>
      <c r="N288" s="35"/>
      <c r="O288" s="49">
        <f t="shared" si="114"/>
        <v>13513.2</v>
      </c>
      <c r="P288" s="35">
        <v>13513.2</v>
      </c>
      <c r="Q288" s="35"/>
      <c r="R288" s="35"/>
      <c r="S288" s="49">
        <f t="shared" si="115"/>
        <v>13513.2</v>
      </c>
      <c r="T288" s="35">
        <v>13513.2</v>
      </c>
      <c r="U288" s="35"/>
      <c r="V288" s="35"/>
      <c r="W288" s="60">
        <f t="shared" si="116"/>
        <v>0</v>
      </c>
      <c r="X288" s="60"/>
      <c r="Y288" s="60">
        <f t="shared" si="117"/>
        <v>0</v>
      </c>
      <c r="Z288" s="133">
        <f t="shared" si="118"/>
        <v>0</v>
      </c>
      <c r="AA288" s="60">
        <f t="shared" si="119"/>
        <v>0</v>
      </c>
      <c r="AB288" s="142">
        <f t="shared" si="120"/>
        <v>0</v>
      </c>
      <c r="AC288" s="126"/>
      <c r="AD288" s="126"/>
      <c r="AE288" s="126">
        <v>1</v>
      </c>
      <c r="AF288" s="67"/>
      <c r="AG288" s="179" t="s">
        <v>598</v>
      </c>
    </row>
    <row r="289" spans="1:33" s="27" customFormat="1" ht="118.5" customHeight="1">
      <c r="A289" s="45">
        <v>253</v>
      </c>
      <c r="B289" s="51" t="s">
        <v>652</v>
      </c>
      <c r="C289" s="50" t="s">
        <v>653</v>
      </c>
      <c r="D289" s="50" t="s">
        <v>48</v>
      </c>
      <c r="E289" s="35"/>
      <c r="F289" s="35"/>
      <c r="G289" s="52"/>
      <c r="H289" s="52"/>
      <c r="I289" s="52"/>
      <c r="J289" s="36" t="s">
        <v>49</v>
      </c>
      <c r="K289" s="35"/>
      <c r="L289" s="35"/>
      <c r="M289" s="35"/>
      <c r="N289" s="35">
        <v>57524</v>
      </c>
      <c r="O289" s="49">
        <f t="shared" si="114"/>
        <v>61000</v>
      </c>
      <c r="P289" s="35">
        <v>61000</v>
      </c>
      <c r="Q289" s="35"/>
      <c r="R289" s="35"/>
      <c r="S289" s="49">
        <f t="shared" si="115"/>
        <v>0</v>
      </c>
      <c r="T289" s="35">
        <v>0</v>
      </c>
      <c r="U289" s="35"/>
      <c r="V289" s="35"/>
      <c r="W289" s="60">
        <f t="shared" si="116"/>
        <v>0</v>
      </c>
      <c r="X289" s="60"/>
      <c r="Y289" s="60">
        <f t="shared" si="117"/>
        <v>61000</v>
      </c>
      <c r="Z289" s="133">
        <f t="shared" si="118"/>
        <v>1</v>
      </c>
      <c r="AA289" s="60">
        <f t="shared" si="119"/>
        <v>61000</v>
      </c>
      <c r="AB289" s="142">
        <f t="shared" si="120"/>
        <v>1</v>
      </c>
      <c r="AC289" s="126">
        <v>1</v>
      </c>
      <c r="AD289" s="126"/>
      <c r="AE289" s="126"/>
      <c r="AF289" s="67"/>
      <c r="AG289" s="179" t="s">
        <v>654</v>
      </c>
    </row>
    <row r="290" spans="1:33" s="6" customFormat="1">
      <c r="A290" s="170" t="s">
        <v>37</v>
      </c>
      <c r="B290" s="171"/>
      <c r="C290" s="28"/>
      <c r="D290" s="16"/>
      <c r="E290" s="25">
        <f>E292</f>
        <v>32557271.791999999</v>
      </c>
      <c r="F290" s="25">
        <f t="shared" ref="F290:AG290" si="121">F292</f>
        <v>31792118.3631</v>
      </c>
      <c r="G290" s="25">
        <f t="shared" si="121"/>
        <v>0</v>
      </c>
      <c r="H290" s="25">
        <f t="shared" si="121"/>
        <v>12229852</v>
      </c>
      <c r="I290" s="25">
        <f t="shared" si="121"/>
        <v>0</v>
      </c>
      <c r="J290" s="25">
        <f t="shared" si="121"/>
        <v>0</v>
      </c>
      <c r="K290" s="25">
        <f t="shared" si="121"/>
        <v>0</v>
      </c>
      <c r="L290" s="25">
        <f t="shared" si="121"/>
        <v>0</v>
      </c>
      <c r="M290" s="25">
        <f t="shared" si="121"/>
        <v>0</v>
      </c>
      <c r="N290" s="25">
        <f t="shared" si="121"/>
        <v>0</v>
      </c>
      <c r="O290" s="25">
        <f t="shared" si="121"/>
        <v>4266453.9997300003</v>
      </c>
      <c r="P290" s="25">
        <f t="shared" si="121"/>
        <v>4266453.9997300003</v>
      </c>
      <c r="Q290" s="25">
        <f t="shared" si="121"/>
        <v>0</v>
      </c>
      <c r="R290" s="25">
        <f t="shared" si="121"/>
        <v>0</v>
      </c>
      <c r="S290" s="25">
        <f t="shared" si="121"/>
        <v>4165297.9997300003</v>
      </c>
      <c r="T290" s="25">
        <f t="shared" si="121"/>
        <v>4165297.9997300003</v>
      </c>
      <c r="U290" s="25">
        <f t="shared" si="121"/>
        <v>0</v>
      </c>
      <c r="V290" s="25">
        <f t="shared" si="121"/>
        <v>0</v>
      </c>
      <c r="W290" s="25">
        <f t="shared" si="105"/>
        <v>0</v>
      </c>
      <c r="X290" s="25"/>
      <c r="Y290" s="25">
        <f t="shared" si="106"/>
        <v>101156</v>
      </c>
      <c r="Z290" s="127">
        <f t="shared" si="107"/>
        <v>2.3709619277836252E-2</v>
      </c>
      <c r="AA290" s="25">
        <f t="shared" si="108"/>
        <v>101156</v>
      </c>
      <c r="AB290" s="128">
        <f t="shared" si="109"/>
        <v>2.3709619277836252E-2</v>
      </c>
      <c r="AC290" s="25">
        <f t="shared" si="121"/>
        <v>7</v>
      </c>
      <c r="AD290" s="25">
        <f t="shared" si="121"/>
        <v>0</v>
      </c>
      <c r="AE290" s="25">
        <f t="shared" si="121"/>
        <v>0</v>
      </c>
      <c r="AF290" s="25">
        <f t="shared" si="121"/>
        <v>0</v>
      </c>
      <c r="AG290" s="25">
        <f t="shared" si="121"/>
        <v>0</v>
      </c>
    </row>
    <row r="291" spans="1:33" ht="23.25" customHeight="1">
      <c r="A291" s="34"/>
      <c r="B291" s="13" t="s">
        <v>0</v>
      </c>
      <c r="C291" s="3"/>
      <c r="D291" s="2"/>
      <c r="E291" s="26"/>
      <c r="F291" s="26"/>
      <c r="G291" s="26"/>
      <c r="H291" s="26"/>
      <c r="I291" s="26"/>
      <c r="J291" s="15"/>
      <c r="K291" s="26"/>
      <c r="L291" s="26"/>
      <c r="M291" s="26"/>
      <c r="N291" s="26"/>
      <c r="O291" s="38">
        <f>SUM(P291:R291)</f>
        <v>0</v>
      </c>
      <c r="P291" s="26"/>
      <c r="Q291" s="26"/>
      <c r="R291" s="26"/>
      <c r="S291" s="38">
        <f>SUM(T291:V291)</f>
        <v>0</v>
      </c>
      <c r="T291" s="26"/>
      <c r="U291" s="26"/>
      <c r="V291" s="26"/>
      <c r="W291" s="59">
        <f t="shared" si="105"/>
        <v>0</v>
      </c>
      <c r="X291" s="88"/>
      <c r="Y291" s="59">
        <f t="shared" si="106"/>
        <v>0</v>
      </c>
      <c r="Z291" s="135"/>
      <c r="AA291" s="59"/>
      <c r="AB291" s="144"/>
      <c r="AC291" s="124"/>
      <c r="AD291" s="124"/>
      <c r="AE291" s="124"/>
      <c r="AF291" s="89"/>
      <c r="AG291" s="75"/>
    </row>
    <row r="292" spans="1:33" ht="27.75" customHeight="1">
      <c r="A292" s="33" t="s">
        <v>18</v>
      </c>
      <c r="B292" s="23" t="s">
        <v>8</v>
      </c>
      <c r="C292" s="19"/>
      <c r="D292" s="21"/>
      <c r="E292" s="22">
        <f>SUM(E293:E299)</f>
        <v>32557271.791999999</v>
      </c>
      <c r="F292" s="22">
        <f>SUM(F293:F299)</f>
        <v>31792118.3631</v>
      </c>
      <c r="G292" s="22">
        <f t="shared" ref="G292:AG292" si="122">G293</f>
        <v>0</v>
      </c>
      <c r="H292" s="22">
        <f>SUM(H293:H299)</f>
        <v>12229852</v>
      </c>
      <c r="I292" s="22">
        <f t="shared" si="122"/>
        <v>0</v>
      </c>
      <c r="J292" s="22"/>
      <c r="K292" s="22">
        <f t="shared" si="122"/>
        <v>0</v>
      </c>
      <c r="L292" s="22">
        <f t="shared" si="122"/>
        <v>0</v>
      </c>
      <c r="M292" s="22">
        <f t="shared" si="122"/>
        <v>0</v>
      </c>
      <c r="N292" s="22">
        <f t="shared" si="122"/>
        <v>0</v>
      </c>
      <c r="O292" s="22">
        <f>SUM(O293:O299)</f>
        <v>4266453.9997300003</v>
      </c>
      <c r="P292" s="22">
        <f>SUM(P293:P299)</f>
        <v>4266453.9997300003</v>
      </c>
      <c r="Q292" s="22">
        <f t="shared" si="122"/>
        <v>0</v>
      </c>
      <c r="R292" s="22">
        <f t="shared" si="122"/>
        <v>0</v>
      </c>
      <c r="S292" s="22">
        <f>SUM(S293:S299)</f>
        <v>4165297.9997300003</v>
      </c>
      <c r="T292" s="22">
        <f>SUM(T293:T299)</f>
        <v>4165297.9997300003</v>
      </c>
      <c r="U292" s="22">
        <f t="shared" si="122"/>
        <v>0</v>
      </c>
      <c r="V292" s="22">
        <f t="shared" si="122"/>
        <v>0</v>
      </c>
      <c r="W292" s="22">
        <f t="shared" si="105"/>
        <v>0</v>
      </c>
      <c r="X292" s="22"/>
      <c r="Y292" s="22">
        <f>P292+Q292-T292-U292</f>
        <v>101156</v>
      </c>
      <c r="Z292" s="131">
        <f t="shared" si="107"/>
        <v>2.3709619277836252E-2</v>
      </c>
      <c r="AA292" s="22">
        <f>Y292+W292</f>
        <v>101156</v>
      </c>
      <c r="AB292" s="140">
        <f t="shared" si="109"/>
        <v>2.3709619277836252E-2</v>
      </c>
      <c r="AC292" s="22">
        <f>SUM(AC293:AC299)</f>
        <v>7</v>
      </c>
      <c r="AD292" s="118">
        <f t="shared" si="122"/>
        <v>0</v>
      </c>
      <c r="AE292" s="118">
        <f t="shared" si="122"/>
        <v>0</v>
      </c>
      <c r="AF292" s="22">
        <f t="shared" si="122"/>
        <v>0</v>
      </c>
      <c r="AG292" s="22">
        <f t="shared" si="122"/>
        <v>0</v>
      </c>
    </row>
    <row r="293" spans="1:33" s="18" customFormat="1" ht="69.75" customHeight="1">
      <c r="A293" s="45">
        <v>254</v>
      </c>
      <c r="B293" s="51" t="s">
        <v>528</v>
      </c>
      <c r="C293" s="101" t="s">
        <v>74</v>
      </c>
      <c r="D293" s="48" t="s">
        <v>48</v>
      </c>
      <c r="E293" s="49">
        <v>3920703</v>
      </c>
      <c r="F293" s="55">
        <v>3915676.7986900001</v>
      </c>
      <c r="G293" s="49"/>
      <c r="H293" s="49"/>
      <c r="I293" s="49"/>
      <c r="J293" s="36" t="s">
        <v>529</v>
      </c>
      <c r="K293" s="49"/>
      <c r="L293" s="49"/>
      <c r="M293" s="49"/>
      <c r="N293" s="49"/>
      <c r="O293" s="49">
        <f t="shared" ref="O293:O299" si="123">SUM(P293:R293)</f>
        <v>762638</v>
      </c>
      <c r="P293" s="49">
        <v>762638</v>
      </c>
      <c r="Q293" s="49"/>
      <c r="R293" s="49"/>
      <c r="S293" s="49">
        <f t="shared" ref="S293:S299" si="124">SUM(T293:V293)</f>
        <v>762638</v>
      </c>
      <c r="T293" s="49">
        <v>762638</v>
      </c>
      <c r="U293" s="49"/>
      <c r="V293" s="49"/>
      <c r="W293" s="60">
        <f t="shared" ref="W293:W299" si="125">R293-V293</f>
        <v>0</v>
      </c>
      <c r="X293" s="60"/>
      <c r="Y293" s="60">
        <f t="shared" ref="Y293:Y299" si="126">P293+Q293-T293-U293</f>
        <v>0</v>
      </c>
      <c r="Z293" s="133">
        <f t="shared" ref="Z293:Z299" si="127">Y293/(P293+Q293)</f>
        <v>0</v>
      </c>
      <c r="AA293" s="60">
        <f t="shared" ref="AA293:AA299" si="128">Y293+W293</f>
        <v>0</v>
      </c>
      <c r="AB293" s="142">
        <f t="shared" ref="AB293:AB299" si="129">AA293/O293</f>
        <v>0</v>
      </c>
      <c r="AC293" s="151">
        <v>1</v>
      </c>
      <c r="AD293" s="151"/>
      <c r="AE293" s="151"/>
      <c r="AF293" s="65"/>
      <c r="AG293" s="57"/>
    </row>
    <row r="294" spans="1:33" s="18" customFormat="1" ht="69.75" customHeight="1">
      <c r="A294" s="45">
        <v>255</v>
      </c>
      <c r="B294" s="51" t="s">
        <v>532</v>
      </c>
      <c r="C294" s="101" t="s">
        <v>75</v>
      </c>
      <c r="D294" s="157" t="s">
        <v>48</v>
      </c>
      <c r="E294" s="49">
        <v>25307124</v>
      </c>
      <c r="F294" s="55">
        <v>24709885.39686</v>
      </c>
      <c r="G294" s="49"/>
      <c r="H294" s="49">
        <v>10191352</v>
      </c>
      <c r="I294" s="49"/>
      <c r="J294" s="36" t="s">
        <v>533</v>
      </c>
      <c r="K294" s="49"/>
      <c r="L294" s="49"/>
      <c r="M294" s="49"/>
      <c r="N294" s="49"/>
      <c r="O294" s="49">
        <f t="shared" si="123"/>
        <v>3105948.5389700001</v>
      </c>
      <c r="P294" s="49">
        <v>3105948.5389700001</v>
      </c>
      <c r="Q294" s="49"/>
      <c r="R294" s="49"/>
      <c r="S294" s="49">
        <f t="shared" si="124"/>
        <v>3105948.5389700001</v>
      </c>
      <c r="T294" s="49">
        <v>3105948.5389700001</v>
      </c>
      <c r="U294" s="49"/>
      <c r="V294" s="49"/>
      <c r="W294" s="60">
        <f t="shared" si="125"/>
        <v>0</v>
      </c>
      <c r="X294" s="60"/>
      <c r="Y294" s="60">
        <f t="shared" si="126"/>
        <v>0</v>
      </c>
      <c r="Z294" s="133">
        <f t="shared" si="127"/>
        <v>0</v>
      </c>
      <c r="AA294" s="60">
        <f t="shared" si="128"/>
        <v>0</v>
      </c>
      <c r="AB294" s="142">
        <f t="shared" si="129"/>
        <v>0</v>
      </c>
      <c r="AC294" s="151">
        <v>1</v>
      </c>
      <c r="AD294" s="151"/>
      <c r="AE294" s="151"/>
      <c r="AF294" s="65"/>
      <c r="AG294" s="179"/>
    </row>
    <row r="295" spans="1:33" s="18" customFormat="1" ht="69.75" customHeight="1">
      <c r="A295" s="45">
        <v>256</v>
      </c>
      <c r="B295" s="51" t="s">
        <v>534</v>
      </c>
      <c r="C295" s="101" t="s">
        <v>75</v>
      </c>
      <c r="D295" s="157" t="s">
        <v>48</v>
      </c>
      <c r="E295" s="49">
        <v>1925082</v>
      </c>
      <c r="F295" s="55">
        <v>1860503.1017899998</v>
      </c>
      <c r="G295" s="49"/>
      <c r="H295" s="49">
        <v>800000</v>
      </c>
      <c r="I295" s="49"/>
      <c r="J295" s="36" t="s">
        <v>535</v>
      </c>
      <c r="K295" s="49"/>
      <c r="L295" s="49"/>
      <c r="M295" s="49"/>
      <c r="N295" s="49"/>
      <c r="O295" s="49">
        <f t="shared" si="123"/>
        <v>296711.46075999999</v>
      </c>
      <c r="P295" s="49">
        <v>296711.46075999999</v>
      </c>
      <c r="Q295" s="49"/>
      <c r="R295" s="49"/>
      <c r="S295" s="49">
        <f t="shared" si="124"/>
        <v>296711.46075999999</v>
      </c>
      <c r="T295" s="49">
        <v>296711.46075999999</v>
      </c>
      <c r="U295" s="49"/>
      <c r="V295" s="49"/>
      <c r="W295" s="60">
        <f t="shared" si="125"/>
        <v>0</v>
      </c>
      <c r="X295" s="60"/>
      <c r="Y295" s="60">
        <f t="shared" si="126"/>
        <v>0</v>
      </c>
      <c r="Z295" s="133">
        <f t="shared" si="127"/>
        <v>0</v>
      </c>
      <c r="AA295" s="60">
        <f t="shared" si="128"/>
        <v>0</v>
      </c>
      <c r="AB295" s="142">
        <f t="shared" si="129"/>
        <v>0</v>
      </c>
      <c r="AC295" s="151">
        <v>1</v>
      </c>
      <c r="AD295" s="151"/>
      <c r="AE295" s="151"/>
      <c r="AF295" s="65"/>
      <c r="AG295" s="179"/>
    </row>
    <row r="296" spans="1:33" s="18" customFormat="1" ht="96.75" customHeight="1">
      <c r="A296" s="45">
        <v>257</v>
      </c>
      <c r="B296" s="51" t="s">
        <v>536</v>
      </c>
      <c r="C296" s="101" t="s">
        <v>75</v>
      </c>
      <c r="D296" s="157" t="s">
        <v>48</v>
      </c>
      <c r="E296" s="49">
        <v>1404362.7919999999</v>
      </c>
      <c r="F296" s="55">
        <v>1306053.0657599999</v>
      </c>
      <c r="G296" s="49"/>
      <c r="H296" s="49">
        <v>1238500</v>
      </c>
      <c r="I296" s="49"/>
      <c r="J296" s="36" t="s">
        <v>537</v>
      </c>
      <c r="K296" s="49"/>
      <c r="L296" s="49"/>
      <c r="M296" s="49"/>
      <c r="N296" s="49"/>
      <c r="O296" s="49">
        <f t="shared" si="123"/>
        <v>0</v>
      </c>
      <c r="P296" s="49">
        <v>0</v>
      </c>
      <c r="Q296" s="49"/>
      <c r="R296" s="49"/>
      <c r="S296" s="49">
        <f t="shared" si="124"/>
        <v>0</v>
      </c>
      <c r="T296" s="49">
        <v>0</v>
      </c>
      <c r="U296" s="49"/>
      <c r="V296" s="49"/>
      <c r="W296" s="60">
        <f t="shared" si="125"/>
        <v>0</v>
      </c>
      <c r="X296" s="60"/>
      <c r="Y296" s="60">
        <f t="shared" si="126"/>
        <v>0</v>
      </c>
      <c r="Z296" s="133"/>
      <c r="AA296" s="60"/>
      <c r="AB296" s="142"/>
      <c r="AC296" s="151">
        <v>1</v>
      </c>
      <c r="AD296" s="151"/>
      <c r="AE296" s="151"/>
      <c r="AF296" s="65"/>
      <c r="AG296" s="179" t="s">
        <v>827</v>
      </c>
    </row>
    <row r="297" spans="1:33" s="18" customFormat="1" ht="69.75" customHeight="1">
      <c r="A297" s="45">
        <v>258</v>
      </c>
      <c r="B297" s="51" t="s">
        <v>708</v>
      </c>
      <c r="C297" s="47">
        <v>355022015</v>
      </c>
      <c r="D297" s="157">
        <v>2026</v>
      </c>
      <c r="E297" s="49"/>
      <c r="F297" s="55"/>
      <c r="G297" s="49"/>
      <c r="H297" s="49"/>
      <c r="I297" s="49"/>
      <c r="J297" s="185"/>
      <c r="K297" s="49"/>
      <c r="L297" s="49"/>
      <c r="M297" s="49"/>
      <c r="N297" s="49"/>
      <c r="O297" s="49">
        <f t="shared" si="123"/>
        <v>46900</v>
      </c>
      <c r="P297" s="49">
        <v>46900</v>
      </c>
      <c r="Q297" s="49"/>
      <c r="R297" s="49"/>
      <c r="S297" s="49">
        <f t="shared" si="124"/>
        <v>0</v>
      </c>
      <c r="T297" s="49"/>
      <c r="U297" s="49"/>
      <c r="V297" s="49"/>
      <c r="W297" s="60">
        <f t="shared" si="125"/>
        <v>0</v>
      </c>
      <c r="X297" s="60"/>
      <c r="Y297" s="60">
        <f t="shared" si="126"/>
        <v>46900</v>
      </c>
      <c r="Z297" s="133">
        <f t="shared" si="127"/>
        <v>1</v>
      </c>
      <c r="AA297" s="60">
        <f t="shared" si="128"/>
        <v>46900</v>
      </c>
      <c r="AB297" s="142">
        <f t="shared" si="129"/>
        <v>1</v>
      </c>
      <c r="AC297" s="151">
        <v>1</v>
      </c>
      <c r="AD297" s="151"/>
      <c r="AE297" s="151"/>
      <c r="AF297" s="65"/>
      <c r="AG297" s="179" t="s">
        <v>711</v>
      </c>
    </row>
    <row r="298" spans="1:33" s="18" customFormat="1" ht="69.75" customHeight="1">
      <c r="A298" s="45">
        <v>259</v>
      </c>
      <c r="B298" s="51" t="s">
        <v>709</v>
      </c>
      <c r="C298" s="47">
        <v>355028015</v>
      </c>
      <c r="D298" s="157">
        <v>2026</v>
      </c>
      <c r="E298" s="49"/>
      <c r="F298" s="55"/>
      <c r="G298" s="49"/>
      <c r="H298" s="49"/>
      <c r="I298" s="49"/>
      <c r="J298" s="185"/>
      <c r="K298" s="49"/>
      <c r="L298" s="49"/>
      <c r="M298" s="49"/>
      <c r="N298" s="49"/>
      <c r="O298" s="49">
        <f t="shared" si="123"/>
        <v>10300</v>
      </c>
      <c r="P298" s="49">
        <v>10300</v>
      </c>
      <c r="Q298" s="49"/>
      <c r="R298" s="49"/>
      <c r="S298" s="49">
        <f t="shared" si="124"/>
        <v>0</v>
      </c>
      <c r="T298" s="49"/>
      <c r="U298" s="49"/>
      <c r="V298" s="49"/>
      <c r="W298" s="60">
        <f t="shared" si="125"/>
        <v>0</v>
      </c>
      <c r="X298" s="60"/>
      <c r="Y298" s="60">
        <f t="shared" si="126"/>
        <v>10300</v>
      </c>
      <c r="Z298" s="133">
        <f t="shared" si="127"/>
        <v>1</v>
      </c>
      <c r="AA298" s="60">
        <f t="shared" si="128"/>
        <v>10300</v>
      </c>
      <c r="AB298" s="142">
        <f t="shared" si="129"/>
        <v>1</v>
      </c>
      <c r="AC298" s="151">
        <v>1</v>
      </c>
      <c r="AD298" s="151"/>
      <c r="AE298" s="151"/>
      <c r="AF298" s="65"/>
      <c r="AG298" s="179" t="s">
        <v>712</v>
      </c>
    </row>
    <row r="299" spans="1:33" s="18" customFormat="1" ht="69.75" customHeight="1">
      <c r="A299" s="45">
        <v>260</v>
      </c>
      <c r="B299" s="51" t="s">
        <v>710</v>
      </c>
      <c r="C299" s="47">
        <v>355022015</v>
      </c>
      <c r="D299" s="157">
        <v>2026</v>
      </c>
      <c r="E299" s="49"/>
      <c r="F299" s="55"/>
      <c r="G299" s="49"/>
      <c r="H299" s="49"/>
      <c r="I299" s="49"/>
      <c r="J299" s="185"/>
      <c r="K299" s="49"/>
      <c r="L299" s="49"/>
      <c r="M299" s="49"/>
      <c r="N299" s="49"/>
      <c r="O299" s="49">
        <f t="shared" si="123"/>
        <v>43956</v>
      </c>
      <c r="P299" s="49">
        <v>43956</v>
      </c>
      <c r="Q299" s="49"/>
      <c r="R299" s="49"/>
      <c r="S299" s="49">
        <f t="shared" si="124"/>
        <v>0</v>
      </c>
      <c r="T299" s="49"/>
      <c r="U299" s="49"/>
      <c r="V299" s="49"/>
      <c r="W299" s="60">
        <f t="shared" si="125"/>
        <v>0</v>
      </c>
      <c r="X299" s="60"/>
      <c r="Y299" s="60">
        <f t="shared" si="126"/>
        <v>43956</v>
      </c>
      <c r="Z299" s="133">
        <f t="shared" si="127"/>
        <v>1</v>
      </c>
      <c r="AA299" s="60">
        <f t="shared" si="128"/>
        <v>43956</v>
      </c>
      <c r="AB299" s="142">
        <f t="shared" si="129"/>
        <v>1</v>
      </c>
      <c r="AC299" s="151">
        <v>1</v>
      </c>
      <c r="AD299" s="151"/>
      <c r="AE299" s="151"/>
      <c r="AF299" s="65"/>
      <c r="AG299" s="179" t="s">
        <v>712</v>
      </c>
    </row>
    <row r="300" spans="1:33" s="160" customFormat="1">
      <c r="A300" s="170" t="s">
        <v>530</v>
      </c>
      <c r="B300" s="171"/>
      <c r="C300" s="28"/>
      <c r="D300" s="16"/>
      <c r="E300" s="25">
        <f>E302+F305</f>
        <v>2425349.8649999998</v>
      </c>
      <c r="F300" s="25">
        <f>F302+F305</f>
        <v>2337343.81733</v>
      </c>
      <c r="G300" s="25">
        <f t="shared" ref="G300:AF300" si="130">G302+G305</f>
        <v>0</v>
      </c>
      <c r="H300" s="25">
        <f t="shared" si="130"/>
        <v>0</v>
      </c>
      <c r="I300" s="25">
        <f t="shared" si="130"/>
        <v>0</v>
      </c>
      <c r="J300" s="25"/>
      <c r="K300" s="25">
        <f t="shared" si="130"/>
        <v>0</v>
      </c>
      <c r="L300" s="25">
        <f t="shared" si="130"/>
        <v>0</v>
      </c>
      <c r="M300" s="25">
        <f t="shared" si="130"/>
        <v>0</v>
      </c>
      <c r="N300" s="25">
        <f t="shared" si="130"/>
        <v>0</v>
      </c>
      <c r="O300" s="25">
        <f t="shared" si="130"/>
        <v>161884.08976999999</v>
      </c>
      <c r="P300" s="25">
        <f t="shared" si="130"/>
        <v>161884.08976999999</v>
      </c>
      <c r="Q300" s="25">
        <f t="shared" si="130"/>
        <v>0</v>
      </c>
      <c r="R300" s="25">
        <f t="shared" si="130"/>
        <v>0</v>
      </c>
      <c r="S300" s="25">
        <f t="shared" si="130"/>
        <v>161884.08976999999</v>
      </c>
      <c r="T300" s="25">
        <f t="shared" si="130"/>
        <v>161884.08976999999</v>
      </c>
      <c r="U300" s="25">
        <f t="shared" si="130"/>
        <v>0</v>
      </c>
      <c r="V300" s="25">
        <f t="shared" si="130"/>
        <v>0</v>
      </c>
      <c r="W300" s="25">
        <f t="shared" si="105"/>
        <v>0</v>
      </c>
      <c r="X300" s="25"/>
      <c r="Y300" s="25">
        <f t="shared" si="106"/>
        <v>0</v>
      </c>
      <c r="Z300" s="127">
        <f t="shared" si="107"/>
        <v>0</v>
      </c>
      <c r="AA300" s="25">
        <f t="shared" si="108"/>
        <v>0</v>
      </c>
      <c r="AB300" s="128">
        <f t="shared" si="109"/>
        <v>0</v>
      </c>
      <c r="AC300" s="25">
        <f t="shared" si="130"/>
        <v>3</v>
      </c>
      <c r="AD300" s="25">
        <f t="shared" si="130"/>
        <v>0</v>
      </c>
      <c r="AE300" s="25">
        <f t="shared" si="130"/>
        <v>0</v>
      </c>
      <c r="AF300" s="25">
        <f t="shared" si="130"/>
        <v>0</v>
      </c>
      <c r="AG300" s="25"/>
    </row>
    <row r="301" spans="1:33" ht="26.25" customHeight="1">
      <c r="A301" s="34"/>
      <c r="B301" s="13" t="s">
        <v>0</v>
      </c>
      <c r="C301" s="3"/>
      <c r="D301" s="2"/>
      <c r="E301" s="14"/>
      <c r="F301" s="14"/>
      <c r="G301" s="14"/>
      <c r="H301" s="14"/>
      <c r="I301" s="14"/>
      <c r="J301" s="15"/>
      <c r="K301" s="14"/>
      <c r="L301" s="14"/>
      <c r="M301" s="14"/>
      <c r="N301" s="14"/>
      <c r="O301" s="38">
        <v>0</v>
      </c>
      <c r="P301" s="14"/>
      <c r="Q301" s="14"/>
      <c r="R301" s="14"/>
      <c r="S301" s="38">
        <v>0</v>
      </c>
      <c r="T301" s="14"/>
      <c r="U301" s="14"/>
      <c r="V301" s="14"/>
      <c r="W301" s="59">
        <f t="shared" si="105"/>
        <v>0</v>
      </c>
      <c r="X301" s="61"/>
      <c r="Y301" s="59">
        <f t="shared" si="106"/>
        <v>0</v>
      </c>
      <c r="Z301" s="134"/>
      <c r="AA301" s="59"/>
      <c r="AB301" s="143"/>
      <c r="AC301" s="121"/>
      <c r="AD301" s="121"/>
      <c r="AE301" s="121"/>
      <c r="AF301" s="66"/>
      <c r="AG301" s="75"/>
    </row>
    <row r="302" spans="1:33" ht="27.75" customHeight="1">
      <c r="A302" s="33" t="s">
        <v>531</v>
      </c>
      <c r="B302" s="23" t="s">
        <v>8</v>
      </c>
      <c r="C302" s="19"/>
      <c r="D302" s="21"/>
      <c r="E302" s="22">
        <f>E303+E304</f>
        <v>2321269.6949999998</v>
      </c>
      <c r="F302" s="22">
        <f>F303+F304</f>
        <v>2233263.6473300001</v>
      </c>
      <c r="G302" s="22">
        <f t="shared" ref="G302:AF302" si="131">G303+G304</f>
        <v>0</v>
      </c>
      <c r="H302" s="22">
        <f t="shared" si="131"/>
        <v>0</v>
      </c>
      <c r="I302" s="22">
        <f t="shared" si="131"/>
        <v>0</v>
      </c>
      <c r="J302" s="22"/>
      <c r="K302" s="22">
        <f t="shared" si="131"/>
        <v>0</v>
      </c>
      <c r="L302" s="22">
        <f t="shared" si="131"/>
        <v>0</v>
      </c>
      <c r="M302" s="22">
        <f t="shared" si="131"/>
        <v>0</v>
      </c>
      <c r="N302" s="22">
        <f t="shared" si="131"/>
        <v>0</v>
      </c>
      <c r="O302" s="22">
        <f>O303+O304</f>
        <v>161884.08976999999</v>
      </c>
      <c r="P302" s="22">
        <f>P303+P304</f>
        <v>161884.08976999999</v>
      </c>
      <c r="Q302" s="22">
        <f t="shared" si="131"/>
        <v>0</v>
      </c>
      <c r="R302" s="22">
        <f t="shared" si="131"/>
        <v>0</v>
      </c>
      <c r="S302" s="22">
        <f>S303+S304</f>
        <v>161884.08976999999</v>
      </c>
      <c r="T302" s="22">
        <f>T303+T304</f>
        <v>161884.08976999999</v>
      </c>
      <c r="U302" s="22">
        <f t="shared" si="131"/>
        <v>0</v>
      </c>
      <c r="V302" s="22">
        <f t="shared" si="131"/>
        <v>0</v>
      </c>
      <c r="W302" s="22">
        <f t="shared" si="105"/>
        <v>0</v>
      </c>
      <c r="X302" s="22"/>
      <c r="Y302" s="22">
        <f t="shared" si="106"/>
        <v>0</v>
      </c>
      <c r="Z302" s="131">
        <f t="shared" si="107"/>
        <v>0</v>
      </c>
      <c r="AA302" s="22">
        <f t="shared" si="108"/>
        <v>0</v>
      </c>
      <c r="AB302" s="140">
        <f t="shared" si="109"/>
        <v>0</v>
      </c>
      <c r="AC302" s="22">
        <f>AC303+AC304</f>
        <v>2</v>
      </c>
      <c r="AD302" s="118">
        <f t="shared" si="131"/>
        <v>0</v>
      </c>
      <c r="AE302" s="118">
        <f t="shared" si="131"/>
        <v>0</v>
      </c>
      <c r="AF302" s="22">
        <f t="shared" si="131"/>
        <v>0</v>
      </c>
      <c r="AG302" s="22"/>
    </row>
    <row r="303" spans="1:33" s="18" customFormat="1" ht="204" customHeight="1">
      <c r="A303" s="45">
        <v>261</v>
      </c>
      <c r="B303" s="51" t="s">
        <v>475</v>
      </c>
      <c r="C303" s="101" t="s">
        <v>90</v>
      </c>
      <c r="D303" s="48" t="s">
        <v>64</v>
      </c>
      <c r="E303" s="49">
        <v>1556216</v>
      </c>
      <c r="F303" s="55">
        <v>1507872.5974999999</v>
      </c>
      <c r="G303" s="49"/>
      <c r="H303" s="49"/>
      <c r="I303" s="49"/>
      <c r="J303" s="36" t="s">
        <v>476</v>
      </c>
      <c r="K303" s="49"/>
      <c r="L303" s="49">
        <v>0</v>
      </c>
      <c r="M303" s="49"/>
      <c r="N303" s="49"/>
      <c r="O303" s="49"/>
      <c r="P303" s="49"/>
      <c r="Q303" s="49"/>
      <c r="R303" s="49"/>
      <c r="S303" s="49"/>
      <c r="T303" s="49"/>
      <c r="U303" s="49"/>
      <c r="V303" s="49"/>
      <c r="W303" s="60">
        <f t="shared" si="105"/>
        <v>0</v>
      </c>
      <c r="X303" s="60"/>
      <c r="Y303" s="60">
        <f t="shared" si="106"/>
        <v>0</v>
      </c>
      <c r="Z303" s="133"/>
      <c r="AA303" s="60"/>
      <c r="AB303" s="142"/>
      <c r="AC303" s="151">
        <v>1</v>
      </c>
      <c r="AD303" s="151"/>
      <c r="AE303" s="151"/>
      <c r="AF303" s="65"/>
      <c r="AG303" s="57" t="s">
        <v>827</v>
      </c>
    </row>
    <row r="304" spans="1:33" s="18" customFormat="1" ht="91.5" customHeight="1">
      <c r="A304" s="45">
        <v>262</v>
      </c>
      <c r="B304" s="51" t="s">
        <v>477</v>
      </c>
      <c r="C304" s="101" t="s">
        <v>92</v>
      </c>
      <c r="D304" s="50" t="s">
        <v>48</v>
      </c>
      <c r="E304" s="49">
        <v>765053.69499999995</v>
      </c>
      <c r="F304" s="49">
        <v>725391.04983000003</v>
      </c>
      <c r="G304" s="49"/>
      <c r="H304" s="49"/>
      <c r="I304" s="49"/>
      <c r="J304" s="36" t="s">
        <v>478</v>
      </c>
      <c r="K304" s="109"/>
      <c r="L304" s="49"/>
      <c r="M304" s="49"/>
      <c r="N304" s="49"/>
      <c r="O304" s="49">
        <f t="shared" ref="O304" si="132">SUM(P304:R304)</f>
        <v>161884.08976999999</v>
      </c>
      <c r="P304" s="49">
        <v>161884.08976999999</v>
      </c>
      <c r="Q304" s="49"/>
      <c r="R304" s="49"/>
      <c r="S304" s="49">
        <f t="shared" ref="S304" si="133">SUM(T304:V304)</f>
        <v>161884.08976999999</v>
      </c>
      <c r="T304" s="110">
        <v>161884.08976999999</v>
      </c>
      <c r="U304" s="49"/>
      <c r="V304" s="49"/>
      <c r="W304" s="60">
        <f t="shared" si="105"/>
        <v>0</v>
      </c>
      <c r="X304" s="60"/>
      <c r="Y304" s="60">
        <f t="shared" si="106"/>
        <v>0</v>
      </c>
      <c r="Z304" s="133">
        <f t="shared" si="107"/>
        <v>0</v>
      </c>
      <c r="AA304" s="60">
        <f t="shared" si="108"/>
        <v>0</v>
      </c>
      <c r="AB304" s="142">
        <f t="shared" si="109"/>
        <v>0</v>
      </c>
      <c r="AC304" s="151">
        <v>1</v>
      </c>
      <c r="AD304" s="151"/>
      <c r="AE304" s="151"/>
      <c r="AF304" s="65"/>
      <c r="AG304" s="57"/>
    </row>
    <row r="305" spans="1:33" ht="27.75" customHeight="1">
      <c r="A305" s="33" t="s">
        <v>22</v>
      </c>
      <c r="B305" s="23" t="s">
        <v>9</v>
      </c>
      <c r="C305" s="19"/>
      <c r="D305" s="21"/>
      <c r="E305" s="22">
        <f>E306</f>
        <v>0</v>
      </c>
      <c r="F305" s="22">
        <f>F306</f>
        <v>104080.17</v>
      </c>
      <c r="G305" s="22">
        <f t="shared" ref="G305:V305" si="134">G306</f>
        <v>0</v>
      </c>
      <c r="H305" s="22">
        <f t="shared" si="134"/>
        <v>0</v>
      </c>
      <c r="I305" s="22">
        <f t="shared" si="134"/>
        <v>0</v>
      </c>
      <c r="J305" s="22" t="str">
        <f t="shared" si="134"/>
        <v>Заключение ГЭ - 1 ед.</v>
      </c>
      <c r="K305" s="22">
        <f t="shared" si="134"/>
        <v>0</v>
      </c>
      <c r="L305" s="22">
        <f t="shared" si="134"/>
        <v>0</v>
      </c>
      <c r="M305" s="22">
        <f t="shared" si="134"/>
        <v>0</v>
      </c>
      <c r="N305" s="22">
        <f t="shared" si="134"/>
        <v>0</v>
      </c>
      <c r="O305" s="22">
        <f t="shared" si="134"/>
        <v>0</v>
      </c>
      <c r="P305" s="22">
        <f t="shared" si="134"/>
        <v>0</v>
      </c>
      <c r="Q305" s="22">
        <f t="shared" si="134"/>
        <v>0</v>
      </c>
      <c r="R305" s="22">
        <f t="shared" si="134"/>
        <v>0</v>
      </c>
      <c r="S305" s="22">
        <f t="shared" si="134"/>
        <v>0</v>
      </c>
      <c r="T305" s="22">
        <f t="shared" si="134"/>
        <v>0</v>
      </c>
      <c r="U305" s="22">
        <f t="shared" si="134"/>
        <v>0</v>
      </c>
      <c r="V305" s="22">
        <f t="shared" si="134"/>
        <v>0</v>
      </c>
      <c r="W305" s="22">
        <f t="shared" si="105"/>
        <v>0</v>
      </c>
      <c r="X305" s="22"/>
      <c r="Y305" s="22">
        <f t="shared" si="106"/>
        <v>0</v>
      </c>
      <c r="Z305" s="131"/>
      <c r="AA305" s="22"/>
      <c r="AB305" s="140"/>
      <c r="AC305" s="22">
        <f t="shared" ref="AC305:AF305" si="135">AC306</f>
        <v>1</v>
      </c>
      <c r="AD305" s="22">
        <f t="shared" si="135"/>
        <v>0</v>
      </c>
      <c r="AE305" s="22">
        <f t="shared" si="135"/>
        <v>0</v>
      </c>
      <c r="AF305" s="22">
        <f t="shared" si="135"/>
        <v>0</v>
      </c>
      <c r="AG305" s="22"/>
    </row>
    <row r="306" spans="1:33" s="18" customFormat="1" ht="113.25" customHeight="1">
      <c r="A306" s="45">
        <v>263</v>
      </c>
      <c r="B306" s="51" t="s">
        <v>479</v>
      </c>
      <c r="C306" s="101" t="s">
        <v>90</v>
      </c>
      <c r="D306" s="48" t="s">
        <v>48</v>
      </c>
      <c r="E306" s="55"/>
      <c r="F306" s="55">
        <v>104080.17</v>
      </c>
      <c r="G306" s="49"/>
      <c r="H306" s="49"/>
      <c r="I306" s="49"/>
      <c r="J306" s="36" t="s">
        <v>49</v>
      </c>
      <c r="K306" s="49"/>
      <c r="L306" s="49"/>
      <c r="M306" s="49"/>
      <c r="N306" s="49"/>
      <c r="O306" s="49"/>
      <c r="P306" s="49"/>
      <c r="Q306" s="49"/>
      <c r="R306" s="49"/>
      <c r="S306" s="49"/>
      <c r="T306" s="49"/>
      <c r="U306" s="49"/>
      <c r="V306" s="49"/>
      <c r="W306" s="60">
        <f t="shared" si="105"/>
        <v>0</v>
      </c>
      <c r="X306" s="60"/>
      <c r="Y306" s="60">
        <f t="shared" si="106"/>
        <v>0</v>
      </c>
      <c r="Z306" s="133"/>
      <c r="AA306" s="60"/>
      <c r="AB306" s="142"/>
      <c r="AC306" s="151">
        <v>1</v>
      </c>
      <c r="AD306" s="151"/>
      <c r="AE306" s="151"/>
      <c r="AF306" s="65"/>
      <c r="AG306" s="57" t="s">
        <v>827</v>
      </c>
    </row>
    <row r="307" spans="1:33" s="6" customFormat="1" ht="30.75" customHeight="1">
      <c r="A307" s="170" t="s">
        <v>550</v>
      </c>
      <c r="B307" s="171"/>
      <c r="C307" s="28"/>
      <c r="D307" s="16"/>
      <c r="E307" s="25">
        <f>E309+F318</f>
        <v>186050155.80576003</v>
      </c>
      <c r="F307" s="25">
        <f>F309+F318</f>
        <v>185088513.56145</v>
      </c>
      <c r="G307" s="25">
        <f t="shared" ref="G307:V307" si="136">G309+G318</f>
        <v>0</v>
      </c>
      <c r="H307" s="25">
        <f>H309+H318</f>
        <v>16990036.943039998</v>
      </c>
      <c r="I307" s="25">
        <f t="shared" si="136"/>
        <v>0</v>
      </c>
      <c r="J307" s="25">
        <f t="shared" si="136"/>
        <v>0</v>
      </c>
      <c r="K307" s="25">
        <f t="shared" si="136"/>
        <v>0</v>
      </c>
      <c r="L307" s="25">
        <f t="shared" si="136"/>
        <v>0</v>
      </c>
      <c r="M307" s="25">
        <f t="shared" si="136"/>
        <v>0</v>
      </c>
      <c r="N307" s="25">
        <f t="shared" si="136"/>
        <v>0</v>
      </c>
      <c r="O307" s="25">
        <f t="shared" si="136"/>
        <v>10160576.460760001</v>
      </c>
      <c r="P307" s="25">
        <f t="shared" si="136"/>
        <v>10160576.460760001</v>
      </c>
      <c r="Q307" s="25">
        <f t="shared" si="136"/>
        <v>0</v>
      </c>
      <c r="R307" s="25">
        <f t="shared" si="136"/>
        <v>0</v>
      </c>
      <c r="S307" s="25">
        <f t="shared" si="136"/>
        <v>7761374.8517300002</v>
      </c>
      <c r="T307" s="25">
        <f t="shared" si="136"/>
        <v>7761374.8517300002</v>
      </c>
      <c r="U307" s="25">
        <f t="shared" si="136"/>
        <v>0</v>
      </c>
      <c r="V307" s="25">
        <f t="shared" si="136"/>
        <v>0</v>
      </c>
      <c r="W307" s="25">
        <f t="shared" si="105"/>
        <v>0</v>
      </c>
      <c r="X307" s="25"/>
      <c r="Y307" s="25">
        <f t="shared" si="106"/>
        <v>2399201.6090300009</v>
      </c>
      <c r="Z307" s="127">
        <f t="shared" si="107"/>
        <v>0.23612849313182993</v>
      </c>
      <c r="AA307" s="25">
        <f t="shared" si="108"/>
        <v>2399201.6090300009</v>
      </c>
      <c r="AB307" s="128">
        <f t="shared" si="109"/>
        <v>0.23612849313182993</v>
      </c>
      <c r="AC307" s="25">
        <f t="shared" ref="AC307:AE307" si="137">AC309+AC318</f>
        <v>21</v>
      </c>
      <c r="AD307" s="25">
        <f t="shared" si="137"/>
        <v>0</v>
      </c>
      <c r="AE307" s="25">
        <f t="shared" si="137"/>
        <v>0</v>
      </c>
      <c r="AF307" s="25">
        <f>AF309+AF318</f>
        <v>0</v>
      </c>
      <c r="AG307" s="25">
        <f>AG309+AG318</f>
        <v>0</v>
      </c>
    </row>
    <row r="308" spans="1:33">
      <c r="A308" s="34"/>
      <c r="B308" s="13" t="s">
        <v>0</v>
      </c>
      <c r="C308" s="3"/>
      <c r="D308" s="2"/>
      <c r="E308" s="26"/>
      <c r="F308" s="14"/>
      <c r="G308" s="14"/>
      <c r="H308" s="14"/>
      <c r="I308" s="14"/>
      <c r="J308" s="15"/>
      <c r="K308" s="14"/>
      <c r="L308" s="14"/>
      <c r="M308" s="14"/>
      <c r="N308" s="14"/>
      <c r="O308" s="38">
        <f>SUM(P308:R308)</f>
        <v>0</v>
      </c>
      <c r="P308" s="14"/>
      <c r="Q308" s="14"/>
      <c r="R308" s="14"/>
      <c r="S308" s="38">
        <f>SUM(T308:V308)</f>
        <v>0</v>
      </c>
      <c r="T308" s="14"/>
      <c r="U308" s="14"/>
      <c r="V308" s="14"/>
      <c r="W308" s="59">
        <f t="shared" si="105"/>
        <v>0</v>
      </c>
      <c r="X308" s="61"/>
      <c r="Y308" s="59">
        <f t="shared" si="106"/>
        <v>0</v>
      </c>
      <c r="Z308" s="134"/>
      <c r="AA308" s="59"/>
      <c r="AB308" s="143"/>
      <c r="AC308" s="121"/>
      <c r="AD308" s="121"/>
      <c r="AE308" s="121"/>
      <c r="AF308" s="66"/>
      <c r="AG308" s="75"/>
    </row>
    <row r="309" spans="1:33" ht="35.25" customHeight="1">
      <c r="A309" s="33" t="s">
        <v>551</v>
      </c>
      <c r="B309" s="23" t="s">
        <v>8</v>
      </c>
      <c r="C309" s="19"/>
      <c r="D309" s="21"/>
      <c r="E309" s="22">
        <f>SUM(E310:E317)</f>
        <v>184432172.26320001</v>
      </c>
      <c r="F309" s="22">
        <f>SUM(F310:F317)</f>
        <v>183470530.01888999</v>
      </c>
      <c r="G309" s="22">
        <f>SUM(G310:G314)</f>
        <v>0</v>
      </c>
      <c r="H309" s="22">
        <f>SUM(H310:H317)</f>
        <v>16814752</v>
      </c>
      <c r="I309" s="22">
        <f t="shared" ref="I309:N309" si="138">SUM(I310:I314)</f>
        <v>0</v>
      </c>
      <c r="J309" s="22">
        <f t="shared" si="138"/>
        <v>0</v>
      </c>
      <c r="K309" s="22">
        <f t="shared" si="138"/>
        <v>0</v>
      </c>
      <c r="L309" s="22">
        <f t="shared" si="138"/>
        <v>0</v>
      </c>
      <c r="M309" s="22">
        <f t="shared" si="138"/>
        <v>0</v>
      </c>
      <c r="N309" s="22">
        <f t="shared" si="138"/>
        <v>0</v>
      </c>
      <c r="O309" s="22">
        <f>SUM(O310:O317)</f>
        <v>10130576.460760001</v>
      </c>
      <c r="P309" s="22">
        <f>SUM(P310:P317)</f>
        <v>10130576.460760001</v>
      </c>
      <c r="Q309" s="22">
        <f>SUM(Q310:Q314)</f>
        <v>0</v>
      </c>
      <c r="R309" s="22">
        <f>SUM(R310:R314)</f>
        <v>0</v>
      </c>
      <c r="S309" s="22">
        <f>SUM(S310:S317)</f>
        <v>7731374.8517300002</v>
      </c>
      <c r="T309" s="22">
        <f>SUM(T310:T317)</f>
        <v>7731374.8517300002</v>
      </c>
      <c r="U309" s="22">
        <f>SUM(U310:U314)</f>
        <v>0</v>
      </c>
      <c r="V309" s="22">
        <f>SUM(V310:V314)</f>
        <v>0</v>
      </c>
      <c r="W309" s="22">
        <f t="shared" si="105"/>
        <v>0</v>
      </c>
      <c r="X309" s="22"/>
      <c r="Y309" s="22">
        <f t="shared" si="106"/>
        <v>2399201.6090300009</v>
      </c>
      <c r="Z309" s="131">
        <f t="shared" si="107"/>
        <v>0.23682774798878636</v>
      </c>
      <c r="AA309" s="22">
        <f t="shared" si="108"/>
        <v>2399201.6090300009</v>
      </c>
      <c r="AB309" s="140">
        <f t="shared" si="109"/>
        <v>0.23682774798878636</v>
      </c>
      <c r="AC309" s="22">
        <f>SUM(AC310:AC317)</f>
        <v>8</v>
      </c>
      <c r="AD309" s="22">
        <f>SUM(AD310:AD317)</f>
        <v>0</v>
      </c>
      <c r="AE309" s="22">
        <f>SUM(AE310:AE317)</f>
        <v>0</v>
      </c>
      <c r="AF309" s="22">
        <f>SUM(AF310:AF314)</f>
        <v>0</v>
      </c>
      <c r="AG309" s="22">
        <f>SUM(AG310:AG314)</f>
        <v>0</v>
      </c>
    </row>
    <row r="310" spans="1:33" s="18" customFormat="1" ht="86.25" customHeight="1">
      <c r="A310" s="45">
        <v>264</v>
      </c>
      <c r="B310" s="51" t="s">
        <v>532</v>
      </c>
      <c r="C310" s="101" t="s">
        <v>75</v>
      </c>
      <c r="D310" s="48" t="s">
        <v>48</v>
      </c>
      <c r="E310" s="49">
        <v>25307124</v>
      </c>
      <c r="F310" s="55">
        <v>24709885.39686</v>
      </c>
      <c r="G310" s="49"/>
      <c r="H310" s="49">
        <v>10191352</v>
      </c>
      <c r="I310" s="49"/>
      <c r="J310" s="36" t="s">
        <v>533</v>
      </c>
      <c r="K310" s="49"/>
      <c r="L310" s="49"/>
      <c r="M310" s="49"/>
      <c r="N310" s="49"/>
      <c r="O310" s="49">
        <f t="shared" ref="O310:O317" si="139">SUM(P310:R310)</f>
        <v>3432660</v>
      </c>
      <c r="P310" s="49">
        <v>3432660</v>
      </c>
      <c r="Q310" s="49"/>
      <c r="R310" s="49"/>
      <c r="S310" s="49">
        <f t="shared" ref="S310:S317" si="140">SUM(T310:V310)</f>
        <v>3105948.5389700001</v>
      </c>
      <c r="T310" s="49">
        <v>3105948.5389700001</v>
      </c>
      <c r="U310" s="49"/>
      <c r="V310" s="49"/>
      <c r="W310" s="60">
        <f t="shared" si="105"/>
        <v>0</v>
      </c>
      <c r="X310" s="60"/>
      <c r="Y310" s="60">
        <f t="shared" si="106"/>
        <v>326711.46102999989</v>
      </c>
      <c r="Z310" s="133">
        <f t="shared" si="107"/>
        <v>9.5177343817913776E-2</v>
      </c>
      <c r="AA310" s="60">
        <f t="shared" si="108"/>
        <v>326711.46102999989</v>
      </c>
      <c r="AB310" s="142">
        <f t="shared" si="109"/>
        <v>9.5177343817913776E-2</v>
      </c>
      <c r="AC310" s="151">
        <v>1</v>
      </c>
      <c r="AD310" s="151"/>
      <c r="AE310" s="151"/>
      <c r="AF310" s="65"/>
      <c r="AG310" s="57"/>
    </row>
    <row r="311" spans="1:33" s="18" customFormat="1" ht="65.25" customHeight="1">
      <c r="A311" s="45">
        <v>265</v>
      </c>
      <c r="B311" s="51" t="s">
        <v>534</v>
      </c>
      <c r="C311" s="101" t="s">
        <v>75</v>
      </c>
      <c r="D311" s="48" t="s">
        <v>48</v>
      </c>
      <c r="E311" s="49">
        <v>1925082</v>
      </c>
      <c r="F311" s="55">
        <v>1860503.1017899998</v>
      </c>
      <c r="G311" s="49"/>
      <c r="H311" s="49">
        <v>800000</v>
      </c>
      <c r="I311" s="49"/>
      <c r="J311" s="36" t="s">
        <v>535</v>
      </c>
      <c r="K311" s="49"/>
      <c r="L311" s="49"/>
      <c r="M311" s="49"/>
      <c r="N311" s="49"/>
      <c r="O311" s="49">
        <f t="shared" si="139"/>
        <v>296711.46075999999</v>
      </c>
      <c r="P311" s="49">
        <v>296711.46075999999</v>
      </c>
      <c r="Q311" s="49"/>
      <c r="R311" s="49"/>
      <c r="S311" s="49">
        <f t="shared" si="140"/>
        <v>296711.46075999999</v>
      </c>
      <c r="T311" s="49">
        <v>296711.46075999999</v>
      </c>
      <c r="U311" s="49"/>
      <c r="V311" s="49"/>
      <c r="W311" s="60">
        <f t="shared" si="105"/>
        <v>0</v>
      </c>
      <c r="X311" s="60"/>
      <c r="Y311" s="60">
        <f t="shared" si="106"/>
        <v>0</v>
      </c>
      <c r="Z311" s="133">
        <f t="shared" si="107"/>
        <v>0</v>
      </c>
      <c r="AA311" s="60">
        <f t="shared" si="108"/>
        <v>0</v>
      </c>
      <c r="AB311" s="142">
        <f t="shared" si="109"/>
        <v>0</v>
      </c>
      <c r="AC311" s="151">
        <v>1</v>
      </c>
      <c r="AD311" s="151"/>
      <c r="AE311" s="151"/>
      <c r="AF311" s="65"/>
      <c r="AG311" s="57"/>
    </row>
    <row r="312" spans="1:33" s="18" customFormat="1" ht="87.75" customHeight="1">
      <c r="A312" s="45">
        <v>266</v>
      </c>
      <c r="B312" s="51" t="s">
        <v>536</v>
      </c>
      <c r="C312" s="101" t="s">
        <v>75</v>
      </c>
      <c r="D312" s="48" t="s">
        <v>48</v>
      </c>
      <c r="E312" s="49">
        <v>1404362.7919999999</v>
      </c>
      <c r="F312" s="55">
        <v>1306053.0657599999</v>
      </c>
      <c r="G312" s="49"/>
      <c r="H312" s="49">
        <v>1238500</v>
      </c>
      <c r="I312" s="49"/>
      <c r="J312" s="36" t="s">
        <v>537</v>
      </c>
      <c r="K312" s="49"/>
      <c r="L312" s="49"/>
      <c r="M312" s="49"/>
      <c r="N312" s="49"/>
      <c r="O312" s="49">
        <f t="shared" si="139"/>
        <v>0</v>
      </c>
      <c r="P312" s="49">
        <v>0</v>
      </c>
      <c r="Q312" s="49"/>
      <c r="R312" s="49"/>
      <c r="S312" s="49">
        <f t="shared" si="140"/>
        <v>0</v>
      </c>
      <c r="T312" s="49">
        <v>0</v>
      </c>
      <c r="U312" s="49"/>
      <c r="V312" s="49"/>
      <c r="W312" s="60">
        <f t="shared" si="105"/>
        <v>0</v>
      </c>
      <c r="X312" s="60"/>
      <c r="Y312" s="60">
        <f t="shared" si="106"/>
        <v>0</v>
      </c>
      <c r="Z312" s="133"/>
      <c r="AA312" s="60"/>
      <c r="AB312" s="142"/>
      <c r="AC312" s="151">
        <v>1</v>
      </c>
      <c r="AD312" s="151"/>
      <c r="AE312" s="151"/>
      <c r="AF312" s="65"/>
      <c r="AG312" s="57" t="s">
        <v>827</v>
      </c>
    </row>
    <row r="313" spans="1:33" s="18" customFormat="1" ht="65.25" customHeight="1">
      <c r="A313" s="45">
        <v>267</v>
      </c>
      <c r="B313" s="51" t="s">
        <v>538</v>
      </c>
      <c r="C313" s="101" t="s">
        <v>76</v>
      </c>
      <c r="D313" s="48" t="s">
        <v>48</v>
      </c>
      <c r="E313" s="49">
        <v>29750432.1428</v>
      </c>
      <c r="F313" s="55">
        <v>29750432.1428</v>
      </c>
      <c r="G313" s="49"/>
      <c r="H313" s="49">
        <v>1887900</v>
      </c>
      <c r="I313" s="49"/>
      <c r="J313" s="36" t="s">
        <v>539</v>
      </c>
      <c r="K313" s="49"/>
      <c r="L313" s="49"/>
      <c r="M313" s="49"/>
      <c r="N313" s="49"/>
      <c r="O313" s="49">
        <f t="shared" si="139"/>
        <v>0</v>
      </c>
      <c r="P313" s="49">
        <v>0</v>
      </c>
      <c r="Q313" s="49"/>
      <c r="R313" s="49"/>
      <c r="S313" s="49">
        <f t="shared" si="140"/>
        <v>0</v>
      </c>
      <c r="T313" s="49">
        <v>0</v>
      </c>
      <c r="U313" s="49"/>
      <c r="V313" s="49"/>
      <c r="W313" s="60">
        <f t="shared" si="105"/>
        <v>0</v>
      </c>
      <c r="X313" s="60"/>
      <c r="Y313" s="60">
        <f t="shared" si="106"/>
        <v>0</v>
      </c>
      <c r="Z313" s="133"/>
      <c r="AA313" s="60"/>
      <c r="AB313" s="142"/>
      <c r="AC313" s="151">
        <v>1</v>
      </c>
      <c r="AD313" s="151"/>
      <c r="AE313" s="151"/>
      <c r="AF313" s="65"/>
      <c r="AG313" s="57" t="s">
        <v>827</v>
      </c>
    </row>
    <row r="314" spans="1:33" s="18" customFormat="1" ht="83.25" customHeight="1">
      <c r="A314" s="45">
        <v>268</v>
      </c>
      <c r="B314" s="51" t="s">
        <v>540</v>
      </c>
      <c r="C314" s="101" t="s">
        <v>76</v>
      </c>
      <c r="D314" s="48" t="s">
        <v>48</v>
      </c>
      <c r="E314" s="49">
        <v>83260821.428399995</v>
      </c>
      <c r="F314" s="55">
        <v>83260821.428399995</v>
      </c>
      <c r="G314" s="49"/>
      <c r="H314" s="49">
        <v>2697000</v>
      </c>
      <c r="I314" s="49"/>
      <c r="J314" s="36" t="s">
        <v>541</v>
      </c>
      <c r="K314" s="49"/>
      <c r="L314" s="49"/>
      <c r="M314" s="49"/>
      <c r="N314" s="49"/>
      <c r="O314" s="49">
        <f t="shared" si="139"/>
        <v>0</v>
      </c>
      <c r="P314" s="49">
        <v>0</v>
      </c>
      <c r="Q314" s="49"/>
      <c r="R314" s="49"/>
      <c r="S314" s="49">
        <f t="shared" si="140"/>
        <v>0</v>
      </c>
      <c r="T314" s="49">
        <v>0</v>
      </c>
      <c r="U314" s="49"/>
      <c r="V314" s="49"/>
      <c r="W314" s="60">
        <f t="shared" si="105"/>
        <v>0</v>
      </c>
      <c r="X314" s="60"/>
      <c r="Y314" s="60">
        <f t="shared" si="106"/>
        <v>0</v>
      </c>
      <c r="Z314" s="133"/>
      <c r="AA314" s="60"/>
      <c r="AB314" s="142"/>
      <c r="AC314" s="151">
        <v>1</v>
      </c>
      <c r="AD314" s="151"/>
      <c r="AE314" s="151"/>
      <c r="AF314" s="65"/>
      <c r="AG314" s="57" t="s">
        <v>827</v>
      </c>
    </row>
    <row r="315" spans="1:33" s="18" customFormat="1" ht="83.25" customHeight="1">
      <c r="A315" s="45">
        <v>269</v>
      </c>
      <c r="B315" s="51" t="s">
        <v>677</v>
      </c>
      <c r="C315" s="101" t="s">
        <v>76</v>
      </c>
      <c r="D315" s="48" t="s">
        <v>617</v>
      </c>
      <c r="E315" s="49">
        <v>15000000</v>
      </c>
      <c r="F315" s="49">
        <v>15000000</v>
      </c>
      <c r="G315" s="49"/>
      <c r="H315" s="49"/>
      <c r="I315" s="49"/>
      <c r="J315" s="36"/>
      <c r="K315" s="49"/>
      <c r="L315" s="49"/>
      <c r="M315" s="49"/>
      <c r="N315" s="49"/>
      <c r="O315" s="49">
        <f t="shared" si="139"/>
        <v>0</v>
      </c>
      <c r="P315" s="49"/>
      <c r="Q315" s="49"/>
      <c r="R315" s="49"/>
      <c r="S315" s="49">
        <f t="shared" si="140"/>
        <v>0</v>
      </c>
      <c r="T315" s="49"/>
      <c r="U315" s="49"/>
      <c r="V315" s="49"/>
      <c r="W315" s="60">
        <f t="shared" si="105"/>
        <v>0</v>
      </c>
      <c r="X315" s="60"/>
      <c r="Y315" s="60">
        <f t="shared" si="106"/>
        <v>0</v>
      </c>
      <c r="Z315" s="133"/>
      <c r="AA315" s="60"/>
      <c r="AB315" s="142"/>
      <c r="AC315" s="151">
        <v>1</v>
      </c>
      <c r="AD315" s="151"/>
      <c r="AE315" s="151"/>
      <c r="AF315" s="65"/>
      <c r="AG315" s="57" t="s">
        <v>827</v>
      </c>
    </row>
    <row r="316" spans="1:33" s="18" customFormat="1" ht="83.25" customHeight="1">
      <c r="A316" s="45">
        <v>270</v>
      </c>
      <c r="B316" s="51" t="s">
        <v>678</v>
      </c>
      <c r="C316" s="101" t="s">
        <v>76</v>
      </c>
      <c r="D316" s="48" t="s">
        <v>617</v>
      </c>
      <c r="E316" s="49">
        <v>11699414</v>
      </c>
      <c r="F316" s="55">
        <v>11497898.983279999</v>
      </c>
      <c r="G316" s="49"/>
      <c r="H316" s="49"/>
      <c r="I316" s="49"/>
      <c r="J316" s="36"/>
      <c r="K316" s="49"/>
      <c r="L316" s="49"/>
      <c r="M316" s="49"/>
      <c r="N316" s="49"/>
      <c r="O316" s="49">
        <f t="shared" si="139"/>
        <v>0</v>
      </c>
      <c r="P316" s="49"/>
      <c r="Q316" s="49"/>
      <c r="R316" s="49"/>
      <c r="S316" s="49">
        <f t="shared" si="140"/>
        <v>0</v>
      </c>
      <c r="T316" s="49"/>
      <c r="U316" s="49"/>
      <c r="V316" s="49"/>
      <c r="W316" s="60">
        <f t="shared" si="105"/>
        <v>0</v>
      </c>
      <c r="X316" s="60"/>
      <c r="Y316" s="60">
        <f t="shared" si="106"/>
        <v>0</v>
      </c>
      <c r="Z316" s="133"/>
      <c r="AA316" s="60"/>
      <c r="AB316" s="142"/>
      <c r="AC316" s="151">
        <v>1</v>
      </c>
      <c r="AD316" s="151"/>
      <c r="AE316" s="151"/>
      <c r="AF316" s="65"/>
      <c r="AG316" s="57" t="s">
        <v>827</v>
      </c>
    </row>
    <row r="317" spans="1:33" s="27" customFormat="1" ht="132" customHeight="1">
      <c r="A317" s="45">
        <v>271</v>
      </c>
      <c r="B317" s="51" t="s">
        <v>86</v>
      </c>
      <c r="C317" s="50" t="s">
        <v>87</v>
      </c>
      <c r="D317" s="50" t="s">
        <v>64</v>
      </c>
      <c r="E317" s="35">
        <f>33913*474.3</f>
        <v>16084935.9</v>
      </c>
      <c r="F317" s="35">
        <f>33913*474.3</f>
        <v>16084935.9</v>
      </c>
      <c r="G317" s="52"/>
      <c r="H317" s="52"/>
      <c r="I317" s="52"/>
      <c r="J317" s="36" t="s">
        <v>88</v>
      </c>
      <c r="K317" s="35"/>
      <c r="L317" s="35"/>
      <c r="M317" s="35"/>
      <c r="N317" s="35"/>
      <c r="O317" s="49">
        <f t="shared" si="139"/>
        <v>6401205</v>
      </c>
      <c r="P317" s="35">
        <v>6401205</v>
      </c>
      <c r="Q317" s="35"/>
      <c r="R317" s="35"/>
      <c r="S317" s="49">
        <f t="shared" si="140"/>
        <v>4328714.852</v>
      </c>
      <c r="T317" s="35">
        <v>4328714.852</v>
      </c>
      <c r="U317" s="35"/>
      <c r="V317" s="35"/>
      <c r="W317" s="60">
        <f t="shared" si="105"/>
        <v>0</v>
      </c>
      <c r="X317" s="60"/>
      <c r="Y317" s="60">
        <f t="shared" si="106"/>
        <v>2072490.148</v>
      </c>
      <c r="Z317" s="133">
        <f t="shared" si="107"/>
        <v>0.32376562662811142</v>
      </c>
      <c r="AA317" s="60">
        <f t="shared" si="108"/>
        <v>2072490.148</v>
      </c>
      <c r="AB317" s="142">
        <f t="shared" si="109"/>
        <v>0.32376562662811142</v>
      </c>
      <c r="AC317" s="126">
        <v>1</v>
      </c>
      <c r="AD317" s="126"/>
      <c r="AE317" s="126"/>
      <c r="AF317" s="67"/>
      <c r="AG317" s="57" t="s">
        <v>842</v>
      </c>
    </row>
    <row r="318" spans="1:33" ht="29.25" customHeight="1">
      <c r="A318" s="33" t="s">
        <v>23</v>
      </c>
      <c r="B318" s="23" t="s">
        <v>65</v>
      </c>
      <c r="C318" s="19"/>
      <c r="D318" s="21"/>
      <c r="E318" s="22">
        <f>SUM(E319:E326)</f>
        <v>0</v>
      </c>
      <c r="F318" s="22">
        <f>SUM(F319:F331)</f>
        <v>1617983.54256</v>
      </c>
      <c r="G318" s="22">
        <f>SUM(G319:G326)</f>
        <v>0</v>
      </c>
      <c r="H318" s="22">
        <f>SUM(H319:H331)</f>
        <v>175284.94303999998</v>
      </c>
      <c r="I318" s="22">
        <f t="shared" ref="I318:N318" si="141">SUM(I319:I326)</f>
        <v>0</v>
      </c>
      <c r="J318" s="22">
        <f t="shared" si="141"/>
        <v>0</v>
      </c>
      <c r="K318" s="22">
        <f t="shared" si="141"/>
        <v>0</v>
      </c>
      <c r="L318" s="22">
        <f t="shared" si="141"/>
        <v>0</v>
      </c>
      <c r="M318" s="22">
        <f t="shared" si="141"/>
        <v>0</v>
      </c>
      <c r="N318" s="22">
        <f t="shared" si="141"/>
        <v>0</v>
      </c>
      <c r="O318" s="22">
        <f>SUM(O319:O331)</f>
        <v>30000</v>
      </c>
      <c r="P318" s="22">
        <f>SUM(P319:P331)</f>
        <v>30000</v>
      </c>
      <c r="Q318" s="22">
        <f>SUM(Q319:Q326)</f>
        <v>0</v>
      </c>
      <c r="R318" s="22">
        <f>SUM(R319:R326)</f>
        <v>0</v>
      </c>
      <c r="S318" s="22">
        <f>SUM(S319:S331)</f>
        <v>30000</v>
      </c>
      <c r="T318" s="22">
        <f>SUM(T319:T331)</f>
        <v>30000</v>
      </c>
      <c r="U318" s="22">
        <f>SUM(U319:U326)</f>
        <v>0</v>
      </c>
      <c r="V318" s="22">
        <f>SUM(V319:V326)</f>
        <v>0</v>
      </c>
      <c r="W318" s="22">
        <f t="shared" si="105"/>
        <v>0</v>
      </c>
      <c r="X318" s="22"/>
      <c r="Y318" s="22">
        <f t="shared" si="106"/>
        <v>0</v>
      </c>
      <c r="Z318" s="131">
        <f t="shared" si="107"/>
        <v>0</v>
      </c>
      <c r="AA318" s="22">
        <f t="shared" si="108"/>
        <v>0</v>
      </c>
      <c r="AB318" s="140">
        <f t="shared" si="109"/>
        <v>0</v>
      </c>
      <c r="AC318" s="22">
        <f>SUM(AC319:AC331)</f>
        <v>13</v>
      </c>
      <c r="AD318" s="118">
        <f>SUM(AD319:AD331)</f>
        <v>0</v>
      </c>
      <c r="AE318" s="118">
        <f>SUM(AE319:AE331)</f>
        <v>0</v>
      </c>
      <c r="AF318" s="22">
        <f>SUM(AF319:AF326)</f>
        <v>0</v>
      </c>
      <c r="AG318" s="22">
        <f>SUM(AG319:AG326)</f>
        <v>0</v>
      </c>
    </row>
    <row r="319" spans="1:33" s="156" customFormat="1" ht="66.75" customHeight="1">
      <c r="A319" s="45">
        <v>272</v>
      </c>
      <c r="B319" s="51" t="s">
        <v>542</v>
      </c>
      <c r="C319" s="101" t="s">
        <v>75</v>
      </c>
      <c r="D319" s="48" t="s">
        <v>64</v>
      </c>
      <c r="E319" s="49"/>
      <c r="F319" s="55">
        <v>165457.99669999999</v>
      </c>
      <c r="G319" s="49"/>
      <c r="H319" s="49"/>
      <c r="I319" s="49"/>
      <c r="J319" s="36" t="s">
        <v>49</v>
      </c>
      <c r="K319" s="49"/>
      <c r="L319" s="49"/>
      <c r="M319" s="49"/>
      <c r="N319" s="49"/>
      <c r="O319" s="49">
        <f t="shared" ref="O319:O331" si="142">SUM(P319:R319)</f>
        <v>0</v>
      </c>
      <c r="P319" s="49">
        <v>0</v>
      </c>
      <c r="Q319" s="49"/>
      <c r="R319" s="49"/>
      <c r="S319" s="49">
        <f t="shared" ref="S319:S331" si="143">SUM(T319:V319)</f>
        <v>0</v>
      </c>
      <c r="T319" s="49">
        <v>0</v>
      </c>
      <c r="U319" s="49"/>
      <c r="V319" s="49"/>
      <c r="W319" s="60">
        <f t="shared" si="105"/>
        <v>0</v>
      </c>
      <c r="X319" s="60"/>
      <c r="Y319" s="60">
        <f t="shared" si="106"/>
        <v>0</v>
      </c>
      <c r="Z319" s="133"/>
      <c r="AA319" s="60"/>
      <c r="AB319" s="142"/>
      <c r="AC319" s="151">
        <v>1</v>
      </c>
      <c r="AD319" s="151"/>
      <c r="AE319" s="151"/>
      <c r="AF319" s="152"/>
      <c r="AG319" s="57" t="s">
        <v>841</v>
      </c>
    </row>
    <row r="320" spans="1:33" s="156" customFormat="1" ht="59.25" customHeight="1">
      <c r="A320" s="45">
        <v>273</v>
      </c>
      <c r="B320" s="51" t="s">
        <v>543</v>
      </c>
      <c r="C320" s="101" t="s">
        <v>75</v>
      </c>
      <c r="D320" s="48" t="s">
        <v>48</v>
      </c>
      <c r="E320" s="49"/>
      <c r="F320" s="55">
        <v>222202.93015</v>
      </c>
      <c r="G320" s="49"/>
      <c r="H320" s="49">
        <v>50000</v>
      </c>
      <c r="I320" s="49"/>
      <c r="J320" s="36" t="s">
        <v>49</v>
      </c>
      <c r="K320" s="49"/>
      <c r="L320" s="49"/>
      <c r="M320" s="49"/>
      <c r="N320" s="49"/>
      <c r="O320" s="49">
        <f t="shared" si="142"/>
        <v>30000</v>
      </c>
      <c r="P320" s="49">
        <v>30000</v>
      </c>
      <c r="Q320" s="49"/>
      <c r="R320" s="49"/>
      <c r="S320" s="49">
        <f t="shared" si="143"/>
        <v>30000</v>
      </c>
      <c r="T320" s="49">
        <v>30000</v>
      </c>
      <c r="U320" s="49"/>
      <c r="V320" s="49"/>
      <c r="W320" s="60">
        <f t="shared" si="105"/>
        <v>0</v>
      </c>
      <c r="X320" s="60"/>
      <c r="Y320" s="60">
        <f t="shared" si="106"/>
        <v>0</v>
      </c>
      <c r="Z320" s="133"/>
      <c r="AA320" s="60"/>
      <c r="AB320" s="142"/>
      <c r="AC320" s="151">
        <v>1</v>
      </c>
      <c r="AD320" s="151"/>
      <c r="AE320" s="151"/>
      <c r="AF320" s="152"/>
      <c r="AG320" s="57"/>
    </row>
    <row r="321" spans="1:33" s="156" customFormat="1" ht="69.75" customHeight="1">
      <c r="A321" s="45">
        <v>274</v>
      </c>
      <c r="B321" s="51" t="s">
        <v>544</v>
      </c>
      <c r="C321" s="101" t="s">
        <v>75</v>
      </c>
      <c r="D321" s="48" t="s">
        <v>48</v>
      </c>
      <c r="E321" s="49"/>
      <c r="F321" s="55">
        <v>432077.95309999998</v>
      </c>
      <c r="G321" s="49"/>
      <c r="H321" s="49">
        <v>15000</v>
      </c>
      <c r="I321" s="49"/>
      <c r="J321" s="36" t="s">
        <v>49</v>
      </c>
      <c r="K321" s="49"/>
      <c r="L321" s="49"/>
      <c r="M321" s="49"/>
      <c r="N321" s="49"/>
      <c r="O321" s="49">
        <f t="shared" si="142"/>
        <v>0</v>
      </c>
      <c r="P321" s="49"/>
      <c r="Q321" s="49"/>
      <c r="R321" s="49"/>
      <c r="S321" s="49">
        <f t="shared" si="143"/>
        <v>0</v>
      </c>
      <c r="T321" s="49"/>
      <c r="U321" s="49"/>
      <c r="V321" s="49"/>
      <c r="W321" s="60">
        <f t="shared" si="105"/>
        <v>0</v>
      </c>
      <c r="X321" s="60"/>
      <c r="Y321" s="60">
        <f t="shared" si="106"/>
        <v>0</v>
      </c>
      <c r="Z321" s="133"/>
      <c r="AA321" s="60"/>
      <c r="AB321" s="142"/>
      <c r="AC321" s="151">
        <v>1</v>
      </c>
      <c r="AD321" s="151"/>
      <c r="AE321" s="151"/>
      <c r="AF321" s="152"/>
      <c r="AG321" s="57" t="s">
        <v>840</v>
      </c>
    </row>
    <row r="322" spans="1:33" s="156" customFormat="1" ht="68.25" customHeight="1">
      <c r="A322" s="45">
        <v>275</v>
      </c>
      <c r="B322" s="51" t="s">
        <v>545</v>
      </c>
      <c r="C322" s="101" t="s">
        <v>76</v>
      </c>
      <c r="D322" s="48" t="s">
        <v>102</v>
      </c>
      <c r="E322" s="49"/>
      <c r="F322" s="55">
        <v>113284.20677999999</v>
      </c>
      <c r="G322" s="49"/>
      <c r="H322" s="49">
        <v>110284.94304</v>
      </c>
      <c r="I322" s="49"/>
      <c r="J322" s="36" t="s">
        <v>49</v>
      </c>
      <c r="K322" s="49"/>
      <c r="L322" s="49"/>
      <c r="M322" s="49"/>
      <c r="N322" s="49"/>
      <c r="O322" s="49">
        <f t="shared" si="142"/>
        <v>0</v>
      </c>
      <c r="P322" s="49">
        <v>0</v>
      </c>
      <c r="Q322" s="49"/>
      <c r="R322" s="49"/>
      <c r="S322" s="49">
        <f t="shared" si="143"/>
        <v>0</v>
      </c>
      <c r="T322" s="49">
        <v>0</v>
      </c>
      <c r="U322" s="49"/>
      <c r="V322" s="49"/>
      <c r="W322" s="60">
        <f t="shared" si="105"/>
        <v>0</v>
      </c>
      <c r="X322" s="60"/>
      <c r="Y322" s="60">
        <f t="shared" si="106"/>
        <v>0</v>
      </c>
      <c r="Z322" s="133"/>
      <c r="AA322" s="60"/>
      <c r="AB322" s="142"/>
      <c r="AC322" s="151">
        <v>1</v>
      </c>
      <c r="AD322" s="151"/>
      <c r="AE322" s="151"/>
      <c r="AF322" s="152"/>
      <c r="AG322" s="57" t="s">
        <v>839</v>
      </c>
    </row>
    <row r="323" spans="1:33" s="156" customFormat="1" ht="65.25" customHeight="1">
      <c r="A323" s="45">
        <v>276</v>
      </c>
      <c r="B323" s="51" t="s">
        <v>546</v>
      </c>
      <c r="C323" s="101" t="s">
        <v>76</v>
      </c>
      <c r="D323" s="48" t="s">
        <v>48</v>
      </c>
      <c r="E323" s="49"/>
      <c r="F323" s="55">
        <v>111609.94421</v>
      </c>
      <c r="G323" s="49"/>
      <c r="H323" s="49"/>
      <c r="I323" s="49"/>
      <c r="J323" s="36" t="s">
        <v>49</v>
      </c>
      <c r="K323" s="49"/>
      <c r="L323" s="49"/>
      <c r="M323" s="49"/>
      <c r="N323" s="49"/>
      <c r="O323" s="49">
        <f t="shared" si="142"/>
        <v>0</v>
      </c>
      <c r="P323" s="49"/>
      <c r="Q323" s="49"/>
      <c r="R323" s="49"/>
      <c r="S323" s="49">
        <f t="shared" si="143"/>
        <v>0</v>
      </c>
      <c r="T323" s="49"/>
      <c r="U323" s="49"/>
      <c r="V323" s="49"/>
      <c r="W323" s="60">
        <f t="shared" si="105"/>
        <v>0</v>
      </c>
      <c r="X323" s="60"/>
      <c r="Y323" s="60">
        <f t="shared" si="106"/>
        <v>0</v>
      </c>
      <c r="Z323" s="133"/>
      <c r="AA323" s="60"/>
      <c r="AB323" s="142"/>
      <c r="AC323" s="151">
        <v>1</v>
      </c>
      <c r="AD323" s="151"/>
      <c r="AE323" s="151"/>
      <c r="AF323" s="152"/>
      <c r="AG323" s="57" t="s">
        <v>836</v>
      </c>
    </row>
    <row r="324" spans="1:33" s="156" customFormat="1" ht="66.75" customHeight="1">
      <c r="A324" s="45">
        <v>277</v>
      </c>
      <c r="B324" s="51" t="s">
        <v>547</v>
      </c>
      <c r="C324" s="101" t="s">
        <v>76</v>
      </c>
      <c r="D324" s="48" t="s">
        <v>102</v>
      </c>
      <c r="E324" s="49"/>
      <c r="F324" s="49">
        <v>88468.821500000005</v>
      </c>
      <c r="G324" s="49"/>
      <c r="H324" s="49"/>
      <c r="I324" s="49"/>
      <c r="J324" s="36" t="s">
        <v>49</v>
      </c>
      <c r="K324" s="49"/>
      <c r="L324" s="49"/>
      <c r="M324" s="49"/>
      <c r="N324" s="49"/>
      <c r="O324" s="49">
        <f t="shared" si="142"/>
        <v>0</v>
      </c>
      <c r="P324" s="49"/>
      <c r="Q324" s="49"/>
      <c r="R324" s="49"/>
      <c r="S324" s="49">
        <f t="shared" si="143"/>
        <v>0</v>
      </c>
      <c r="T324" s="49"/>
      <c r="U324" s="49"/>
      <c r="V324" s="49"/>
      <c r="W324" s="60">
        <f t="shared" ref="W324:W331" si="144">R324-V324</f>
        <v>0</v>
      </c>
      <c r="X324" s="60"/>
      <c r="Y324" s="60">
        <f t="shared" ref="Y324:Y331" si="145">P324+Q324-T324-U324</f>
        <v>0</v>
      </c>
      <c r="Z324" s="133"/>
      <c r="AA324" s="60"/>
      <c r="AB324" s="142"/>
      <c r="AC324" s="151">
        <v>1</v>
      </c>
      <c r="AD324" s="151"/>
      <c r="AE324" s="151"/>
      <c r="AF324" s="65"/>
      <c r="AG324" s="57" t="s">
        <v>838</v>
      </c>
    </row>
    <row r="325" spans="1:33" s="156" customFormat="1" ht="70.5" customHeight="1">
      <c r="A325" s="45">
        <v>278</v>
      </c>
      <c r="B325" s="51" t="s">
        <v>548</v>
      </c>
      <c r="C325" s="101" t="s">
        <v>76</v>
      </c>
      <c r="D325" s="48" t="s">
        <v>102</v>
      </c>
      <c r="E325" s="49"/>
      <c r="F325" s="49">
        <v>49939.81768</v>
      </c>
      <c r="G325" s="49"/>
      <c r="H325" s="49"/>
      <c r="I325" s="49"/>
      <c r="J325" s="36" t="s">
        <v>49</v>
      </c>
      <c r="K325" s="35"/>
      <c r="L325" s="49"/>
      <c r="M325" s="49"/>
      <c r="N325" s="49"/>
      <c r="O325" s="49">
        <f t="shared" si="142"/>
        <v>0</v>
      </c>
      <c r="P325" s="49"/>
      <c r="Q325" s="49"/>
      <c r="R325" s="49"/>
      <c r="S325" s="49">
        <f t="shared" si="143"/>
        <v>0</v>
      </c>
      <c r="T325" s="49"/>
      <c r="U325" s="49"/>
      <c r="V325" s="49"/>
      <c r="W325" s="60">
        <f t="shared" si="144"/>
        <v>0</v>
      </c>
      <c r="X325" s="60"/>
      <c r="Y325" s="60">
        <f t="shared" si="145"/>
        <v>0</v>
      </c>
      <c r="Z325" s="133"/>
      <c r="AA325" s="60"/>
      <c r="AB325" s="142"/>
      <c r="AC325" s="151">
        <v>1</v>
      </c>
      <c r="AD325" s="151"/>
      <c r="AE325" s="151"/>
      <c r="AF325" s="65"/>
      <c r="AG325" s="57" t="s">
        <v>837</v>
      </c>
    </row>
    <row r="326" spans="1:33" s="156" customFormat="1" ht="78" customHeight="1">
      <c r="A326" s="45">
        <v>279</v>
      </c>
      <c r="B326" s="51" t="s">
        <v>549</v>
      </c>
      <c r="C326" s="101" t="s">
        <v>76</v>
      </c>
      <c r="D326" s="48" t="s">
        <v>48</v>
      </c>
      <c r="E326" s="49"/>
      <c r="F326" s="35">
        <v>125345.19010000001</v>
      </c>
      <c r="G326" s="49"/>
      <c r="H326" s="49"/>
      <c r="I326" s="49"/>
      <c r="J326" s="36" t="s">
        <v>49</v>
      </c>
      <c r="K326" s="35"/>
      <c r="L326" s="49"/>
      <c r="M326" s="49"/>
      <c r="N326" s="49"/>
      <c r="O326" s="49">
        <f t="shared" si="142"/>
        <v>0</v>
      </c>
      <c r="P326" s="49"/>
      <c r="Q326" s="49"/>
      <c r="R326" s="49"/>
      <c r="S326" s="49">
        <f t="shared" si="143"/>
        <v>0</v>
      </c>
      <c r="T326" s="49"/>
      <c r="U326" s="49"/>
      <c r="V326" s="49"/>
      <c r="W326" s="60">
        <f t="shared" si="144"/>
        <v>0</v>
      </c>
      <c r="X326" s="60"/>
      <c r="Y326" s="60">
        <f t="shared" si="145"/>
        <v>0</v>
      </c>
      <c r="Z326" s="133"/>
      <c r="AA326" s="60"/>
      <c r="AB326" s="142"/>
      <c r="AC326" s="151">
        <v>1</v>
      </c>
      <c r="AD326" s="151"/>
      <c r="AE326" s="151"/>
      <c r="AF326" s="65"/>
      <c r="AG326" s="57" t="s">
        <v>836</v>
      </c>
    </row>
    <row r="327" spans="1:33" s="156" customFormat="1" ht="63.75" customHeight="1">
      <c r="A327" s="45">
        <v>280</v>
      </c>
      <c r="B327" s="51" t="s">
        <v>688</v>
      </c>
      <c r="C327" s="101" t="s">
        <v>76</v>
      </c>
      <c r="D327" s="48" t="s">
        <v>617</v>
      </c>
      <c r="E327" s="49"/>
      <c r="F327" s="49">
        <v>158436.46385999999</v>
      </c>
      <c r="G327" s="49"/>
      <c r="H327" s="49"/>
      <c r="I327" s="49"/>
      <c r="J327" s="36"/>
      <c r="K327" s="35"/>
      <c r="L327" s="49"/>
      <c r="M327" s="49"/>
      <c r="N327" s="49"/>
      <c r="O327" s="49">
        <f t="shared" si="142"/>
        <v>0</v>
      </c>
      <c r="P327" s="49"/>
      <c r="Q327" s="49"/>
      <c r="R327" s="49"/>
      <c r="S327" s="49">
        <f t="shared" si="143"/>
        <v>0</v>
      </c>
      <c r="T327" s="49"/>
      <c r="U327" s="49"/>
      <c r="V327" s="49"/>
      <c r="W327" s="60">
        <f t="shared" si="144"/>
        <v>0</v>
      </c>
      <c r="X327" s="60"/>
      <c r="Y327" s="60">
        <f t="shared" si="145"/>
        <v>0</v>
      </c>
      <c r="Z327" s="133"/>
      <c r="AA327" s="60"/>
      <c r="AB327" s="142"/>
      <c r="AC327" s="151">
        <v>1</v>
      </c>
      <c r="AD327" s="151"/>
      <c r="AE327" s="151"/>
      <c r="AF327" s="65"/>
      <c r="AG327" s="57" t="s">
        <v>835</v>
      </c>
    </row>
    <row r="328" spans="1:33" s="156" customFormat="1" ht="120" customHeight="1">
      <c r="A328" s="45">
        <v>281</v>
      </c>
      <c r="B328" s="51" t="s">
        <v>689</v>
      </c>
      <c r="C328" s="101" t="s">
        <v>76</v>
      </c>
      <c r="D328" s="48" t="s">
        <v>617</v>
      </c>
      <c r="E328" s="49"/>
      <c r="F328" s="49">
        <v>33064.335359999997</v>
      </c>
      <c r="G328" s="49"/>
      <c r="H328" s="49"/>
      <c r="I328" s="49"/>
      <c r="J328" s="36"/>
      <c r="K328" s="35"/>
      <c r="L328" s="49"/>
      <c r="M328" s="49"/>
      <c r="N328" s="49"/>
      <c r="O328" s="49">
        <f t="shared" si="142"/>
        <v>0</v>
      </c>
      <c r="P328" s="49"/>
      <c r="Q328" s="49"/>
      <c r="R328" s="49"/>
      <c r="S328" s="49">
        <f t="shared" si="143"/>
        <v>0</v>
      </c>
      <c r="T328" s="49"/>
      <c r="U328" s="49"/>
      <c r="V328" s="49"/>
      <c r="W328" s="60">
        <f t="shared" si="144"/>
        <v>0</v>
      </c>
      <c r="X328" s="60"/>
      <c r="Y328" s="60">
        <f t="shared" si="145"/>
        <v>0</v>
      </c>
      <c r="Z328" s="133"/>
      <c r="AA328" s="60"/>
      <c r="AB328" s="142"/>
      <c r="AC328" s="151">
        <v>1</v>
      </c>
      <c r="AD328" s="151"/>
      <c r="AE328" s="151"/>
      <c r="AF328" s="65"/>
      <c r="AG328" s="57" t="s">
        <v>827</v>
      </c>
    </row>
    <row r="329" spans="1:33" s="156" customFormat="1" ht="120" customHeight="1">
      <c r="A329" s="45">
        <v>282</v>
      </c>
      <c r="B329" s="51" t="s">
        <v>690</v>
      </c>
      <c r="C329" s="101" t="s">
        <v>76</v>
      </c>
      <c r="D329" s="48" t="s">
        <v>617</v>
      </c>
      <c r="E329" s="49"/>
      <c r="F329" s="49">
        <v>0</v>
      </c>
      <c r="G329" s="49"/>
      <c r="H329" s="49"/>
      <c r="I329" s="49"/>
      <c r="J329" s="36"/>
      <c r="K329" s="35"/>
      <c r="L329" s="49"/>
      <c r="M329" s="49"/>
      <c r="N329" s="49"/>
      <c r="O329" s="49">
        <f t="shared" si="142"/>
        <v>0</v>
      </c>
      <c r="P329" s="49"/>
      <c r="Q329" s="49"/>
      <c r="R329" s="49"/>
      <c r="S329" s="49">
        <f t="shared" si="143"/>
        <v>0</v>
      </c>
      <c r="T329" s="49"/>
      <c r="U329" s="49"/>
      <c r="V329" s="49"/>
      <c r="W329" s="60">
        <f t="shared" si="144"/>
        <v>0</v>
      </c>
      <c r="X329" s="60"/>
      <c r="Y329" s="60">
        <f t="shared" si="145"/>
        <v>0</v>
      </c>
      <c r="Z329" s="133"/>
      <c r="AA329" s="60"/>
      <c r="AB329" s="142"/>
      <c r="AC329" s="151">
        <v>1</v>
      </c>
      <c r="AD329" s="151"/>
      <c r="AE329" s="151"/>
      <c r="AF329" s="65"/>
      <c r="AG329" s="57" t="s">
        <v>834</v>
      </c>
    </row>
    <row r="330" spans="1:33" s="156" customFormat="1" ht="120" customHeight="1">
      <c r="A330" s="45">
        <v>283</v>
      </c>
      <c r="B330" s="51" t="s">
        <v>691</v>
      </c>
      <c r="C330" s="101" t="s">
        <v>76</v>
      </c>
      <c r="D330" s="48" t="s">
        <v>617</v>
      </c>
      <c r="E330" s="49"/>
      <c r="F330" s="49">
        <v>59047.941559999999</v>
      </c>
      <c r="G330" s="49"/>
      <c r="H330" s="49"/>
      <c r="I330" s="49"/>
      <c r="J330" s="36"/>
      <c r="K330" s="35"/>
      <c r="L330" s="49"/>
      <c r="M330" s="49"/>
      <c r="N330" s="49"/>
      <c r="O330" s="49">
        <f t="shared" si="142"/>
        <v>0</v>
      </c>
      <c r="P330" s="49"/>
      <c r="Q330" s="49"/>
      <c r="R330" s="49"/>
      <c r="S330" s="49">
        <f t="shared" si="143"/>
        <v>0</v>
      </c>
      <c r="T330" s="49"/>
      <c r="U330" s="49"/>
      <c r="V330" s="49"/>
      <c r="W330" s="60">
        <f t="shared" si="144"/>
        <v>0</v>
      </c>
      <c r="X330" s="60"/>
      <c r="Y330" s="60">
        <f t="shared" si="145"/>
        <v>0</v>
      </c>
      <c r="Z330" s="133"/>
      <c r="AA330" s="60"/>
      <c r="AB330" s="142"/>
      <c r="AC330" s="151">
        <v>1</v>
      </c>
      <c r="AD330" s="151"/>
      <c r="AE330" s="151"/>
      <c r="AF330" s="65"/>
      <c r="AG330" s="57" t="s">
        <v>833</v>
      </c>
    </row>
    <row r="331" spans="1:33" s="156" customFormat="1" ht="120" customHeight="1">
      <c r="A331" s="45">
        <v>284</v>
      </c>
      <c r="B331" s="51" t="s">
        <v>776</v>
      </c>
      <c r="C331" s="101" t="s">
        <v>76</v>
      </c>
      <c r="D331" s="48" t="s">
        <v>617</v>
      </c>
      <c r="E331" s="49"/>
      <c r="F331" s="49">
        <v>59047.941559999999</v>
      </c>
      <c r="G331" s="49"/>
      <c r="H331" s="49"/>
      <c r="I331" s="49"/>
      <c r="J331" s="36" t="s">
        <v>49</v>
      </c>
      <c r="K331" s="35"/>
      <c r="L331" s="49"/>
      <c r="M331" s="49"/>
      <c r="N331" s="49"/>
      <c r="O331" s="49">
        <f t="shared" si="142"/>
        <v>0</v>
      </c>
      <c r="P331" s="49">
        <v>0</v>
      </c>
      <c r="Q331" s="49"/>
      <c r="R331" s="49">
        <v>0</v>
      </c>
      <c r="S331" s="49">
        <f t="shared" si="143"/>
        <v>0</v>
      </c>
      <c r="T331" s="49">
        <v>0</v>
      </c>
      <c r="U331" s="49"/>
      <c r="V331" s="49"/>
      <c r="W331" s="60">
        <f t="shared" si="144"/>
        <v>0</v>
      </c>
      <c r="X331" s="60"/>
      <c r="Y331" s="60">
        <f t="shared" si="145"/>
        <v>0</v>
      </c>
      <c r="Z331" s="133"/>
      <c r="AA331" s="60"/>
      <c r="AB331" s="142"/>
      <c r="AC331" s="151">
        <v>1</v>
      </c>
      <c r="AD331" s="151"/>
      <c r="AE331" s="151"/>
      <c r="AF331" s="65"/>
      <c r="AG331" s="57" t="s">
        <v>832</v>
      </c>
    </row>
    <row r="332" spans="1:33" s="6" customFormat="1" ht="30.75" customHeight="1">
      <c r="A332" s="170" t="s">
        <v>552</v>
      </c>
      <c r="B332" s="171"/>
      <c r="C332" s="28"/>
      <c r="D332" s="16"/>
      <c r="E332" s="25">
        <f>E334+F343</f>
        <v>22083106.30573</v>
      </c>
      <c r="F332" s="25">
        <f>F334+F343</f>
        <v>21341180.240999997</v>
      </c>
      <c r="G332" s="25">
        <f t="shared" ref="G332:V332" si="146">G334+G343</f>
        <v>0</v>
      </c>
      <c r="H332" s="25">
        <f t="shared" si="146"/>
        <v>1028520</v>
      </c>
      <c r="I332" s="25">
        <f t="shared" si="146"/>
        <v>0</v>
      </c>
      <c r="J332" s="25">
        <f t="shared" si="146"/>
        <v>0</v>
      </c>
      <c r="K332" s="25">
        <f t="shared" si="146"/>
        <v>0</v>
      </c>
      <c r="L332" s="25">
        <f t="shared" si="146"/>
        <v>0</v>
      </c>
      <c r="M332" s="25">
        <f t="shared" si="146"/>
        <v>0</v>
      </c>
      <c r="N332" s="25">
        <f t="shared" si="146"/>
        <v>0</v>
      </c>
      <c r="O332" s="25">
        <f t="shared" si="146"/>
        <v>3335436</v>
      </c>
      <c r="P332" s="25">
        <f t="shared" si="146"/>
        <v>3335436</v>
      </c>
      <c r="Q332" s="25">
        <f t="shared" si="146"/>
        <v>0</v>
      </c>
      <c r="R332" s="25">
        <f t="shared" si="146"/>
        <v>0</v>
      </c>
      <c r="S332" s="25">
        <f t="shared" si="146"/>
        <v>2060949</v>
      </c>
      <c r="T332" s="25">
        <f t="shared" si="146"/>
        <v>2060949</v>
      </c>
      <c r="U332" s="25">
        <f t="shared" si="146"/>
        <v>0</v>
      </c>
      <c r="V332" s="25">
        <f t="shared" si="146"/>
        <v>0</v>
      </c>
      <c r="W332" s="25">
        <f t="shared" ref="W332:W376" si="147">R332-V332</f>
        <v>0</v>
      </c>
      <c r="X332" s="25"/>
      <c r="Y332" s="25">
        <f t="shared" ref="Y332:Y369" si="148">P332+Q332-T332-U332</f>
        <v>1274487</v>
      </c>
      <c r="Z332" s="127">
        <f t="shared" ref="Z332:Z358" si="149">Y332/(P332+Q332)</f>
        <v>0.38210506812302797</v>
      </c>
      <c r="AA332" s="25">
        <f t="shared" ref="AA332:AA358" si="150">Y332+W332</f>
        <v>1274487</v>
      </c>
      <c r="AB332" s="128">
        <f t="shared" ref="AB332:AB358" si="151">AA332/O332</f>
        <v>0.38210506812302797</v>
      </c>
      <c r="AC332" s="25">
        <f t="shared" ref="AC332:AE332" si="152">AC334+AC343</f>
        <v>14</v>
      </c>
      <c r="AD332" s="25">
        <f t="shared" si="152"/>
        <v>0</v>
      </c>
      <c r="AE332" s="25">
        <f t="shared" si="152"/>
        <v>5</v>
      </c>
      <c r="AF332" s="25">
        <f>AF334+AF343</f>
        <v>0</v>
      </c>
      <c r="AG332" s="25">
        <f>AG334+AG343</f>
        <v>0</v>
      </c>
    </row>
    <row r="333" spans="1:33" s="6" customFormat="1">
      <c r="A333" s="76"/>
      <c r="B333" s="77" t="s">
        <v>0</v>
      </c>
      <c r="C333" s="3"/>
      <c r="D333" s="2"/>
      <c r="E333" s="26"/>
      <c r="F333" s="14"/>
      <c r="G333" s="14"/>
      <c r="H333" s="14"/>
      <c r="I333" s="14"/>
      <c r="J333" s="15"/>
      <c r="K333" s="14"/>
      <c r="L333" s="14"/>
      <c r="M333" s="14"/>
      <c r="N333" s="14"/>
      <c r="O333" s="14"/>
      <c r="P333" s="14"/>
      <c r="Q333" s="14"/>
      <c r="R333" s="14"/>
      <c r="S333" s="14"/>
      <c r="T333" s="14"/>
      <c r="U333" s="14"/>
      <c r="V333" s="14"/>
      <c r="W333" s="59">
        <f t="shared" si="147"/>
        <v>0</v>
      </c>
      <c r="X333" s="61"/>
      <c r="Y333" s="59">
        <f t="shared" si="148"/>
        <v>0</v>
      </c>
      <c r="Z333" s="134"/>
      <c r="AA333" s="59"/>
      <c r="AB333" s="143"/>
      <c r="AC333" s="121"/>
      <c r="AD333" s="121"/>
      <c r="AE333" s="121"/>
      <c r="AF333" s="66"/>
      <c r="AG333" s="75"/>
    </row>
    <row r="334" spans="1:33" ht="26.25" customHeight="1">
      <c r="A334" s="33" t="s">
        <v>553</v>
      </c>
      <c r="B334" s="23" t="s">
        <v>8</v>
      </c>
      <c r="C334" s="19"/>
      <c r="D334" s="21"/>
      <c r="E334" s="22">
        <f>SUM(E335:E342)</f>
        <v>21181821.199999999</v>
      </c>
      <c r="F334" s="22">
        <f t="shared" ref="F334:N334" si="153">SUM(F335:F342)</f>
        <v>20439895.135269996</v>
      </c>
      <c r="G334" s="22">
        <f t="shared" si="153"/>
        <v>0</v>
      </c>
      <c r="H334" s="22">
        <f t="shared" si="153"/>
        <v>1028520</v>
      </c>
      <c r="I334" s="22">
        <f t="shared" si="153"/>
        <v>0</v>
      </c>
      <c r="J334" s="22">
        <f t="shared" si="153"/>
        <v>0</v>
      </c>
      <c r="K334" s="22">
        <f t="shared" si="153"/>
        <v>0</v>
      </c>
      <c r="L334" s="22">
        <f t="shared" si="153"/>
        <v>0</v>
      </c>
      <c r="M334" s="22">
        <f t="shared" si="153"/>
        <v>0</v>
      </c>
      <c r="N334" s="22">
        <f t="shared" si="153"/>
        <v>0</v>
      </c>
      <c r="O334" s="22">
        <f>SUM(O335:O342)</f>
        <v>2900000</v>
      </c>
      <c r="P334" s="22">
        <f>SUM(P335:P342)</f>
        <v>2900000</v>
      </c>
      <c r="Q334" s="22">
        <f>SUM(Q335:Q340)</f>
        <v>0</v>
      </c>
      <c r="R334" s="22">
        <f>SUM(R335:R340)</f>
        <v>0</v>
      </c>
      <c r="S334" s="22">
        <f>SUM(S335:S342)</f>
        <v>1871500</v>
      </c>
      <c r="T334" s="22">
        <f>SUM(T335:T342)</f>
        <v>1871500</v>
      </c>
      <c r="U334" s="22">
        <f>SUM(U335:U340)</f>
        <v>0</v>
      </c>
      <c r="V334" s="22">
        <f>SUM(V335:V340)</f>
        <v>0</v>
      </c>
      <c r="W334" s="22">
        <f t="shared" si="147"/>
        <v>0</v>
      </c>
      <c r="X334" s="22"/>
      <c r="Y334" s="22">
        <f>P334+Q334-T334-U334</f>
        <v>1028500</v>
      </c>
      <c r="Z334" s="131">
        <f t="shared" si="149"/>
        <v>0.35465517241379313</v>
      </c>
      <c r="AA334" s="22">
        <f t="shared" si="150"/>
        <v>1028500</v>
      </c>
      <c r="AB334" s="140">
        <f t="shared" si="151"/>
        <v>0.35465517241379313</v>
      </c>
      <c r="AC334" s="22">
        <f>SUM(AC335:AC342)</f>
        <v>6</v>
      </c>
      <c r="AD334" s="22">
        <f>SUM(AD335:AD342)</f>
        <v>0</v>
      </c>
      <c r="AE334" s="22">
        <f>SUM(AE335:AE342)</f>
        <v>2</v>
      </c>
      <c r="AF334" s="22">
        <f>SUM(AF335:AF340)</f>
        <v>0</v>
      </c>
      <c r="AG334" s="22">
        <f>SUM(AG335:AG340)</f>
        <v>0</v>
      </c>
    </row>
    <row r="335" spans="1:33" s="18" customFormat="1" ht="109.5" customHeight="1">
      <c r="A335" s="45">
        <v>285</v>
      </c>
      <c r="B335" s="51" t="s">
        <v>149</v>
      </c>
      <c r="C335" s="101" t="s">
        <v>91</v>
      </c>
      <c r="D335" s="50" t="s">
        <v>48</v>
      </c>
      <c r="E335" s="49">
        <v>7062448</v>
      </c>
      <c r="F335" s="35">
        <v>6943744.5999999996</v>
      </c>
      <c r="G335" s="49"/>
      <c r="H335" s="49"/>
      <c r="I335" s="49"/>
      <c r="J335" s="51"/>
      <c r="K335" s="49"/>
      <c r="L335" s="49"/>
      <c r="M335" s="49"/>
      <c r="N335" s="49"/>
      <c r="O335" s="49">
        <f t="shared" ref="O335:O342" si="154">SUM(P335:R335)</f>
        <v>1000000</v>
      </c>
      <c r="P335" s="49">
        <v>1000000</v>
      </c>
      <c r="Q335" s="49"/>
      <c r="R335" s="49"/>
      <c r="S335" s="49">
        <f t="shared" ref="S335:S342" si="155">SUM(T335:V335)</f>
        <v>957000</v>
      </c>
      <c r="T335" s="49">
        <v>957000</v>
      </c>
      <c r="U335" s="49"/>
      <c r="V335" s="49"/>
      <c r="W335" s="60">
        <f t="shared" si="147"/>
        <v>0</v>
      </c>
      <c r="X335" s="60"/>
      <c r="Y335" s="60">
        <f t="shared" si="148"/>
        <v>43000</v>
      </c>
      <c r="Z335" s="133">
        <f t="shared" si="149"/>
        <v>4.2999999999999997E-2</v>
      </c>
      <c r="AA335" s="60">
        <f t="shared" si="150"/>
        <v>43000</v>
      </c>
      <c r="AB335" s="142">
        <f t="shared" si="151"/>
        <v>4.2999999999999997E-2</v>
      </c>
      <c r="AC335" s="151">
        <v>1</v>
      </c>
      <c r="AD335" s="151"/>
      <c r="AE335" s="151"/>
      <c r="AF335" s="65"/>
      <c r="AG335" s="57" t="s">
        <v>827</v>
      </c>
    </row>
    <row r="336" spans="1:33" s="18" customFormat="1" ht="165.75" customHeight="1">
      <c r="A336" s="45">
        <v>286</v>
      </c>
      <c r="B336" s="78" t="s">
        <v>150</v>
      </c>
      <c r="C336" s="101" t="s">
        <v>91</v>
      </c>
      <c r="D336" s="50" t="s">
        <v>64</v>
      </c>
      <c r="E336" s="49">
        <v>8179568</v>
      </c>
      <c r="F336" s="35">
        <v>8000300</v>
      </c>
      <c r="G336" s="49"/>
      <c r="H336" s="49"/>
      <c r="I336" s="49"/>
      <c r="J336" s="51"/>
      <c r="K336" s="49"/>
      <c r="L336" s="49">
        <v>0</v>
      </c>
      <c r="M336" s="49"/>
      <c r="N336" s="49"/>
      <c r="O336" s="49">
        <f t="shared" si="154"/>
        <v>900000</v>
      </c>
      <c r="P336" s="49">
        <v>900000</v>
      </c>
      <c r="Q336" s="49"/>
      <c r="R336" s="49"/>
      <c r="S336" s="49">
        <f t="shared" si="155"/>
        <v>0</v>
      </c>
      <c r="T336" s="49"/>
      <c r="U336" s="49"/>
      <c r="V336" s="49"/>
      <c r="W336" s="60">
        <f t="shared" si="147"/>
        <v>0</v>
      </c>
      <c r="X336" s="60"/>
      <c r="Y336" s="60">
        <f t="shared" si="148"/>
        <v>900000</v>
      </c>
      <c r="Z336" s="133">
        <f t="shared" si="149"/>
        <v>1</v>
      </c>
      <c r="AA336" s="60">
        <f t="shared" si="150"/>
        <v>900000</v>
      </c>
      <c r="AB336" s="142">
        <f t="shared" si="151"/>
        <v>1</v>
      </c>
      <c r="AC336" s="151">
        <v>1</v>
      </c>
      <c r="AD336" s="151"/>
      <c r="AE336" s="151"/>
      <c r="AF336" s="65"/>
      <c r="AG336" s="57" t="s">
        <v>827</v>
      </c>
    </row>
    <row r="337" spans="1:33" s="18" customFormat="1" ht="87.75" customHeight="1">
      <c r="A337" s="45">
        <v>287</v>
      </c>
      <c r="B337" s="79" t="s">
        <v>151</v>
      </c>
      <c r="C337" s="101" t="s">
        <v>91</v>
      </c>
      <c r="D337" s="50" t="s">
        <v>64</v>
      </c>
      <c r="E337" s="49">
        <v>984305.2</v>
      </c>
      <c r="F337" s="35">
        <v>984305.2</v>
      </c>
      <c r="G337" s="49"/>
      <c r="H337" s="49"/>
      <c r="I337" s="49"/>
      <c r="J337" s="51"/>
      <c r="K337" s="49"/>
      <c r="L337" s="49">
        <v>0</v>
      </c>
      <c r="M337" s="49"/>
      <c r="N337" s="49"/>
      <c r="O337" s="49">
        <f t="shared" si="154"/>
        <v>0</v>
      </c>
      <c r="P337" s="49"/>
      <c r="Q337" s="49"/>
      <c r="R337" s="49"/>
      <c r="S337" s="49">
        <f t="shared" si="155"/>
        <v>0</v>
      </c>
      <c r="T337" s="49"/>
      <c r="U337" s="49"/>
      <c r="V337" s="49"/>
      <c r="W337" s="60">
        <f t="shared" si="147"/>
        <v>0</v>
      </c>
      <c r="X337" s="60"/>
      <c r="Y337" s="60">
        <f t="shared" si="148"/>
        <v>0</v>
      </c>
      <c r="Z337" s="133"/>
      <c r="AA337" s="60">
        <f t="shared" si="150"/>
        <v>0</v>
      </c>
      <c r="AB337" s="142"/>
      <c r="AC337" s="151">
        <v>1</v>
      </c>
      <c r="AD337" s="151"/>
      <c r="AE337" s="151"/>
      <c r="AF337" s="65"/>
      <c r="AG337" s="57" t="s">
        <v>827</v>
      </c>
    </row>
    <row r="338" spans="1:33" s="18" customFormat="1" ht="62.25" customHeight="1">
      <c r="A338" s="45">
        <v>288</v>
      </c>
      <c r="B338" s="80" t="s">
        <v>152</v>
      </c>
      <c r="C338" s="101" t="s">
        <v>91</v>
      </c>
      <c r="D338" s="50" t="s">
        <v>48</v>
      </c>
      <c r="E338" s="49">
        <v>3479951</v>
      </c>
      <c r="F338" s="35">
        <v>3129625.7295499998</v>
      </c>
      <c r="G338" s="49"/>
      <c r="H338" s="49"/>
      <c r="I338" s="49"/>
      <c r="J338" s="51"/>
      <c r="K338" s="49"/>
      <c r="L338" s="49"/>
      <c r="M338" s="49"/>
      <c r="N338" s="49"/>
      <c r="O338" s="49">
        <f t="shared" si="154"/>
        <v>900000</v>
      </c>
      <c r="P338" s="49">
        <v>900000</v>
      </c>
      <c r="Q338" s="49"/>
      <c r="R338" s="49"/>
      <c r="S338" s="49">
        <f t="shared" si="155"/>
        <v>814500</v>
      </c>
      <c r="T338" s="49">
        <v>814500</v>
      </c>
      <c r="U338" s="49"/>
      <c r="V338" s="49"/>
      <c r="W338" s="60">
        <f t="shared" si="147"/>
        <v>0</v>
      </c>
      <c r="X338" s="60"/>
      <c r="Y338" s="60">
        <f t="shared" si="148"/>
        <v>85500</v>
      </c>
      <c r="Z338" s="133">
        <f t="shared" si="149"/>
        <v>9.5000000000000001E-2</v>
      </c>
      <c r="AA338" s="60">
        <f t="shared" si="150"/>
        <v>85500</v>
      </c>
      <c r="AB338" s="142">
        <f t="shared" si="151"/>
        <v>9.5000000000000001E-2</v>
      </c>
      <c r="AC338" s="151">
        <v>1</v>
      </c>
      <c r="AD338" s="151"/>
      <c r="AE338" s="151"/>
      <c r="AF338" s="65"/>
      <c r="AG338" s="57"/>
    </row>
    <row r="339" spans="1:33" s="27" customFormat="1" ht="66.75" customHeight="1">
      <c r="A339" s="45">
        <v>289</v>
      </c>
      <c r="B339" s="46" t="s">
        <v>153</v>
      </c>
      <c r="C339" s="101" t="s">
        <v>91</v>
      </c>
      <c r="D339" s="50" t="s">
        <v>48</v>
      </c>
      <c r="E339" s="35">
        <v>823305</v>
      </c>
      <c r="F339" s="35">
        <v>739675.60571999999</v>
      </c>
      <c r="G339" s="35"/>
      <c r="H339" s="35"/>
      <c r="I339" s="35"/>
      <c r="J339" s="36"/>
      <c r="K339" s="35"/>
      <c r="L339" s="35"/>
      <c r="M339" s="35"/>
      <c r="N339" s="35"/>
      <c r="O339" s="49">
        <f t="shared" si="154"/>
        <v>100000</v>
      </c>
      <c r="P339" s="35">
        <v>100000</v>
      </c>
      <c r="Q339" s="35"/>
      <c r="R339" s="35"/>
      <c r="S339" s="49">
        <f t="shared" si="155"/>
        <v>100000</v>
      </c>
      <c r="T339" s="35">
        <v>100000</v>
      </c>
      <c r="U339" s="35"/>
      <c r="V339" s="35"/>
      <c r="W339" s="60">
        <f t="shared" si="147"/>
        <v>0</v>
      </c>
      <c r="X339" s="60"/>
      <c r="Y339" s="60">
        <f t="shared" si="148"/>
        <v>0</v>
      </c>
      <c r="Z339" s="133">
        <f t="shared" si="149"/>
        <v>0</v>
      </c>
      <c r="AA339" s="60">
        <f t="shared" si="150"/>
        <v>0</v>
      </c>
      <c r="AB339" s="142">
        <f t="shared" si="151"/>
        <v>0</v>
      </c>
      <c r="AC339" s="126">
        <v>1</v>
      </c>
      <c r="AD339" s="126"/>
      <c r="AE339" s="126"/>
      <c r="AF339" s="67"/>
      <c r="AG339" s="82"/>
    </row>
    <row r="340" spans="1:33" s="18" customFormat="1" ht="140.25" customHeight="1">
      <c r="A340" s="45">
        <v>290</v>
      </c>
      <c r="B340" s="81" t="s">
        <v>154</v>
      </c>
      <c r="C340" s="101" t="s">
        <v>85</v>
      </c>
      <c r="D340" s="50" t="s">
        <v>48</v>
      </c>
      <c r="E340" s="49">
        <v>652244</v>
      </c>
      <c r="F340" s="35">
        <v>642244</v>
      </c>
      <c r="G340" s="49"/>
      <c r="H340" s="49"/>
      <c r="I340" s="49"/>
      <c r="J340" s="51"/>
      <c r="K340" s="49"/>
      <c r="L340" s="49"/>
      <c r="M340" s="49"/>
      <c r="N340" s="49"/>
      <c r="O340" s="49">
        <f t="shared" si="154"/>
        <v>0</v>
      </c>
      <c r="P340" s="49">
        <v>0</v>
      </c>
      <c r="Q340" s="49"/>
      <c r="R340" s="49"/>
      <c r="S340" s="49">
        <f t="shared" si="155"/>
        <v>0</v>
      </c>
      <c r="T340" s="49">
        <v>0</v>
      </c>
      <c r="U340" s="49"/>
      <c r="V340" s="49"/>
      <c r="W340" s="60">
        <f t="shared" si="147"/>
        <v>0</v>
      </c>
      <c r="X340" s="60"/>
      <c r="Y340" s="60">
        <f t="shared" si="148"/>
        <v>0</v>
      </c>
      <c r="Z340" s="133"/>
      <c r="AA340" s="60">
        <f t="shared" si="150"/>
        <v>0</v>
      </c>
      <c r="AB340" s="142"/>
      <c r="AC340" s="151">
        <v>1</v>
      </c>
      <c r="AD340" s="151"/>
      <c r="AE340" s="151"/>
      <c r="AF340" s="65"/>
      <c r="AG340" s="57" t="s">
        <v>827</v>
      </c>
    </row>
    <row r="341" spans="1:33" s="18" customFormat="1" ht="140.25" customHeight="1">
      <c r="A341" s="45">
        <v>291</v>
      </c>
      <c r="B341" s="81" t="s">
        <v>626</v>
      </c>
      <c r="C341" s="101" t="s">
        <v>627</v>
      </c>
      <c r="D341" s="50">
        <v>2026</v>
      </c>
      <c r="E341" s="49"/>
      <c r="F341" s="35"/>
      <c r="G341" s="49"/>
      <c r="H341" s="49">
        <v>427000</v>
      </c>
      <c r="I341" s="49"/>
      <c r="J341" s="51" t="s">
        <v>628</v>
      </c>
      <c r="K341" s="49"/>
      <c r="L341" s="49"/>
      <c r="M341" s="49"/>
      <c r="N341" s="49"/>
      <c r="O341" s="49">
        <f t="shared" si="154"/>
        <v>0</v>
      </c>
      <c r="P341" s="49"/>
      <c r="Q341" s="49"/>
      <c r="R341" s="49"/>
      <c r="S341" s="49">
        <f t="shared" si="155"/>
        <v>0</v>
      </c>
      <c r="T341" s="49"/>
      <c r="U341" s="49"/>
      <c r="V341" s="49"/>
      <c r="W341" s="60">
        <f t="shared" si="147"/>
        <v>0</v>
      </c>
      <c r="X341" s="60"/>
      <c r="Y341" s="60">
        <f t="shared" si="148"/>
        <v>0</v>
      </c>
      <c r="Z341" s="133"/>
      <c r="AA341" s="60">
        <f t="shared" si="150"/>
        <v>0</v>
      </c>
      <c r="AB341" s="142"/>
      <c r="AC341" s="151"/>
      <c r="AD341" s="151"/>
      <c r="AE341" s="151">
        <v>1</v>
      </c>
      <c r="AF341" s="65"/>
      <c r="AG341" s="179" t="s">
        <v>629</v>
      </c>
    </row>
    <row r="342" spans="1:33" s="18" customFormat="1" ht="140.25" customHeight="1">
      <c r="A342" s="45">
        <v>292</v>
      </c>
      <c r="B342" s="81" t="s">
        <v>630</v>
      </c>
      <c r="C342" s="101" t="s">
        <v>627</v>
      </c>
      <c r="D342" s="50">
        <v>2026</v>
      </c>
      <c r="E342" s="49"/>
      <c r="F342" s="35"/>
      <c r="G342" s="49"/>
      <c r="H342" s="49">
        <v>601520</v>
      </c>
      <c r="I342" s="49"/>
      <c r="J342" s="51" t="s">
        <v>631</v>
      </c>
      <c r="K342" s="49"/>
      <c r="L342" s="49"/>
      <c r="M342" s="49"/>
      <c r="N342" s="49"/>
      <c r="O342" s="49">
        <f t="shared" si="154"/>
        <v>0</v>
      </c>
      <c r="P342" s="49"/>
      <c r="Q342" s="49"/>
      <c r="R342" s="49"/>
      <c r="S342" s="49">
        <f t="shared" si="155"/>
        <v>0</v>
      </c>
      <c r="T342" s="49"/>
      <c r="U342" s="49"/>
      <c r="V342" s="49"/>
      <c r="W342" s="60">
        <f t="shared" si="147"/>
        <v>0</v>
      </c>
      <c r="X342" s="60"/>
      <c r="Y342" s="60">
        <f t="shared" si="148"/>
        <v>0</v>
      </c>
      <c r="Z342" s="133"/>
      <c r="AA342" s="60">
        <f t="shared" si="150"/>
        <v>0</v>
      </c>
      <c r="AB342" s="142"/>
      <c r="AC342" s="151"/>
      <c r="AD342" s="151"/>
      <c r="AE342" s="151">
        <v>1</v>
      </c>
      <c r="AF342" s="65"/>
      <c r="AG342" s="179" t="s">
        <v>629</v>
      </c>
    </row>
    <row r="343" spans="1:33" ht="26.25" customHeight="1">
      <c r="A343" s="33" t="s">
        <v>554</v>
      </c>
      <c r="B343" s="23" t="s">
        <v>65</v>
      </c>
      <c r="C343" s="19"/>
      <c r="D343" s="21"/>
      <c r="E343" s="22">
        <f t="shared" ref="E343:V343" si="156">SUM(E344:E354)</f>
        <v>0</v>
      </c>
      <c r="F343" s="22">
        <f t="shared" si="156"/>
        <v>901285.10573000018</v>
      </c>
      <c r="G343" s="22">
        <f t="shared" si="156"/>
        <v>0</v>
      </c>
      <c r="H343" s="22">
        <f t="shared" si="156"/>
        <v>0</v>
      </c>
      <c r="I343" s="22">
        <f t="shared" si="156"/>
        <v>0</v>
      </c>
      <c r="J343" s="22">
        <f t="shared" si="156"/>
        <v>0</v>
      </c>
      <c r="K343" s="22">
        <f t="shared" si="156"/>
        <v>0</v>
      </c>
      <c r="L343" s="22">
        <f t="shared" si="156"/>
        <v>0</v>
      </c>
      <c r="M343" s="22">
        <f t="shared" si="156"/>
        <v>0</v>
      </c>
      <c r="N343" s="22">
        <f t="shared" si="156"/>
        <v>0</v>
      </c>
      <c r="O343" s="22">
        <f t="shared" si="156"/>
        <v>435436</v>
      </c>
      <c r="P343" s="22">
        <f t="shared" si="156"/>
        <v>435436</v>
      </c>
      <c r="Q343" s="22">
        <f t="shared" si="156"/>
        <v>0</v>
      </c>
      <c r="R343" s="22">
        <f t="shared" si="156"/>
        <v>0</v>
      </c>
      <c r="S343" s="22">
        <f t="shared" si="156"/>
        <v>189449</v>
      </c>
      <c r="T343" s="22">
        <f t="shared" si="156"/>
        <v>189449</v>
      </c>
      <c r="U343" s="22">
        <f t="shared" si="156"/>
        <v>0</v>
      </c>
      <c r="V343" s="22">
        <f t="shared" si="156"/>
        <v>0</v>
      </c>
      <c r="W343" s="22">
        <f t="shared" si="147"/>
        <v>0</v>
      </c>
      <c r="X343" s="22"/>
      <c r="Y343" s="22">
        <f>P343+Q343-T343-U343</f>
        <v>245987</v>
      </c>
      <c r="Z343" s="131">
        <f t="shared" si="149"/>
        <v>0.5649211365160437</v>
      </c>
      <c r="AA343" s="22">
        <f t="shared" si="150"/>
        <v>245987</v>
      </c>
      <c r="AB343" s="140">
        <f t="shared" si="151"/>
        <v>0.5649211365160437</v>
      </c>
      <c r="AC343" s="118">
        <f>SUM(AC344:AC354)</f>
        <v>8</v>
      </c>
      <c r="AD343" s="118">
        <f>SUM(AD344:AD354)</f>
        <v>0</v>
      </c>
      <c r="AE343" s="118">
        <f>SUM(AE344:AE354)</f>
        <v>3</v>
      </c>
      <c r="AF343" s="22">
        <f>SUM(AF344:AF354)</f>
        <v>0</v>
      </c>
      <c r="AG343" s="22">
        <f>SUM(AG344:AG354)</f>
        <v>0</v>
      </c>
    </row>
    <row r="344" spans="1:33" s="18" customFormat="1" ht="90" customHeight="1">
      <c r="A344" s="45">
        <v>293</v>
      </c>
      <c r="B344" s="51" t="s">
        <v>155</v>
      </c>
      <c r="C344" s="101" t="s">
        <v>91</v>
      </c>
      <c r="D344" s="50" t="s">
        <v>48</v>
      </c>
      <c r="E344" s="49"/>
      <c r="F344" s="49">
        <v>102243</v>
      </c>
      <c r="G344" s="49"/>
      <c r="H344" s="49"/>
      <c r="I344" s="49"/>
      <c r="J344" s="36"/>
      <c r="K344" s="49"/>
      <c r="L344" s="49">
        <v>0</v>
      </c>
      <c r="M344" s="49"/>
      <c r="N344" s="49"/>
      <c r="O344" s="49">
        <f t="shared" ref="O344:O354" si="157">SUM(P344:R344)</f>
        <v>52558</v>
      </c>
      <c r="P344" s="49">
        <v>52558</v>
      </c>
      <c r="Q344" s="49"/>
      <c r="R344" s="49"/>
      <c r="S344" s="49">
        <f t="shared" ref="S344:S354" si="158">SUM(T344:V344)</f>
        <v>40000</v>
      </c>
      <c r="T344" s="49">
        <v>40000</v>
      </c>
      <c r="U344" s="49"/>
      <c r="V344" s="49"/>
      <c r="W344" s="60">
        <f t="shared" si="147"/>
        <v>0</v>
      </c>
      <c r="X344" s="60"/>
      <c r="Y344" s="60">
        <f t="shared" si="148"/>
        <v>12558</v>
      </c>
      <c r="Z344" s="133">
        <f t="shared" si="149"/>
        <v>0.23893603257353779</v>
      </c>
      <c r="AA344" s="60">
        <f t="shared" si="150"/>
        <v>12558</v>
      </c>
      <c r="AB344" s="142">
        <f t="shared" si="151"/>
        <v>0.23893603257353779</v>
      </c>
      <c r="AC344" s="151"/>
      <c r="AD344" s="151"/>
      <c r="AE344" s="151">
        <v>1</v>
      </c>
      <c r="AF344" s="65"/>
      <c r="AG344" s="57" t="s">
        <v>703</v>
      </c>
    </row>
    <row r="345" spans="1:33" s="18" customFormat="1" ht="72.75" customHeight="1">
      <c r="A345" s="45">
        <v>294</v>
      </c>
      <c r="B345" s="51" t="s">
        <v>156</v>
      </c>
      <c r="C345" s="101" t="s">
        <v>91</v>
      </c>
      <c r="D345" s="50" t="s">
        <v>64</v>
      </c>
      <c r="E345" s="49"/>
      <c r="F345" s="49">
        <v>127605.70944000001</v>
      </c>
      <c r="G345" s="49"/>
      <c r="H345" s="49"/>
      <c r="I345" s="49"/>
      <c r="J345" s="36"/>
      <c r="K345" s="49"/>
      <c r="L345" s="49">
        <v>0</v>
      </c>
      <c r="M345" s="49"/>
      <c r="N345" s="49"/>
      <c r="O345" s="49">
        <f t="shared" si="157"/>
        <v>12627</v>
      </c>
      <c r="P345" s="49">
        <v>12627</v>
      </c>
      <c r="Q345" s="49"/>
      <c r="R345" s="49"/>
      <c r="S345" s="49">
        <f t="shared" si="158"/>
        <v>12627</v>
      </c>
      <c r="T345" s="49">
        <v>12627</v>
      </c>
      <c r="U345" s="49"/>
      <c r="V345" s="49"/>
      <c r="W345" s="60">
        <f t="shared" si="147"/>
        <v>0</v>
      </c>
      <c r="X345" s="60"/>
      <c r="Y345" s="60">
        <f t="shared" si="148"/>
        <v>0</v>
      </c>
      <c r="Z345" s="133">
        <f t="shared" si="149"/>
        <v>0</v>
      </c>
      <c r="AA345" s="60">
        <f t="shared" si="150"/>
        <v>0</v>
      </c>
      <c r="AB345" s="142">
        <f t="shared" si="151"/>
        <v>0</v>
      </c>
      <c r="AC345" s="151">
        <v>1</v>
      </c>
      <c r="AD345" s="151"/>
      <c r="AE345" s="151"/>
      <c r="AF345" s="65"/>
      <c r="AG345" s="57" t="s">
        <v>704</v>
      </c>
    </row>
    <row r="346" spans="1:33" s="27" customFormat="1" ht="100.5" customHeight="1">
      <c r="A346" s="45">
        <v>295</v>
      </c>
      <c r="B346" s="46" t="s">
        <v>157</v>
      </c>
      <c r="C346" s="101" t="s">
        <v>91</v>
      </c>
      <c r="D346" s="50" t="s">
        <v>48</v>
      </c>
      <c r="E346" s="35"/>
      <c r="F346" s="35">
        <v>144255.66623999999</v>
      </c>
      <c r="G346" s="35"/>
      <c r="H346" s="35"/>
      <c r="I346" s="35"/>
      <c r="J346" s="36"/>
      <c r="K346" s="35"/>
      <c r="L346" s="35"/>
      <c r="M346" s="35"/>
      <c r="N346" s="35"/>
      <c r="O346" s="49">
        <f t="shared" si="157"/>
        <v>72795</v>
      </c>
      <c r="P346" s="35">
        <v>72795</v>
      </c>
      <c r="Q346" s="35"/>
      <c r="R346" s="35"/>
      <c r="S346" s="49">
        <f t="shared" si="158"/>
        <v>0</v>
      </c>
      <c r="T346" s="35"/>
      <c r="U346" s="35"/>
      <c r="V346" s="35"/>
      <c r="W346" s="60">
        <f t="shared" si="147"/>
        <v>0</v>
      </c>
      <c r="X346" s="60"/>
      <c r="Y346" s="60">
        <f t="shared" si="148"/>
        <v>72795</v>
      </c>
      <c r="Z346" s="133">
        <f t="shared" si="149"/>
        <v>1</v>
      </c>
      <c r="AA346" s="60">
        <f t="shared" si="150"/>
        <v>72795</v>
      </c>
      <c r="AB346" s="142">
        <f t="shared" si="151"/>
        <v>1</v>
      </c>
      <c r="AC346" s="126">
        <v>1</v>
      </c>
      <c r="AD346" s="126"/>
      <c r="AE346" s="126"/>
      <c r="AF346" s="67"/>
      <c r="AG346" s="57" t="s">
        <v>827</v>
      </c>
    </row>
    <row r="347" spans="1:33" s="27" customFormat="1" ht="87" customHeight="1">
      <c r="A347" s="45">
        <v>296</v>
      </c>
      <c r="B347" s="46" t="s">
        <v>158</v>
      </c>
      <c r="C347" s="101" t="s">
        <v>91</v>
      </c>
      <c r="D347" s="50" t="s">
        <v>48</v>
      </c>
      <c r="E347" s="35"/>
      <c r="F347" s="35">
        <v>75727.834560000003</v>
      </c>
      <c r="G347" s="35"/>
      <c r="H347" s="35"/>
      <c r="I347" s="35"/>
      <c r="J347" s="36"/>
      <c r="K347" s="35"/>
      <c r="L347" s="35"/>
      <c r="M347" s="35"/>
      <c r="N347" s="35"/>
      <c r="O347" s="49">
        <f t="shared" si="157"/>
        <v>19826</v>
      </c>
      <c r="P347" s="35">
        <v>19826</v>
      </c>
      <c r="Q347" s="35"/>
      <c r="R347" s="35"/>
      <c r="S347" s="49">
        <f t="shared" si="158"/>
        <v>19826</v>
      </c>
      <c r="T347" s="35">
        <v>19826</v>
      </c>
      <c r="U347" s="35"/>
      <c r="V347" s="35"/>
      <c r="W347" s="60">
        <f t="shared" si="147"/>
        <v>0</v>
      </c>
      <c r="X347" s="60"/>
      <c r="Y347" s="60">
        <f t="shared" si="148"/>
        <v>0</v>
      </c>
      <c r="Z347" s="133">
        <f t="shared" si="149"/>
        <v>0</v>
      </c>
      <c r="AA347" s="60">
        <f t="shared" si="150"/>
        <v>0</v>
      </c>
      <c r="AB347" s="142">
        <f t="shared" si="151"/>
        <v>0</v>
      </c>
      <c r="AC347" s="126">
        <v>1</v>
      </c>
      <c r="AD347" s="126"/>
      <c r="AE347" s="126"/>
      <c r="AF347" s="67"/>
      <c r="AG347" s="82"/>
    </row>
    <row r="348" spans="1:33" s="27" customFormat="1" ht="87" customHeight="1">
      <c r="A348" s="45">
        <v>297</v>
      </c>
      <c r="B348" s="46" t="s">
        <v>159</v>
      </c>
      <c r="C348" s="101" t="s">
        <v>91</v>
      </c>
      <c r="D348" s="50" t="s">
        <v>48</v>
      </c>
      <c r="E348" s="35"/>
      <c r="F348" s="35">
        <v>85337.8848</v>
      </c>
      <c r="G348" s="35"/>
      <c r="H348" s="35"/>
      <c r="I348" s="35"/>
      <c r="J348" s="36"/>
      <c r="K348" s="35"/>
      <c r="L348" s="35"/>
      <c r="M348" s="35"/>
      <c r="N348" s="35"/>
      <c r="O348" s="49">
        <f t="shared" si="157"/>
        <v>19700</v>
      </c>
      <c r="P348" s="35">
        <v>19700</v>
      </c>
      <c r="Q348" s="35"/>
      <c r="R348" s="35"/>
      <c r="S348" s="49">
        <f t="shared" si="158"/>
        <v>0</v>
      </c>
      <c r="T348" s="35"/>
      <c r="U348" s="35"/>
      <c r="V348" s="35"/>
      <c r="W348" s="60">
        <f t="shared" si="147"/>
        <v>0</v>
      </c>
      <c r="X348" s="60"/>
      <c r="Y348" s="60">
        <f t="shared" si="148"/>
        <v>19700</v>
      </c>
      <c r="Z348" s="133">
        <f t="shared" si="149"/>
        <v>1</v>
      </c>
      <c r="AA348" s="60">
        <f t="shared" si="150"/>
        <v>19700</v>
      </c>
      <c r="AB348" s="142">
        <f t="shared" si="151"/>
        <v>1</v>
      </c>
      <c r="AC348" s="126">
        <v>1</v>
      </c>
      <c r="AD348" s="126"/>
      <c r="AE348" s="126"/>
      <c r="AF348" s="67"/>
      <c r="AG348" s="57" t="s">
        <v>827</v>
      </c>
    </row>
    <row r="349" spans="1:33" s="27" customFormat="1" ht="61.5" customHeight="1">
      <c r="A349" s="45">
        <v>298</v>
      </c>
      <c r="B349" s="46" t="s">
        <v>160</v>
      </c>
      <c r="C349" s="101" t="s">
        <v>91</v>
      </c>
      <c r="D349" s="50" t="s">
        <v>48</v>
      </c>
      <c r="E349" s="35"/>
      <c r="F349" s="35">
        <v>69135.645600000003</v>
      </c>
      <c r="G349" s="35"/>
      <c r="H349" s="35"/>
      <c r="I349" s="35"/>
      <c r="J349" s="36"/>
      <c r="K349" s="35"/>
      <c r="L349" s="35"/>
      <c r="M349" s="35"/>
      <c r="N349" s="35"/>
      <c r="O349" s="49">
        <f t="shared" si="157"/>
        <v>16258</v>
      </c>
      <c r="P349" s="35">
        <v>16258</v>
      </c>
      <c r="Q349" s="35"/>
      <c r="R349" s="35"/>
      <c r="S349" s="49">
        <f t="shared" si="158"/>
        <v>16258</v>
      </c>
      <c r="T349" s="35">
        <v>16258</v>
      </c>
      <c r="U349" s="35"/>
      <c r="V349" s="35"/>
      <c r="W349" s="60">
        <f t="shared" si="147"/>
        <v>0</v>
      </c>
      <c r="X349" s="60"/>
      <c r="Y349" s="60">
        <f t="shared" si="148"/>
        <v>0</v>
      </c>
      <c r="Z349" s="133">
        <f t="shared" si="149"/>
        <v>0</v>
      </c>
      <c r="AA349" s="60">
        <f t="shared" si="150"/>
        <v>0</v>
      </c>
      <c r="AB349" s="142">
        <f t="shared" si="151"/>
        <v>0</v>
      </c>
      <c r="AC349" s="126"/>
      <c r="AD349" s="126"/>
      <c r="AE349" s="126">
        <v>1</v>
      </c>
      <c r="AF349" s="67"/>
      <c r="AG349" s="57" t="s">
        <v>705</v>
      </c>
    </row>
    <row r="350" spans="1:33" s="27" customFormat="1" ht="61.5" customHeight="1">
      <c r="A350" s="45">
        <v>299</v>
      </c>
      <c r="B350" s="46" t="s">
        <v>161</v>
      </c>
      <c r="C350" s="101" t="s">
        <v>91</v>
      </c>
      <c r="D350" s="50" t="s">
        <v>48</v>
      </c>
      <c r="E350" s="35"/>
      <c r="F350" s="35">
        <v>93235.228130000003</v>
      </c>
      <c r="G350" s="35"/>
      <c r="H350" s="35"/>
      <c r="I350" s="35"/>
      <c r="J350" s="36"/>
      <c r="K350" s="35"/>
      <c r="L350" s="35"/>
      <c r="M350" s="35"/>
      <c r="N350" s="35"/>
      <c r="O350" s="49">
        <f t="shared" si="157"/>
        <v>45152</v>
      </c>
      <c r="P350" s="35">
        <v>45152</v>
      </c>
      <c r="Q350" s="35"/>
      <c r="R350" s="35"/>
      <c r="S350" s="49">
        <f t="shared" si="158"/>
        <v>45152</v>
      </c>
      <c r="T350" s="35">
        <v>45152</v>
      </c>
      <c r="U350" s="35"/>
      <c r="V350" s="35"/>
      <c r="W350" s="60">
        <f t="shared" si="147"/>
        <v>0</v>
      </c>
      <c r="X350" s="60"/>
      <c r="Y350" s="60">
        <f t="shared" si="148"/>
        <v>0</v>
      </c>
      <c r="Z350" s="133">
        <f t="shared" si="149"/>
        <v>0</v>
      </c>
      <c r="AA350" s="60">
        <f t="shared" si="150"/>
        <v>0</v>
      </c>
      <c r="AB350" s="142">
        <f t="shared" si="151"/>
        <v>0</v>
      </c>
      <c r="AC350" s="126"/>
      <c r="AD350" s="126"/>
      <c r="AE350" s="126">
        <v>1</v>
      </c>
      <c r="AF350" s="67"/>
      <c r="AG350" s="57" t="s">
        <v>706</v>
      </c>
    </row>
    <row r="351" spans="1:33" s="27" customFormat="1" ht="85.5" customHeight="1">
      <c r="A351" s="45">
        <v>300</v>
      </c>
      <c r="B351" s="46" t="s">
        <v>162</v>
      </c>
      <c r="C351" s="101" t="s">
        <v>91</v>
      </c>
      <c r="D351" s="50" t="s">
        <v>48</v>
      </c>
      <c r="E351" s="35"/>
      <c r="F351" s="35">
        <v>77442.906239999997</v>
      </c>
      <c r="G351" s="35"/>
      <c r="H351" s="35"/>
      <c r="I351" s="35"/>
      <c r="J351" s="36"/>
      <c r="K351" s="35"/>
      <c r="L351" s="35"/>
      <c r="M351" s="35"/>
      <c r="N351" s="35"/>
      <c r="O351" s="49">
        <f t="shared" si="157"/>
        <v>73994</v>
      </c>
      <c r="P351" s="35">
        <v>73994</v>
      </c>
      <c r="Q351" s="35"/>
      <c r="R351" s="35"/>
      <c r="S351" s="49">
        <f t="shared" si="158"/>
        <v>35721</v>
      </c>
      <c r="T351" s="35">
        <v>35721</v>
      </c>
      <c r="U351" s="35"/>
      <c r="V351" s="35"/>
      <c r="W351" s="60">
        <f t="shared" si="147"/>
        <v>0</v>
      </c>
      <c r="X351" s="60"/>
      <c r="Y351" s="60">
        <f t="shared" si="148"/>
        <v>38273</v>
      </c>
      <c r="Z351" s="133">
        <f t="shared" si="149"/>
        <v>0.51724464145741544</v>
      </c>
      <c r="AA351" s="60">
        <f t="shared" si="150"/>
        <v>38273</v>
      </c>
      <c r="AB351" s="142">
        <f t="shared" si="151"/>
        <v>0.51724464145741544</v>
      </c>
      <c r="AC351" s="126">
        <v>1</v>
      </c>
      <c r="AD351" s="126"/>
      <c r="AE351" s="126"/>
      <c r="AF351" s="67"/>
      <c r="AG351" s="82"/>
    </row>
    <row r="352" spans="1:33" s="27" customFormat="1" ht="96" customHeight="1">
      <c r="A352" s="45">
        <v>301</v>
      </c>
      <c r="B352" s="46" t="s">
        <v>163</v>
      </c>
      <c r="C352" s="101" t="s">
        <v>91</v>
      </c>
      <c r="D352" s="50" t="s">
        <v>48</v>
      </c>
      <c r="E352" s="35"/>
      <c r="F352" s="35">
        <v>18508.190399999999</v>
      </c>
      <c r="G352" s="35"/>
      <c r="H352" s="35"/>
      <c r="I352" s="35"/>
      <c r="J352" s="36"/>
      <c r="K352" s="35"/>
      <c r="L352" s="35"/>
      <c r="M352" s="35"/>
      <c r="N352" s="35"/>
      <c r="O352" s="49">
        <f t="shared" si="157"/>
        <v>17098</v>
      </c>
      <c r="P352" s="35">
        <v>17098</v>
      </c>
      <c r="Q352" s="35"/>
      <c r="R352" s="35"/>
      <c r="S352" s="49">
        <f t="shared" si="158"/>
        <v>8254</v>
      </c>
      <c r="T352" s="35">
        <v>8254</v>
      </c>
      <c r="U352" s="35"/>
      <c r="V352" s="35"/>
      <c r="W352" s="60">
        <f t="shared" si="147"/>
        <v>0</v>
      </c>
      <c r="X352" s="60"/>
      <c r="Y352" s="60">
        <f t="shared" si="148"/>
        <v>8844</v>
      </c>
      <c r="Z352" s="133">
        <f t="shared" si="149"/>
        <v>0.51725347993917414</v>
      </c>
      <c r="AA352" s="60">
        <f t="shared" si="150"/>
        <v>8844</v>
      </c>
      <c r="AB352" s="142">
        <f t="shared" si="151"/>
        <v>0.51725347993917414</v>
      </c>
      <c r="AC352" s="126">
        <v>1</v>
      </c>
      <c r="AD352" s="126"/>
      <c r="AE352" s="126"/>
      <c r="AF352" s="67"/>
      <c r="AG352" s="82"/>
    </row>
    <row r="353" spans="1:33" s="27" customFormat="1" ht="80.25" customHeight="1">
      <c r="A353" s="45">
        <v>302</v>
      </c>
      <c r="B353" s="46" t="s">
        <v>164</v>
      </c>
      <c r="C353" s="101" t="s">
        <v>91</v>
      </c>
      <c r="D353" s="50" t="s">
        <v>48</v>
      </c>
      <c r="E353" s="35"/>
      <c r="F353" s="35">
        <v>25222.871520000001</v>
      </c>
      <c r="G353" s="35"/>
      <c r="H353" s="35"/>
      <c r="I353" s="35"/>
      <c r="J353" s="36"/>
      <c r="K353" s="35"/>
      <c r="L353" s="35"/>
      <c r="M353" s="35"/>
      <c r="N353" s="35"/>
      <c r="O353" s="49">
        <f t="shared" si="157"/>
        <v>24052</v>
      </c>
      <c r="P353" s="35">
        <v>24052</v>
      </c>
      <c r="Q353" s="35"/>
      <c r="R353" s="35"/>
      <c r="S353" s="49">
        <f t="shared" si="158"/>
        <v>11611</v>
      </c>
      <c r="T353" s="35">
        <v>11611</v>
      </c>
      <c r="U353" s="35"/>
      <c r="V353" s="35"/>
      <c r="W353" s="60">
        <f t="shared" si="147"/>
        <v>0</v>
      </c>
      <c r="X353" s="60"/>
      <c r="Y353" s="60">
        <f t="shared" si="148"/>
        <v>12441</v>
      </c>
      <c r="Z353" s="133">
        <f t="shared" si="149"/>
        <v>0.51725428238815896</v>
      </c>
      <c r="AA353" s="60">
        <f t="shared" si="150"/>
        <v>12441</v>
      </c>
      <c r="AB353" s="142">
        <f t="shared" si="151"/>
        <v>0.51725428238815896</v>
      </c>
      <c r="AC353" s="126">
        <v>1</v>
      </c>
      <c r="AD353" s="126"/>
      <c r="AE353" s="126"/>
      <c r="AF353" s="67"/>
      <c r="AG353" s="82"/>
    </row>
    <row r="354" spans="1:33" s="27" customFormat="1" ht="87" customHeight="1">
      <c r="A354" s="45">
        <v>303</v>
      </c>
      <c r="B354" s="46" t="s">
        <v>165</v>
      </c>
      <c r="C354" s="101" t="s">
        <v>91</v>
      </c>
      <c r="D354" s="50" t="s">
        <v>48</v>
      </c>
      <c r="E354" s="35"/>
      <c r="F354" s="35">
        <v>82570.168799999999</v>
      </c>
      <c r="G354" s="35"/>
      <c r="H354" s="35"/>
      <c r="I354" s="35"/>
      <c r="J354" s="36"/>
      <c r="K354" s="35"/>
      <c r="L354" s="35"/>
      <c r="M354" s="35"/>
      <c r="N354" s="35"/>
      <c r="O354" s="49">
        <f t="shared" si="157"/>
        <v>81376</v>
      </c>
      <c r="P354" s="35">
        <v>81376</v>
      </c>
      <c r="Q354" s="35"/>
      <c r="R354" s="35"/>
      <c r="S354" s="49">
        <f t="shared" si="158"/>
        <v>0</v>
      </c>
      <c r="T354" s="35"/>
      <c r="U354" s="35"/>
      <c r="V354" s="35"/>
      <c r="W354" s="60">
        <f t="shared" si="147"/>
        <v>0</v>
      </c>
      <c r="X354" s="60"/>
      <c r="Y354" s="60">
        <f t="shared" si="148"/>
        <v>81376</v>
      </c>
      <c r="Z354" s="133">
        <f t="shared" si="149"/>
        <v>1</v>
      </c>
      <c r="AA354" s="60">
        <f t="shared" si="150"/>
        <v>81376</v>
      </c>
      <c r="AB354" s="142">
        <f t="shared" si="151"/>
        <v>1</v>
      </c>
      <c r="AC354" s="126">
        <v>1</v>
      </c>
      <c r="AD354" s="126"/>
      <c r="AE354" s="126"/>
      <c r="AF354" s="67"/>
      <c r="AG354" s="57" t="s">
        <v>827</v>
      </c>
    </row>
    <row r="355" spans="1:33" s="160" customFormat="1" ht="30.75" customHeight="1">
      <c r="A355" s="170" t="s">
        <v>555</v>
      </c>
      <c r="B355" s="171"/>
      <c r="C355" s="28"/>
      <c r="D355" s="16"/>
      <c r="E355" s="25">
        <f>E357+F377</f>
        <v>37894628.597589999</v>
      </c>
      <c r="F355" s="25">
        <f>F357+F377</f>
        <v>27046145.362099998</v>
      </c>
      <c r="G355" s="25">
        <f>G357+G377</f>
        <v>2400000</v>
      </c>
      <c r="H355" s="25">
        <f t="shared" ref="H355:N355" si="159">H357+H377</f>
        <v>5000</v>
      </c>
      <c r="I355" s="25">
        <f t="shared" si="159"/>
        <v>0</v>
      </c>
      <c r="J355" s="25">
        <f t="shared" si="159"/>
        <v>0</v>
      </c>
      <c r="K355" s="25">
        <f t="shared" si="159"/>
        <v>0</v>
      </c>
      <c r="L355" s="25">
        <f t="shared" si="159"/>
        <v>0</v>
      </c>
      <c r="M355" s="25">
        <f t="shared" si="159"/>
        <v>0</v>
      </c>
      <c r="N355" s="25">
        <f t="shared" si="159"/>
        <v>0</v>
      </c>
      <c r="O355" s="25">
        <f>O357+O377</f>
        <v>2698066.18279</v>
      </c>
      <c r="P355" s="25">
        <f t="shared" ref="P355:V355" si="160">P357+P377</f>
        <v>298066.18278999999</v>
      </c>
      <c r="Q355" s="25">
        <f t="shared" si="160"/>
        <v>0</v>
      </c>
      <c r="R355" s="25">
        <f t="shared" si="160"/>
        <v>2400000</v>
      </c>
      <c r="S355" s="25">
        <f>S357+S377</f>
        <v>221225.34836999999</v>
      </c>
      <c r="T355" s="25">
        <f>T357+T377</f>
        <v>221225.34836999999</v>
      </c>
      <c r="U355" s="25">
        <f t="shared" si="160"/>
        <v>0</v>
      </c>
      <c r="V355" s="25">
        <f t="shared" si="160"/>
        <v>0</v>
      </c>
      <c r="W355" s="25">
        <f t="shared" si="147"/>
        <v>2400000</v>
      </c>
      <c r="X355" s="25"/>
      <c r="Y355" s="25">
        <f t="shared" si="148"/>
        <v>76840.834419999999</v>
      </c>
      <c r="Z355" s="127">
        <f t="shared" si="149"/>
        <v>0.25779789475191006</v>
      </c>
      <c r="AA355" s="25">
        <f t="shared" si="150"/>
        <v>2476840.8344200002</v>
      </c>
      <c r="AB355" s="128">
        <f t="shared" si="151"/>
        <v>0.91800595931222251</v>
      </c>
      <c r="AC355" s="25">
        <f t="shared" ref="AC355:AE355" si="161">AC357+AC377</f>
        <v>31</v>
      </c>
      <c r="AD355" s="25">
        <f t="shared" si="161"/>
        <v>0</v>
      </c>
      <c r="AE355" s="25">
        <f t="shared" si="161"/>
        <v>0</v>
      </c>
      <c r="AF355" s="25">
        <f>AF357+AF377</f>
        <v>0</v>
      </c>
      <c r="AG355" s="25">
        <f>AG357+AG377</f>
        <v>0</v>
      </c>
    </row>
    <row r="356" spans="1:33">
      <c r="A356" s="34"/>
      <c r="B356" s="13" t="s">
        <v>0</v>
      </c>
      <c r="C356" s="3"/>
      <c r="D356" s="2"/>
      <c r="E356" s="26"/>
      <c r="F356" s="14"/>
      <c r="G356" s="14"/>
      <c r="H356" s="14"/>
      <c r="I356" s="14"/>
      <c r="J356" s="15"/>
      <c r="K356" s="14"/>
      <c r="L356" s="14"/>
      <c r="M356" s="14"/>
      <c r="N356" s="14"/>
      <c r="O356" s="14"/>
      <c r="P356" s="14"/>
      <c r="Q356" s="14"/>
      <c r="R356" s="14"/>
      <c r="S356" s="14"/>
      <c r="T356" s="14"/>
      <c r="U356" s="14"/>
      <c r="V356" s="14"/>
      <c r="W356" s="59">
        <f t="shared" si="147"/>
        <v>0</v>
      </c>
      <c r="X356" s="61"/>
      <c r="Y356" s="59">
        <f t="shared" si="148"/>
        <v>0</v>
      </c>
      <c r="Z356" s="134"/>
      <c r="AA356" s="59"/>
      <c r="AB356" s="143"/>
      <c r="AC356" s="121"/>
      <c r="AD356" s="121"/>
      <c r="AE356" s="121"/>
      <c r="AF356" s="66"/>
      <c r="AG356" s="75"/>
    </row>
    <row r="357" spans="1:33" ht="26.25" customHeight="1">
      <c r="A357" s="33" t="s">
        <v>556</v>
      </c>
      <c r="B357" s="23" t="s">
        <v>8</v>
      </c>
      <c r="C357" s="19"/>
      <c r="D357" s="21"/>
      <c r="E357" s="22">
        <f>E358+F362+E370</f>
        <v>35800682.742909998</v>
      </c>
      <c r="F357" s="22">
        <f>F358+F362+F370</f>
        <v>24952199.507419996</v>
      </c>
      <c r="G357" s="22">
        <f t="shared" ref="G357:V357" si="162">G358+G362+G370</f>
        <v>2400000</v>
      </c>
      <c r="H357" s="22">
        <f t="shared" si="162"/>
        <v>5000</v>
      </c>
      <c r="I357" s="22">
        <f t="shared" si="162"/>
        <v>0</v>
      </c>
      <c r="J357" s="22">
        <f t="shared" si="162"/>
        <v>0</v>
      </c>
      <c r="K357" s="22">
        <f t="shared" si="162"/>
        <v>0</v>
      </c>
      <c r="L357" s="22">
        <f t="shared" si="162"/>
        <v>0</v>
      </c>
      <c r="M357" s="22">
        <f t="shared" si="162"/>
        <v>0</v>
      </c>
      <c r="N357" s="22">
        <f t="shared" si="162"/>
        <v>0</v>
      </c>
      <c r="O357" s="22">
        <f t="shared" si="162"/>
        <v>2405000</v>
      </c>
      <c r="P357" s="22">
        <f t="shared" si="162"/>
        <v>5000</v>
      </c>
      <c r="Q357" s="22">
        <f t="shared" si="162"/>
        <v>0</v>
      </c>
      <c r="R357" s="22">
        <f t="shared" si="162"/>
        <v>2400000</v>
      </c>
      <c r="S357" s="22">
        <f t="shared" si="162"/>
        <v>1316.1655800000001</v>
      </c>
      <c r="T357" s="22">
        <f t="shared" si="162"/>
        <v>1316.1655800000001</v>
      </c>
      <c r="U357" s="22">
        <f t="shared" si="162"/>
        <v>0</v>
      </c>
      <c r="V357" s="22">
        <f t="shared" si="162"/>
        <v>0</v>
      </c>
      <c r="W357" s="22">
        <f t="shared" si="147"/>
        <v>2400000</v>
      </c>
      <c r="X357" s="22"/>
      <c r="Y357" s="22">
        <f t="shared" si="148"/>
        <v>3683.8344200000001</v>
      </c>
      <c r="Z357" s="131">
        <f t="shared" si="149"/>
        <v>0.73676688400000001</v>
      </c>
      <c r="AA357" s="22">
        <f t="shared" si="150"/>
        <v>2403683.8344200002</v>
      </c>
      <c r="AB357" s="140">
        <f t="shared" si="151"/>
        <v>0.99945273780457389</v>
      </c>
      <c r="AC357" s="22">
        <f t="shared" ref="AC357" si="163">AC358+AC362+AC370</f>
        <v>16</v>
      </c>
      <c r="AD357" s="22">
        <f t="shared" ref="AD357" si="164">AD358+AD362+AD370</f>
        <v>0</v>
      </c>
      <c r="AE357" s="22">
        <f t="shared" ref="AE357" si="165">AE358+AE362+AE370</f>
        <v>0</v>
      </c>
      <c r="AF357" s="22">
        <f>AF358+AF362+AF370</f>
        <v>0</v>
      </c>
      <c r="AG357" s="22">
        <f>AG358+AG362+AG370</f>
        <v>0</v>
      </c>
    </row>
    <row r="358" spans="1:33" s="6" customFormat="1" ht="27" customHeight="1">
      <c r="A358" s="111"/>
      <c r="B358" s="176" t="s">
        <v>480</v>
      </c>
      <c r="C358" s="112"/>
      <c r="D358" s="112"/>
      <c r="E358" s="113">
        <f>SUM(E359:E361)</f>
        <v>13784847</v>
      </c>
      <c r="F358" s="113">
        <f>SUM(F359:F361)</f>
        <v>4871155.7744899997</v>
      </c>
      <c r="G358" s="113">
        <f>SUM(G359:G361)</f>
        <v>2400000</v>
      </c>
      <c r="H358" s="113">
        <f t="shared" ref="H358:P358" si="166">SUM(H359:H361)</f>
        <v>5000</v>
      </c>
      <c r="I358" s="113">
        <f t="shared" si="166"/>
        <v>0</v>
      </c>
      <c r="J358" s="113">
        <f t="shared" si="166"/>
        <v>0</v>
      </c>
      <c r="K358" s="113">
        <f t="shared" si="166"/>
        <v>0</v>
      </c>
      <c r="L358" s="113">
        <f t="shared" si="166"/>
        <v>0</v>
      </c>
      <c r="M358" s="113">
        <f t="shared" si="166"/>
        <v>0</v>
      </c>
      <c r="N358" s="113">
        <f t="shared" si="166"/>
        <v>0</v>
      </c>
      <c r="O358" s="113">
        <f t="shared" si="166"/>
        <v>2405000</v>
      </c>
      <c r="P358" s="113">
        <f t="shared" si="166"/>
        <v>5000</v>
      </c>
      <c r="Q358" s="113">
        <f t="shared" ref="Q358:V358" si="167">SUM(Q359:Q361)</f>
        <v>0</v>
      </c>
      <c r="R358" s="113">
        <f t="shared" si="167"/>
        <v>2400000</v>
      </c>
      <c r="S358" s="113">
        <f>SUM(S359:S361)</f>
        <v>1316.1655800000001</v>
      </c>
      <c r="T358" s="113">
        <f t="shared" si="167"/>
        <v>1316.1655800000001</v>
      </c>
      <c r="U358" s="113">
        <f t="shared" si="167"/>
        <v>0</v>
      </c>
      <c r="V358" s="113">
        <f t="shared" si="167"/>
        <v>0</v>
      </c>
      <c r="W358" s="113">
        <f t="shared" si="147"/>
        <v>2400000</v>
      </c>
      <c r="X358" s="113"/>
      <c r="Y358" s="113">
        <f>P358+Q358-T358-U358</f>
        <v>3683.8344200000001</v>
      </c>
      <c r="Z358" s="138">
        <f t="shared" si="149"/>
        <v>0.73676688400000001</v>
      </c>
      <c r="AA358" s="113">
        <f t="shared" si="150"/>
        <v>2403683.8344200002</v>
      </c>
      <c r="AB358" s="147">
        <f t="shared" si="151"/>
        <v>0.99945273780457389</v>
      </c>
      <c r="AC358" s="113">
        <f t="shared" ref="AC358:AE358" si="168">SUM(AC359:AC361)</f>
        <v>3</v>
      </c>
      <c r="AD358" s="113">
        <f t="shared" si="168"/>
        <v>0</v>
      </c>
      <c r="AE358" s="113">
        <f t="shared" si="168"/>
        <v>0</v>
      </c>
      <c r="AF358" s="113">
        <f>SUM(AF359:AF359)</f>
        <v>0</v>
      </c>
      <c r="AG358" s="113">
        <f>SUM(AG359:AG359)</f>
        <v>0</v>
      </c>
    </row>
    <row r="359" spans="1:33" s="18" customFormat="1" ht="96.75" customHeight="1">
      <c r="A359" s="45">
        <v>304</v>
      </c>
      <c r="B359" s="95" t="s">
        <v>481</v>
      </c>
      <c r="C359" s="161" t="s">
        <v>92</v>
      </c>
      <c r="D359" s="50" t="s">
        <v>48</v>
      </c>
      <c r="E359" s="49">
        <v>5107940</v>
      </c>
      <c r="F359" s="35">
        <v>4871155.7744899997</v>
      </c>
      <c r="G359" s="49">
        <v>1400000</v>
      </c>
      <c r="H359" s="49"/>
      <c r="I359" s="49"/>
      <c r="J359" s="51" t="s">
        <v>482</v>
      </c>
      <c r="K359" s="49"/>
      <c r="L359" s="49"/>
      <c r="M359" s="49"/>
      <c r="N359" s="49"/>
      <c r="O359" s="49">
        <f t="shared" ref="O359:O361" si="169">SUM(P359:R359)</f>
        <v>1400000</v>
      </c>
      <c r="P359" s="49"/>
      <c r="Q359" s="49"/>
      <c r="R359" s="49">
        <v>1400000</v>
      </c>
      <c r="S359" s="49">
        <f t="shared" ref="S359:S361" si="170">SUM(T359:V359)</f>
        <v>0</v>
      </c>
      <c r="T359" s="110"/>
      <c r="U359" s="49"/>
      <c r="V359" s="49"/>
      <c r="W359" s="60">
        <f t="shared" si="147"/>
        <v>1400000</v>
      </c>
      <c r="X359" s="60"/>
      <c r="Y359" s="60">
        <f t="shared" ref="Y359" si="171">P359+Q359-T359-U359</f>
        <v>0</v>
      </c>
      <c r="Z359" s="133" t="e">
        <f t="shared" ref="Z359" si="172">Y359/(P359+Q359)</f>
        <v>#DIV/0!</v>
      </c>
      <c r="AA359" s="60">
        <f t="shared" ref="AA359" si="173">Y359+W359</f>
        <v>1400000</v>
      </c>
      <c r="AB359" s="142">
        <f t="shared" ref="AB359" si="174">AA359/O359</f>
        <v>1</v>
      </c>
      <c r="AC359" s="151">
        <v>1</v>
      </c>
      <c r="AD359" s="151"/>
      <c r="AE359" s="151"/>
      <c r="AF359" s="65"/>
      <c r="AG359" s="57" t="s">
        <v>827</v>
      </c>
    </row>
    <row r="360" spans="1:33" s="18" customFormat="1" ht="96.75" customHeight="1">
      <c r="A360" s="45">
        <v>305</v>
      </c>
      <c r="B360" s="208" t="s">
        <v>745</v>
      </c>
      <c r="C360" s="161" t="s">
        <v>92</v>
      </c>
      <c r="D360" s="50" t="s">
        <v>48</v>
      </c>
      <c r="E360" s="38">
        <v>7233480</v>
      </c>
      <c r="F360" s="103"/>
      <c r="G360" s="238"/>
      <c r="H360" s="49">
        <v>5000</v>
      </c>
      <c r="I360" s="49"/>
      <c r="J360" s="51"/>
      <c r="K360" s="49"/>
      <c r="L360" s="49"/>
      <c r="M360" s="49"/>
      <c r="N360" s="49"/>
      <c r="O360" s="49">
        <f t="shared" si="169"/>
        <v>5000</v>
      </c>
      <c r="P360" s="49">
        <v>5000</v>
      </c>
      <c r="Q360" s="49"/>
      <c r="R360" s="49"/>
      <c r="S360" s="49">
        <f t="shared" si="170"/>
        <v>1316.1655800000001</v>
      </c>
      <c r="T360" s="49">
        <v>1316.1655800000001</v>
      </c>
      <c r="U360" s="49"/>
      <c r="V360" s="49"/>
      <c r="W360" s="60">
        <f t="shared" ref="W360:W361" si="175">R360-V360</f>
        <v>0</v>
      </c>
      <c r="X360" s="60"/>
      <c r="Y360" s="60">
        <f t="shared" ref="Y360:Y361" si="176">P360+Q360-T360-U360</f>
        <v>3683.8344200000001</v>
      </c>
      <c r="Z360" s="133">
        <f t="shared" ref="Z360:Z361" si="177">Y360/(P360+Q360)</f>
        <v>0.73676688400000001</v>
      </c>
      <c r="AA360" s="60">
        <f t="shared" ref="AA360:AA361" si="178">Y360+W360</f>
        <v>3683.8344200000001</v>
      </c>
      <c r="AB360" s="142">
        <f t="shared" ref="AB360:AB361" si="179">AA360/O360</f>
        <v>0.73676688400000001</v>
      </c>
      <c r="AC360" s="151">
        <v>1</v>
      </c>
      <c r="AD360" s="151"/>
      <c r="AE360" s="151"/>
      <c r="AF360" s="65"/>
      <c r="AG360" s="57" t="s">
        <v>845</v>
      </c>
    </row>
    <row r="361" spans="1:33" s="18" customFormat="1" ht="96.75" customHeight="1">
      <c r="A361" s="45">
        <v>306</v>
      </c>
      <c r="B361" s="208" t="s">
        <v>799</v>
      </c>
      <c r="C361" s="161" t="s">
        <v>92</v>
      </c>
      <c r="D361" s="50" t="s">
        <v>617</v>
      </c>
      <c r="E361" s="49">
        <v>1443427</v>
      </c>
      <c r="F361" s="35"/>
      <c r="G361" s="49">
        <v>1000000</v>
      </c>
      <c r="H361" s="49"/>
      <c r="I361" s="49"/>
      <c r="J361" s="51"/>
      <c r="K361" s="49"/>
      <c r="L361" s="49"/>
      <c r="M361" s="49"/>
      <c r="N361" s="49"/>
      <c r="O361" s="49">
        <f t="shared" si="169"/>
        <v>1000000</v>
      </c>
      <c r="P361" s="49"/>
      <c r="Q361" s="49"/>
      <c r="R361" s="49">
        <v>1000000</v>
      </c>
      <c r="S361" s="49">
        <f t="shared" si="170"/>
        <v>0</v>
      </c>
      <c r="T361" s="49"/>
      <c r="U361" s="49"/>
      <c r="V361" s="49"/>
      <c r="W361" s="60">
        <f t="shared" si="175"/>
        <v>1000000</v>
      </c>
      <c r="X361" s="60"/>
      <c r="Y361" s="60">
        <f t="shared" si="176"/>
        <v>0</v>
      </c>
      <c r="Z361" s="133" t="e">
        <f t="shared" si="177"/>
        <v>#DIV/0!</v>
      </c>
      <c r="AA361" s="60">
        <f t="shared" si="178"/>
        <v>1000000</v>
      </c>
      <c r="AB361" s="142">
        <f t="shared" si="179"/>
        <v>1</v>
      </c>
      <c r="AC361" s="151">
        <v>1</v>
      </c>
      <c r="AD361" s="151"/>
      <c r="AE361" s="151"/>
      <c r="AF361" s="65"/>
      <c r="AG361" s="57" t="s">
        <v>831</v>
      </c>
    </row>
    <row r="362" spans="1:33" s="6" customFormat="1" ht="27" customHeight="1">
      <c r="A362" s="111"/>
      <c r="B362" s="176" t="s">
        <v>483</v>
      </c>
      <c r="C362" s="112"/>
      <c r="D362" s="112"/>
      <c r="E362" s="113">
        <f>SUM(E363:E369)</f>
        <v>0</v>
      </c>
      <c r="F362" s="113">
        <f>SUM(F363:F369)</f>
        <v>1765704.38491</v>
      </c>
      <c r="G362" s="113">
        <f t="shared" ref="G362:AG362" si="180">SUM(G363:G369)</f>
        <v>0</v>
      </c>
      <c r="H362" s="113">
        <f t="shared" si="180"/>
        <v>0</v>
      </c>
      <c r="I362" s="113">
        <f t="shared" si="180"/>
        <v>0</v>
      </c>
      <c r="J362" s="113">
        <f t="shared" si="180"/>
        <v>0</v>
      </c>
      <c r="K362" s="113">
        <f t="shared" si="180"/>
        <v>0</v>
      </c>
      <c r="L362" s="113">
        <f t="shared" si="180"/>
        <v>0</v>
      </c>
      <c r="M362" s="113">
        <f t="shared" si="180"/>
        <v>0</v>
      </c>
      <c r="N362" s="113">
        <f t="shared" si="180"/>
        <v>0</v>
      </c>
      <c r="O362" s="113">
        <f t="shared" ref="O362:V362" si="181">SUM(O363:O369)</f>
        <v>0</v>
      </c>
      <c r="P362" s="113">
        <f t="shared" si="181"/>
        <v>0</v>
      </c>
      <c r="Q362" s="113">
        <f t="shared" si="181"/>
        <v>0</v>
      </c>
      <c r="R362" s="113">
        <f t="shared" si="181"/>
        <v>0</v>
      </c>
      <c r="S362" s="113">
        <f t="shared" si="181"/>
        <v>0</v>
      </c>
      <c r="T362" s="113">
        <f t="shared" si="181"/>
        <v>0</v>
      </c>
      <c r="U362" s="113">
        <f t="shared" si="181"/>
        <v>0</v>
      </c>
      <c r="V362" s="113">
        <f t="shared" si="181"/>
        <v>0</v>
      </c>
      <c r="W362" s="113">
        <f t="shared" si="147"/>
        <v>0</v>
      </c>
      <c r="X362" s="113"/>
      <c r="Y362" s="113">
        <f t="shared" si="148"/>
        <v>0</v>
      </c>
      <c r="Z362" s="138"/>
      <c r="AA362" s="113"/>
      <c r="AB362" s="147"/>
      <c r="AC362" s="113">
        <f>SUM(AC363:AC369)</f>
        <v>7</v>
      </c>
      <c r="AD362" s="113">
        <f>SUM(AD363:AD369)</f>
        <v>0</v>
      </c>
      <c r="AE362" s="113">
        <f>SUM(AE363:AE369)</f>
        <v>0</v>
      </c>
      <c r="AF362" s="113">
        <f t="shared" si="180"/>
        <v>0</v>
      </c>
      <c r="AG362" s="113">
        <f t="shared" si="180"/>
        <v>0</v>
      </c>
    </row>
    <row r="363" spans="1:33" s="18" customFormat="1" ht="68.25" customHeight="1">
      <c r="A363" s="45">
        <v>307</v>
      </c>
      <c r="B363" s="95" t="s">
        <v>484</v>
      </c>
      <c r="C363" s="161" t="s">
        <v>92</v>
      </c>
      <c r="D363" s="50" t="s">
        <v>48</v>
      </c>
      <c r="E363" s="49"/>
      <c r="F363" s="35">
        <v>23379.511500000001</v>
      </c>
      <c r="G363" s="49"/>
      <c r="H363" s="49"/>
      <c r="I363" s="49"/>
      <c r="J363" s="36" t="s">
        <v>49</v>
      </c>
      <c r="K363" s="49"/>
      <c r="L363" s="49"/>
      <c r="M363" s="49"/>
      <c r="N363" s="49"/>
      <c r="O363" s="49"/>
      <c r="P363" s="49"/>
      <c r="Q363" s="49"/>
      <c r="R363" s="49"/>
      <c r="S363" s="49"/>
      <c r="T363" s="110"/>
      <c r="U363" s="49"/>
      <c r="V363" s="49"/>
      <c r="W363" s="60">
        <f t="shared" si="147"/>
        <v>0</v>
      </c>
      <c r="X363" s="60"/>
      <c r="Y363" s="60">
        <f t="shared" si="148"/>
        <v>0</v>
      </c>
      <c r="Z363" s="133"/>
      <c r="AA363" s="60"/>
      <c r="AB363" s="142"/>
      <c r="AC363" s="151">
        <v>1</v>
      </c>
      <c r="AD363" s="151"/>
      <c r="AE363" s="151"/>
      <c r="AF363" s="65"/>
      <c r="AG363" s="57" t="s">
        <v>827</v>
      </c>
    </row>
    <row r="364" spans="1:33" s="18" customFormat="1" ht="86.25" customHeight="1">
      <c r="A364" s="45">
        <v>308</v>
      </c>
      <c r="B364" s="95" t="s">
        <v>485</v>
      </c>
      <c r="C364" s="161" t="s">
        <v>92</v>
      </c>
      <c r="D364" s="50" t="s">
        <v>48</v>
      </c>
      <c r="E364" s="49"/>
      <c r="F364" s="35">
        <v>100269.7164</v>
      </c>
      <c r="G364" s="49"/>
      <c r="H364" s="49"/>
      <c r="I364" s="49"/>
      <c r="J364" s="36" t="s">
        <v>49</v>
      </c>
      <c r="K364" s="49"/>
      <c r="L364" s="49"/>
      <c r="M364" s="49"/>
      <c r="N364" s="49"/>
      <c r="O364" s="49"/>
      <c r="P364" s="49"/>
      <c r="Q364" s="49"/>
      <c r="R364" s="49"/>
      <c r="S364" s="49"/>
      <c r="T364" s="110"/>
      <c r="U364" s="49"/>
      <c r="V364" s="49"/>
      <c r="W364" s="60">
        <f t="shared" si="147"/>
        <v>0</v>
      </c>
      <c r="X364" s="60"/>
      <c r="Y364" s="60">
        <f t="shared" si="148"/>
        <v>0</v>
      </c>
      <c r="Z364" s="133"/>
      <c r="AA364" s="60"/>
      <c r="AB364" s="142"/>
      <c r="AC364" s="151">
        <v>1</v>
      </c>
      <c r="AD364" s="151"/>
      <c r="AE364" s="151"/>
      <c r="AF364" s="65"/>
      <c r="AG364" s="57" t="s">
        <v>827</v>
      </c>
    </row>
    <row r="365" spans="1:33" s="18" customFormat="1" ht="68.25" customHeight="1">
      <c r="A365" s="45">
        <v>309</v>
      </c>
      <c r="B365" s="95" t="s">
        <v>486</v>
      </c>
      <c r="C365" s="161" t="s">
        <v>92</v>
      </c>
      <c r="D365" s="50" t="s">
        <v>48</v>
      </c>
      <c r="E365" s="49"/>
      <c r="F365" s="35">
        <v>72473.292000000001</v>
      </c>
      <c r="G365" s="49"/>
      <c r="H365" s="49"/>
      <c r="I365" s="49"/>
      <c r="J365" s="36" t="s">
        <v>49</v>
      </c>
      <c r="K365" s="49"/>
      <c r="L365" s="49"/>
      <c r="M365" s="49"/>
      <c r="N365" s="49"/>
      <c r="O365" s="49"/>
      <c r="P365" s="49"/>
      <c r="Q365" s="49"/>
      <c r="R365" s="49"/>
      <c r="S365" s="49"/>
      <c r="T365" s="110"/>
      <c r="U365" s="49"/>
      <c r="V365" s="49"/>
      <c r="W365" s="60">
        <f t="shared" si="147"/>
        <v>0</v>
      </c>
      <c r="X365" s="60"/>
      <c r="Y365" s="60">
        <f t="shared" si="148"/>
        <v>0</v>
      </c>
      <c r="Z365" s="133"/>
      <c r="AA365" s="60"/>
      <c r="AB365" s="142"/>
      <c r="AC365" s="151">
        <v>1</v>
      </c>
      <c r="AD365" s="151"/>
      <c r="AE365" s="151"/>
      <c r="AF365" s="65"/>
      <c r="AG365" s="57" t="s">
        <v>827</v>
      </c>
    </row>
    <row r="366" spans="1:33" s="18" customFormat="1" ht="68.25" customHeight="1">
      <c r="A366" s="45">
        <v>310</v>
      </c>
      <c r="B366" s="95" t="s">
        <v>487</v>
      </c>
      <c r="C366" s="161" t="s">
        <v>92</v>
      </c>
      <c r="D366" s="50" t="s">
        <v>48</v>
      </c>
      <c r="E366" s="49"/>
      <c r="F366" s="35">
        <v>43398.864009999998</v>
      </c>
      <c r="G366" s="49"/>
      <c r="H366" s="49"/>
      <c r="I366" s="49"/>
      <c r="J366" s="36" t="s">
        <v>49</v>
      </c>
      <c r="K366" s="49"/>
      <c r="L366" s="49"/>
      <c r="M366" s="49"/>
      <c r="N366" s="49"/>
      <c r="O366" s="49"/>
      <c r="P366" s="49"/>
      <c r="Q366" s="49"/>
      <c r="R366" s="49"/>
      <c r="S366" s="49"/>
      <c r="T366" s="110"/>
      <c r="U366" s="49"/>
      <c r="V366" s="49"/>
      <c r="W366" s="60">
        <f t="shared" si="147"/>
        <v>0</v>
      </c>
      <c r="X366" s="60"/>
      <c r="Y366" s="60">
        <f t="shared" si="148"/>
        <v>0</v>
      </c>
      <c r="Z366" s="133"/>
      <c r="AA366" s="60"/>
      <c r="AB366" s="142"/>
      <c r="AC366" s="151">
        <v>1</v>
      </c>
      <c r="AD366" s="151"/>
      <c r="AE366" s="151"/>
      <c r="AF366" s="65"/>
      <c r="AG366" s="57" t="s">
        <v>827</v>
      </c>
    </row>
    <row r="367" spans="1:33" s="18" customFormat="1" ht="68.25" customHeight="1">
      <c r="A367" s="45">
        <v>311</v>
      </c>
      <c r="B367" s="95" t="s">
        <v>488</v>
      </c>
      <c r="C367" s="161" t="s">
        <v>92</v>
      </c>
      <c r="D367" s="50" t="s">
        <v>48</v>
      </c>
      <c r="E367" s="49"/>
      <c r="F367" s="35">
        <v>244223.91</v>
      </c>
      <c r="G367" s="49"/>
      <c r="H367" s="49"/>
      <c r="I367" s="49"/>
      <c r="J367" s="36" t="s">
        <v>49</v>
      </c>
      <c r="K367" s="49"/>
      <c r="L367" s="49"/>
      <c r="M367" s="49"/>
      <c r="N367" s="49"/>
      <c r="O367" s="49"/>
      <c r="P367" s="49"/>
      <c r="Q367" s="49"/>
      <c r="R367" s="49"/>
      <c r="S367" s="49"/>
      <c r="T367" s="110"/>
      <c r="U367" s="49"/>
      <c r="V367" s="49"/>
      <c r="W367" s="60">
        <f t="shared" si="147"/>
        <v>0</v>
      </c>
      <c r="X367" s="60"/>
      <c r="Y367" s="60">
        <f t="shared" si="148"/>
        <v>0</v>
      </c>
      <c r="Z367" s="133"/>
      <c r="AA367" s="60"/>
      <c r="AB367" s="142"/>
      <c r="AC367" s="151">
        <v>1</v>
      </c>
      <c r="AD367" s="151"/>
      <c r="AE367" s="151"/>
      <c r="AF367" s="65"/>
      <c r="AG367" s="57" t="s">
        <v>827</v>
      </c>
    </row>
    <row r="368" spans="1:33" s="18" customFormat="1" ht="68.25" customHeight="1">
      <c r="A368" s="45">
        <v>312</v>
      </c>
      <c r="B368" s="95" t="s">
        <v>489</v>
      </c>
      <c r="C368" s="161" t="s">
        <v>92</v>
      </c>
      <c r="D368" s="50" t="s">
        <v>48</v>
      </c>
      <c r="E368" s="49"/>
      <c r="F368" s="35">
        <v>341921.223</v>
      </c>
      <c r="G368" s="49"/>
      <c r="H368" s="49"/>
      <c r="I368" s="49"/>
      <c r="J368" s="36" t="s">
        <v>49</v>
      </c>
      <c r="K368" s="49"/>
      <c r="L368" s="49"/>
      <c r="M368" s="49"/>
      <c r="N368" s="49"/>
      <c r="O368" s="49"/>
      <c r="P368" s="49"/>
      <c r="Q368" s="49"/>
      <c r="R368" s="49"/>
      <c r="S368" s="49"/>
      <c r="T368" s="110"/>
      <c r="U368" s="49"/>
      <c r="V368" s="49"/>
      <c r="W368" s="60">
        <f t="shared" si="147"/>
        <v>0</v>
      </c>
      <c r="X368" s="60"/>
      <c r="Y368" s="60">
        <f t="shared" si="148"/>
        <v>0</v>
      </c>
      <c r="Z368" s="133"/>
      <c r="AA368" s="60"/>
      <c r="AB368" s="142"/>
      <c r="AC368" s="151">
        <v>1</v>
      </c>
      <c r="AD368" s="151"/>
      <c r="AE368" s="151"/>
      <c r="AF368" s="65"/>
      <c r="AG368" s="57" t="s">
        <v>827</v>
      </c>
    </row>
    <row r="369" spans="1:33" s="18" customFormat="1" ht="68.25" customHeight="1">
      <c r="A369" s="45">
        <v>313</v>
      </c>
      <c r="B369" s="95" t="s">
        <v>490</v>
      </c>
      <c r="C369" s="161" t="s">
        <v>92</v>
      </c>
      <c r="D369" s="50" t="s">
        <v>48</v>
      </c>
      <c r="E369" s="49"/>
      <c r="F369" s="35">
        <v>940037.86800000002</v>
      </c>
      <c r="G369" s="49"/>
      <c r="H369" s="49"/>
      <c r="I369" s="49"/>
      <c r="J369" s="36" t="s">
        <v>49</v>
      </c>
      <c r="K369" s="49"/>
      <c r="L369" s="49"/>
      <c r="M369" s="49"/>
      <c r="N369" s="49"/>
      <c r="O369" s="49"/>
      <c r="P369" s="49"/>
      <c r="Q369" s="49"/>
      <c r="R369" s="49"/>
      <c r="S369" s="49"/>
      <c r="T369" s="110"/>
      <c r="U369" s="49"/>
      <c r="V369" s="49"/>
      <c r="W369" s="60">
        <f t="shared" si="147"/>
        <v>0</v>
      </c>
      <c r="X369" s="60"/>
      <c r="Y369" s="60">
        <f t="shared" si="148"/>
        <v>0</v>
      </c>
      <c r="Z369" s="133"/>
      <c r="AA369" s="60"/>
      <c r="AB369" s="142"/>
      <c r="AC369" s="151">
        <v>1</v>
      </c>
      <c r="AD369" s="151"/>
      <c r="AE369" s="151"/>
      <c r="AF369" s="65"/>
      <c r="AG369" s="57" t="s">
        <v>827</v>
      </c>
    </row>
    <row r="370" spans="1:33" s="6" customFormat="1" ht="27" customHeight="1">
      <c r="A370" s="111"/>
      <c r="B370" s="176" t="s">
        <v>491</v>
      </c>
      <c r="C370" s="112"/>
      <c r="D370" s="112"/>
      <c r="E370" s="113">
        <f t="shared" ref="E370:V370" si="182">SUM(E371:E376)</f>
        <v>20250131.357999999</v>
      </c>
      <c r="F370" s="113">
        <f t="shared" si="182"/>
        <v>18315339.348019999</v>
      </c>
      <c r="G370" s="113">
        <f t="shared" si="182"/>
        <v>0</v>
      </c>
      <c r="H370" s="113">
        <f t="shared" si="182"/>
        <v>0</v>
      </c>
      <c r="I370" s="113">
        <f t="shared" si="182"/>
        <v>0</v>
      </c>
      <c r="J370" s="113">
        <f t="shared" si="182"/>
        <v>0</v>
      </c>
      <c r="K370" s="113">
        <f t="shared" si="182"/>
        <v>0</v>
      </c>
      <c r="L370" s="113">
        <f t="shared" si="182"/>
        <v>0</v>
      </c>
      <c r="M370" s="113">
        <f t="shared" si="182"/>
        <v>0</v>
      </c>
      <c r="N370" s="113">
        <f t="shared" si="182"/>
        <v>0</v>
      </c>
      <c r="O370" s="113">
        <f t="shared" si="182"/>
        <v>0</v>
      </c>
      <c r="P370" s="113">
        <f t="shared" si="182"/>
        <v>0</v>
      </c>
      <c r="Q370" s="113">
        <f t="shared" si="182"/>
        <v>0</v>
      </c>
      <c r="R370" s="113">
        <f t="shared" si="182"/>
        <v>0</v>
      </c>
      <c r="S370" s="113">
        <f t="shared" si="182"/>
        <v>0</v>
      </c>
      <c r="T370" s="113">
        <f t="shared" si="182"/>
        <v>0</v>
      </c>
      <c r="U370" s="113">
        <f t="shared" si="182"/>
        <v>0</v>
      </c>
      <c r="V370" s="113">
        <f t="shared" si="182"/>
        <v>0</v>
      </c>
      <c r="W370" s="113">
        <f t="shared" si="147"/>
        <v>0</v>
      </c>
      <c r="X370" s="113"/>
      <c r="Y370" s="113">
        <f>P370+Q370-T370-U370</f>
        <v>0</v>
      </c>
      <c r="Z370" s="138"/>
      <c r="AA370" s="113"/>
      <c r="AB370" s="147"/>
      <c r="AC370" s="113">
        <f>SUM(AC371:AC376)</f>
        <v>6</v>
      </c>
      <c r="AD370" s="113">
        <f>SUM(AD371:AD376)</f>
        <v>0</v>
      </c>
      <c r="AE370" s="113">
        <f>SUM(AE371:AE376)</f>
        <v>0</v>
      </c>
      <c r="AF370" s="113">
        <f>SUM(AF371:AF376)</f>
        <v>0</v>
      </c>
      <c r="AG370" s="113">
        <f>SUM(AG371:AG376)</f>
        <v>0</v>
      </c>
    </row>
    <row r="371" spans="1:33" s="18" customFormat="1" ht="178.5" customHeight="1">
      <c r="A371" s="45">
        <v>314</v>
      </c>
      <c r="B371" s="95" t="s">
        <v>493</v>
      </c>
      <c r="C371" s="161" t="s">
        <v>92</v>
      </c>
      <c r="D371" s="50" t="s">
        <v>64</v>
      </c>
      <c r="E371" s="49">
        <v>241470</v>
      </c>
      <c r="F371" s="35">
        <v>239941.68336</v>
      </c>
      <c r="G371" s="49"/>
      <c r="H371" s="49"/>
      <c r="I371" s="49"/>
      <c r="J371" s="51" t="s">
        <v>494</v>
      </c>
      <c r="K371" s="49"/>
      <c r="L371" s="49">
        <v>0</v>
      </c>
      <c r="M371" s="49"/>
      <c r="N371" s="49"/>
      <c r="O371" s="49"/>
      <c r="P371" s="49"/>
      <c r="Q371" s="49"/>
      <c r="R371" s="49"/>
      <c r="S371" s="49"/>
      <c r="T371" s="110"/>
      <c r="U371" s="49"/>
      <c r="V371" s="49"/>
      <c r="W371" s="60">
        <f t="shared" si="147"/>
        <v>0</v>
      </c>
      <c r="X371" s="60"/>
      <c r="Y371" s="60">
        <f t="shared" ref="Y371:Y376" si="183">P371+Q371-T371-U371</f>
        <v>0</v>
      </c>
      <c r="Z371" s="133"/>
      <c r="AA371" s="60"/>
      <c r="AB371" s="142"/>
      <c r="AC371" s="151">
        <v>1</v>
      </c>
      <c r="AD371" s="151"/>
      <c r="AE371" s="151"/>
      <c r="AF371" s="65"/>
      <c r="AG371" s="57" t="s">
        <v>830</v>
      </c>
    </row>
    <row r="372" spans="1:33" s="18" customFormat="1" ht="102" customHeight="1">
      <c r="A372" s="45">
        <v>315</v>
      </c>
      <c r="B372" s="95" t="s">
        <v>495</v>
      </c>
      <c r="C372" s="161" t="s">
        <v>92</v>
      </c>
      <c r="D372" s="50" t="s">
        <v>64</v>
      </c>
      <c r="E372" s="49">
        <v>436533</v>
      </c>
      <c r="F372" s="35">
        <v>421252.83804</v>
      </c>
      <c r="G372" s="49"/>
      <c r="H372" s="49"/>
      <c r="I372" s="49"/>
      <c r="J372" s="51" t="s">
        <v>496</v>
      </c>
      <c r="K372" s="49"/>
      <c r="L372" s="49">
        <v>0</v>
      </c>
      <c r="M372" s="49"/>
      <c r="N372" s="49"/>
      <c r="O372" s="49"/>
      <c r="P372" s="49"/>
      <c r="Q372" s="49"/>
      <c r="R372" s="49"/>
      <c r="S372" s="49"/>
      <c r="T372" s="110"/>
      <c r="U372" s="49"/>
      <c r="V372" s="49"/>
      <c r="W372" s="60">
        <f t="shared" si="147"/>
        <v>0</v>
      </c>
      <c r="X372" s="60"/>
      <c r="Y372" s="60">
        <f t="shared" si="183"/>
        <v>0</v>
      </c>
      <c r="Z372" s="133"/>
      <c r="AA372" s="60"/>
      <c r="AB372" s="142"/>
      <c r="AC372" s="151">
        <v>1</v>
      </c>
      <c r="AD372" s="151"/>
      <c r="AE372" s="151"/>
      <c r="AF372" s="65"/>
      <c r="AG372" s="57" t="s">
        <v>830</v>
      </c>
    </row>
    <row r="373" spans="1:33" s="18" customFormat="1" ht="56.25" customHeight="1">
      <c r="A373" s="45">
        <v>316</v>
      </c>
      <c r="B373" s="95" t="s">
        <v>497</v>
      </c>
      <c r="C373" s="161" t="s">
        <v>92</v>
      </c>
      <c r="D373" s="50" t="s">
        <v>48</v>
      </c>
      <c r="E373" s="49">
        <v>439815.35800000001</v>
      </c>
      <c r="F373" s="49">
        <v>427250.00956999999</v>
      </c>
      <c r="G373" s="49"/>
      <c r="H373" s="49"/>
      <c r="I373" s="49"/>
      <c r="J373" s="51" t="s">
        <v>498</v>
      </c>
      <c r="K373" s="49"/>
      <c r="L373" s="49"/>
      <c r="M373" s="49"/>
      <c r="N373" s="49"/>
      <c r="O373" s="49"/>
      <c r="P373" s="49"/>
      <c r="Q373" s="49"/>
      <c r="R373" s="49"/>
      <c r="S373" s="49"/>
      <c r="T373" s="49"/>
      <c r="U373" s="49"/>
      <c r="V373" s="49"/>
      <c r="W373" s="60">
        <f t="shared" si="147"/>
        <v>0</v>
      </c>
      <c r="X373" s="60"/>
      <c r="Y373" s="60">
        <f t="shared" si="183"/>
        <v>0</v>
      </c>
      <c r="Z373" s="133"/>
      <c r="AA373" s="60"/>
      <c r="AB373" s="142"/>
      <c r="AC373" s="151">
        <v>1</v>
      </c>
      <c r="AD373" s="151"/>
      <c r="AE373" s="151"/>
      <c r="AF373" s="65"/>
      <c r="AG373" s="57" t="s">
        <v>827</v>
      </c>
    </row>
    <row r="374" spans="1:33" s="18" customFormat="1" ht="90" customHeight="1">
      <c r="A374" s="45">
        <v>317</v>
      </c>
      <c r="B374" s="95" t="s">
        <v>499</v>
      </c>
      <c r="C374" s="161" t="s">
        <v>92</v>
      </c>
      <c r="D374" s="50" t="s">
        <v>48</v>
      </c>
      <c r="E374" s="49">
        <v>6909314</v>
      </c>
      <c r="F374" s="49">
        <v>6393991.7211999996</v>
      </c>
      <c r="G374" s="49"/>
      <c r="H374" s="49"/>
      <c r="I374" s="49"/>
      <c r="J374" s="51" t="s">
        <v>500</v>
      </c>
      <c r="K374" s="49"/>
      <c r="L374" s="49"/>
      <c r="M374" s="49"/>
      <c r="N374" s="49"/>
      <c r="O374" s="49"/>
      <c r="P374" s="49"/>
      <c r="Q374" s="49"/>
      <c r="R374" s="49"/>
      <c r="S374" s="49"/>
      <c r="T374" s="49"/>
      <c r="U374" s="49"/>
      <c r="V374" s="49"/>
      <c r="W374" s="60">
        <f t="shared" si="147"/>
        <v>0</v>
      </c>
      <c r="X374" s="60"/>
      <c r="Y374" s="60">
        <f t="shared" si="183"/>
        <v>0</v>
      </c>
      <c r="Z374" s="133"/>
      <c r="AA374" s="60"/>
      <c r="AB374" s="142"/>
      <c r="AC374" s="151">
        <v>1</v>
      </c>
      <c r="AD374" s="151"/>
      <c r="AE374" s="151"/>
      <c r="AF374" s="65"/>
      <c r="AG374" s="57" t="s">
        <v>827</v>
      </c>
    </row>
    <row r="375" spans="1:33" s="18" customFormat="1" ht="119.25" customHeight="1">
      <c r="A375" s="45">
        <v>318</v>
      </c>
      <c r="B375" s="95" t="s">
        <v>501</v>
      </c>
      <c r="C375" s="161" t="s">
        <v>92</v>
      </c>
      <c r="D375" s="50" t="s">
        <v>109</v>
      </c>
      <c r="E375" s="49">
        <v>11293090</v>
      </c>
      <c r="F375" s="49">
        <v>9961241.1153999995</v>
      </c>
      <c r="G375" s="49"/>
      <c r="H375" s="49"/>
      <c r="I375" s="49"/>
      <c r="J375" s="51" t="s">
        <v>502</v>
      </c>
      <c r="K375" s="49"/>
      <c r="L375" s="49"/>
      <c r="M375" s="49"/>
      <c r="N375" s="49"/>
      <c r="O375" s="49"/>
      <c r="P375" s="49"/>
      <c r="Q375" s="49"/>
      <c r="R375" s="49"/>
      <c r="S375" s="49"/>
      <c r="T375" s="110"/>
      <c r="U375" s="49"/>
      <c r="V375" s="49"/>
      <c r="W375" s="60">
        <f t="shared" si="147"/>
        <v>0</v>
      </c>
      <c r="X375" s="60"/>
      <c r="Y375" s="60">
        <f t="shared" si="183"/>
        <v>0</v>
      </c>
      <c r="Z375" s="133"/>
      <c r="AA375" s="60"/>
      <c r="AB375" s="142"/>
      <c r="AC375" s="151">
        <v>1</v>
      </c>
      <c r="AD375" s="151"/>
      <c r="AE375" s="151"/>
      <c r="AF375" s="65"/>
      <c r="AG375" s="57" t="s">
        <v>827</v>
      </c>
    </row>
    <row r="376" spans="1:33" s="18" customFormat="1" ht="96" customHeight="1">
      <c r="A376" s="45">
        <v>319</v>
      </c>
      <c r="B376" s="95" t="s">
        <v>503</v>
      </c>
      <c r="C376" s="161" t="s">
        <v>92</v>
      </c>
      <c r="D376" s="50" t="s">
        <v>48</v>
      </c>
      <c r="E376" s="49">
        <v>929909</v>
      </c>
      <c r="F376" s="35">
        <v>871661.98045000003</v>
      </c>
      <c r="G376" s="49"/>
      <c r="H376" s="49"/>
      <c r="I376" s="49"/>
      <c r="J376" s="51" t="s">
        <v>504</v>
      </c>
      <c r="K376" s="49"/>
      <c r="L376" s="49"/>
      <c r="M376" s="49"/>
      <c r="N376" s="49"/>
      <c r="O376" s="49"/>
      <c r="P376" s="49"/>
      <c r="Q376" s="49"/>
      <c r="R376" s="49"/>
      <c r="S376" s="49"/>
      <c r="T376" s="49"/>
      <c r="U376" s="49"/>
      <c r="V376" s="49"/>
      <c r="W376" s="60">
        <f t="shared" si="147"/>
        <v>0</v>
      </c>
      <c r="X376" s="60"/>
      <c r="Y376" s="60">
        <f t="shared" si="183"/>
        <v>0</v>
      </c>
      <c r="Z376" s="133"/>
      <c r="AA376" s="60"/>
      <c r="AB376" s="142"/>
      <c r="AC376" s="151">
        <v>1</v>
      </c>
      <c r="AD376" s="151"/>
      <c r="AE376" s="151"/>
      <c r="AF376" s="65"/>
      <c r="AG376" s="57" t="s">
        <v>827</v>
      </c>
    </row>
    <row r="377" spans="1:33" ht="26.25" customHeight="1">
      <c r="A377" s="33" t="s">
        <v>563</v>
      </c>
      <c r="B377" s="23" t="s">
        <v>65</v>
      </c>
      <c r="C377" s="19"/>
      <c r="D377" s="21"/>
      <c r="E377" s="22">
        <f>E378+E382</f>
        <v>0</v>
      </c>
      <c r="F377" s="22">
        <f>F378+F382</f>
        <v>2093945.8546800001</v>
      </c>
      <c r="G377" s="22">
        <f t="shared" ref="G377:V377" si="184">G378+G382</f>
        <v>0</v>
      </c>
      <c r="H377" s="22">
        <f t="shared" si="184"/>
        <v>0</v>
      </c>
      <c r="I377" s="22">
        <f t="shared" si="184"/>
        <v>0</v>
      </c>
      <c r="J377" s="22">
        <f t="shared" si="184"/>
        <v>0</v>
      </c>
      <c r="K377" s="22">
        <f t="shared" si="184"/>
        <v>0</v>
      </c>
      <c r="L377" s="22">
        <f t="shared" si="184"/>
        <v>0</v>
      </c>
      <c r="M377" s="22">
        <f t="shared" si="184"/>
        <v>0</v>
      </c>
      <c r="N377" s="22">
        <f t="shared" si="184"/>
        <v>0</v>
      </c>
      <c r="O377" s="22">
        <f t="shared" si="184"/>
        <v>293066.18278999999</v>
      </c>
      <c r="P377" s="22">
        <f t="shared" si="184"/>
        <v>293066.18278999999</v>
      </c>
      <c r="Q377" s="22">
        <f t="shared" si="184"/>
        <v>0</v>
      </c>
      <c r="R377" s="22">
        <f t="shared" si="184"/>
        <v>0</v>
      </c>
      <c r="S377" s="22">
        <f t="shared" si="184"/>
        <v>219909.18278999999</v>
      </c>
      <c r="T377" s="22">
        <f t="shared" si="184"/>
        <v>219909.18278999999</v>
      </c>
      <c r="U377" s="22">
        <f t="shared" si="184"/>
        <v>0</v>
      </c>
      <c r="V377" s="22">
        <f t="shared" si="184"/>
        <v>0</v>
      </c>
      <c r="W377" s="22">
        <f t="shared" ref="W377:W420" si="185">R377-V377</f>
        <v>0</v>
      </c>
      <c r="X377" s="22"/>
      <c r="Y377" s="22">
        <f t="shared" ref="Y377:Y420" si="186">P377+Q377-T377-U377</f>
        <v>73157</v>
      </c>
      <c r="Z377" s="131">
        <f t="shared" ref="Z377:Z420" si="187">Y377/(P377+Q377)</f>
        <v>0.24962620833131574</v>
      </c>
      <c r="AA377" s="22">
        <f t="shared" ref="AA377:AA420" si="188">Y377+W377</f>
        <v>73157</v>
      </c>
      <c r="AB377" s="140">
        <f t="shared" ref="AB377:AB420" si="189">AA377/O377</f>
        <v>0.24962620833131574</v>
      </c>
      <c r="AC377" s="22">
        <f t="shared" ref="AC377:AE377" si="190">AC378+AC382</f>
        <v>15</v>
      </c>
      <c r="AD377" s="22">
        <f t="shared" si="190"/>
        <v>0</v>
      </c>
      <c r="AE377" s="22">
        <f t="shared" si="190"/>
        <v>0</v>
      </c>
      <c r="AF377" s="22">
        <f>AF378+AF382</f>
        <v>0</v>
      </c>
      <c r="AG377" s="22">
        <f>AG378+AG382</f>
        <v>0</v>
      </c>
    </row>
    <row r="378" spans="1:33" s="6" customFormat="1" ht="27" customHeight="1">
      <c r="A378" s="111"/>
      <c r="B378" s="176" t="s">
        <v>480</v>
      </c>
      <c r="C378" s="112"/>
      <c r="D378" s="112"/>
      <c r="E378" s="113">
        <f t="shared" ref="E378:V378" si="191">SUM(E379:E381)</f>
        <v>0</v>
      </c>
      <c r="F378" s="113">
        <f t="shared" si="191"/>
        <v>761555.45846000011</v>
      </c>
      <c r="G378" s="113">
        <f t="shared" si="191"/>
        <v>0</v>
      </c>
      <c r="H378" s="113">
        <f t="shared" si="191"/>
        <v>0</v>
      </c>
      <c r="I378" s="113">
        <f t="shared" si="191"/>
        <v>0</v>
      </c>
      <c r="J378" s="113">
        <f t="shared" si="191"/>
        <v>0</v>
      </c>
      <c r="K378" s="113">
        <f t="shared" si="191"/>
        <v>0</v>
      </c>
      <c r="L378" s="113">
        <f t="shared" si="191"/>
        <v>0</v>
      </c>
      <c r="M378" s="113">
        <f t="shared" si="191"/>
        <v>0</v>
      </c>
      <c r="N378" s="113">
        <f t="shared" si="191"/>
        <v>0</v>
      </c>
      <c r="O378" s="113">
        <f t="shared" si="191"/>
        <v>293066.18278999999</v>
      </c>
      <c r="P378" s="113">
        <f t="shared" si="191"/>
        <v>293066.18278999999</v>
      </c>
      <c r="Q378" s="113">
        <f t="shared" si="191"/>
        <v>0</v>
      </c>
      <c r="R378" s="113">
        <f t="shared" si="191"/>
        <v>0</v>
      </c>
      <c r="S378" s="113">
        <f t="shared" si="191"/>
        <v>219909.18278999999</v>
      </c>
      <c r="T378" s="113">
        <f t="shared" si="191"/>
        <v>219909.18278999999</v>
      </c>
      <c r="U378" s="113">
        <f t="shared" si="191"/>
        <v>0</v>
      </c>
      <c r="V378" s="113">
        <f t="shared" si="191"/>
        <v>0</v>
      </c>
      <c r="W378" s="113">
        <f t="shared" si="185"/>
        <v>0</v>
      </c>
      <c r="X378" s="113"/>
      <c r="Y378" s="113">
        <f t="shared" si="186"/>
        <v>73157</v>
      </c>
      <c r="Z378" s="138">
        <f t="shared" si="187"/>
        <v>0.24962620833131574</v>
      </c>
      <c r="AA378" s="113">
        <f t="shared" si="188"/>
        <v>73157</v>
      </c>
      <c r="AB378" s="147">
        <f t="shared" si="189"/>
        <v>0.24962620833131574</v>
      </c>
      <c r="AC378" s="113">
        <f>SUM(AC379:AC381)</f>
        <v>3</v>
      </c>
      <c r="AD378" s="117">
        <f>SUM(AD379:AD381)</f>
        <v>0</v>
      </c>
      <c r="AE378" s="117">
        <f>SUM(AE379:AE381)</f>
        <v>0</v>
      </c>
      <c r="AF378" s="113">
        <f>SUM(AF379:AF381)</f>
        <v>0</v>
      </c>
      <c r="AG378" s="113">
        <f>SUM(AG379:AG381)</f>
        <v>0</v>
      </c>
    </row>
    <row r="379" spans="1:33" s="156" customFormat="1" ht="50.25" customHeight="1">
      <c r="A379" s="192">
        <v>320</v>
      </c>
      <c r="B379" s="198" t="s">
        <v>505</v>
      </c>
      <c r="C379" s="223" t="s">
        <v>92</v>
      </c>
      <c r="D379" s="194" t="s">
        <v>64</v>
      </c>
      <c r="E379" s="195"/>
      <c r="F379" s="196">
        <v>75092.001560000004</v>
      </c>
      <c r="G379" s="195"/>
      <c r="H379" s="195"/>
      <c r="I379" s="195"/>
      <c r="J379" s="219" t="s">
        <v>49</v>
      </c>
      <c r="K379" s="195"/>
      <c r="L379" s="195">
        <v>0</v>
      </c>
      <c r="M379" s="195"/>
      <c r="N379" s="195"/>
      <c r="O379" s="195"/>
      <c r="P379" s="195"/>
      <c r="Q379" s="195"/>
      <c r="R379" s="195"/>
      <c r="S379" s="195"/>
      <c r="T379" s="224"/>
      <c r="U379" s="195"/>
      <c r="V379" s="195"/>
      <c r="W379" s="199">
        <f t="shared" si="185"/>
        <v>0</v>
      </c>
      <c r="X379" s="199"/>
      <c r="Y379" s="199">
        <f t="shared" si="186"/>
        <v>0</v>
      </c>
      <c r="Z379" s="200"/>
      <c r="AA379" s="199"/>
      <c r="AB379" s="201"/>
      <c r="AC379" s="202">
        <v>1</v>
      </c>
      <c r="AD379" s="202"/>
      <c r="AE379" s="202"/>
      <c r="AF379" s="220"/>
      <c r="AG379" s="204" t="s">
        <v>827</v>
      </c>
    </row>
    <row r="380" spans="1:33" s="156" customFormat="1" ht="111" customHeight="1">
      <c r="A380" s="192">
        <v>321</v>
      </c>
      <c r="B380" s="198" t="s">
        <v>506</v>
      </c>
      <c r="C380" s="223" t="s">
        <v>92</v>
      </c>
      <c r="D380" s="194" t="s">
        <v>109</v>
      </c>
      <c r="E380" s="195"/>
      <c r="F380" s="195">
        <v>268307.25690000004</v>
      </c>
      <c r="G380" s="195"/>
      <c r="H380" s="195"/>
      <c r="I380" s="195"/>
      <c r="J380" s="219" t="s">
        <v>49</v>
      </c>
      <c r="K380" s="195"/>
      <c r="L380" s="195">
        <v>0</v>
      </c>
      <c r="M380" s="195"/>
      <c r="N380" s="195"/>
      <c r="O380" s="195">
        <f t="shared" ref="O380:O381" si="192">SUM(P380:R380)</f>
        <v>119909.18279000001</v>
      </c>
      <c r="P380" s="195">
        <v>119909.18279000001</v>
      </c>
      <c r="Q380" s="195"/>
      <c r="R380" s="195"/>
      <c r="S380" s="195">
        <f t="shared" ref="S380:S381" si="193">SUM(T380:V380)</f>
        <v>119909.18279000001</v>
      </c>
      <c r="T380" s="224">
        <v>119909.18279000001</v>
      </c>
      <c r="U380" s="195"/>
      <c r="V380" s="195"/>
      <c r="W380" s="199">
        <f t="shared" si="185"/>
        <v>0</v>
      </c>
      <c r="X380" s="199"/>
      <c r="Y380" s="199">
        <f t="shared" si="186"/>
        <v>0</v>
      </c>
      <c r="Z380" s="200">
        <f t="shared" si="187"/>
        <v>0</v>
      </c>
      <c r="AA380" s="199">
        <f t="shared" si="188"/>
        <v>0</v>
      </c>
      <c r="AB380" s="201">
        <f t="shared" si="189"/>
        <v>0</v>
      </c>
      <c r="AC380" s="202">
        <v>1</v>
      </c>
      <c r="AD380" s="202"/>
      <c r="AE380" s="202"/>
      <c r="AF380" s="220"/>
      <c r="AG380" s="204" t="s">
        <v>507</v>
      </c>
    </row>
    <row r="381" spans="1:33" s="156" customFormat="1" ht="75" customHeight="1">
      <c r="A381" s="192">
        <v>322</v>
      </c>
      <c r="B381" s="198" t="s">
        <v>508</v>
      </c>
      <c r="C381" s="223" t="s">
        <v>92</v>
      </c>
      <c r="D381" s="194" t="s">
        <v>48</v>
      </c>
      <c r="E381" s="195"/>
      <c r="F381" s="196">
        <v>418156.2</v>
      </c>
      <c r="G381" s="195"/>
      <c r="H381" s="195"/>
      <c r="I381" s="195"/>
      <c r="J381" s="219" t="s">
        <v>49</v>
      </c>
      <c r="K381" s="195"/>
      <c r="L381" s="195"/>
      <c r="M381" s="195"/>
      <c r="N381" s="195"/>
      <c r="O381" s="195">
        <f t="shared" si="192"/>
        <v>173157</v>
      </c>
      <c r="P381" s="196">
        <v>173157</v>
      </c>
      <c r="Q381" s="195"/>
      <c r="R381" s="195"/>
      <c r="S381" s="195">
        <f t="shared" si="193"/>
        <v>100000</v>
      </c>
      <c r="T381" s="195">
        <v>100000</v>
      </c>
      <c r="U381" s="195"/>
      <c r="V381" s="195"/>
      <c r="W381" s="199">
        <f t="shared" si="185"/>
        <v>0</v>
      </c>
      <c r="X381" s="199"/>
      <c r="Y381" s="199">
        <f t="shared" si="186"/>
        <v>73157</v>
      </c>
      <c r="Z381" s="200">
        <f t="shared" si="187"/>
        <v>0.42248941711856869</v>
      </c>
      <c r="AA381" s="199">
        <f t="shared" si="188"/>
        <v>73157</v>
      </c>
      <c r="AB381" s="201">
        <f t="shared" si="189"/>
        <v>0.42248941711856869</v>
      </c>
      <c r="AC381" s="202">
        <v>1</v>
      </c>
      <c r="AD381" s="202"/>
      <c r="AE381" s="202"/>
      <c r="AF381" s="220"/>
      <c r="AG381" s="222"/>
    </row>
    <row r="382" spans="1:33" s="6" customFormat="1" ht="27" customHeight="1">
      <c r="A382" s="111"/>
      <c r="B382" s="176" t="s">
        <v>491</v>
      </c>
      <c r="C382" s="112"/>
      <c r="D382" s="112"/>
      <c r="E382" s="113">
        <f t="shared" ref="E382:V382" si="194">SUM(E383:E394)</f>
        <v>0</v>
      </c>
      <c r="F382" s="113">
        <f t="shared" si="194"/>
        <v>1332390.39622</v>
      </c>
      <c r="G382" s="113">
        <f t="shared" si="194"/>
        <v>0</v>
      </c>
      <c r="H382" s="113">
        <f t="shared" si="194"/>
        <v>0</v>
      </c>
      <c r="I382" s="113">
        <f t="shared" si="194"/>
        <v>0</v>
      </c>
      <c r="J382" s="113">
        <f t="shared" si="194"/>
        <v>0</v>
      </c>
      <c r="K382" s="113">
        <f t="shared" si="194"/>
        <v>0</v>
      </c>
      <c r="L382" s="113">
        <f t="shared" si="194"/>
        <v>0</v>
      </c>
      <c r="M382" s="113">
        <f t="shared" si="194"/>
        <v>0</v>
      </c>
      <c r="N382" s="113">
        <f t="shared" si="194"/>
        <v>0</v>
      </c>
      <c r="O382" s="113">
        <f t="shared" si="194"/>
        <v>0</v>
      </c>
      <c r="P382" s="113">
        <f t="shared" si="194"/>
        <v>0</v>
      </c>
      <c r="Q382" s="113">
        <f t="shared" si="194"/>
        <v>0</v>
      </c>
      <c r="R382" s="113">
        <f t="shared" si="194"/>
        <v>0</v>
      </c>
      <c r="S382" s="113">
        <f t="shared" si="194"/>
        <v>0</v>
      </c>
      <c r="T382" s="113">
        <f t="shared" si="194"/>
        <v>0</v>
      </c>
      <c r="U382" s="113">
        <f t="shared" si="194"/>
        <v>0</v>
      </c>
      <c r="V382" s="113">
        <f t="shared" si="194"/>
        <v>0</v>
      </c>
      <c r="W382" s="113">
        <f t="shared" si="185"/>
        <v>0</v>
      </c>
      <c r="X382" s="113"/>
      <c r="Y382" s="113">
        <f t="shared" si="186"/>
        <v>0</v>
      </c>
      <c r="Z382" s="138"/>
      <c r="AA382" s="113"/>
      <c r="AB382" s="147"/>
      <c r="AC382" s="113">
        <f>SUM(AC383:AC394)</f>
        <v>12</v>
      </c>
      <c r="AD382" s="113">
        <f>SUM(AD383:AD394)</f>
        <v>0</v>
      </c>
      <c r="AE382" s="113">
        <f>SUM(AE383:AE394)</f>
        <v>0</v>
      </c>
      <c r="AF382" s="113">
        <f>SUM(AF383:AF394)</f>
        <v>0</v>
      </c>
      <c r="AG382" s="113">
        <f>SUM(AG383:AG394)</f>
        <v>0</v>
      </c>
    </row>
    <row r="383" spans="1:33" s="156" customFormat="1" ht="69.75" customHeight="1">
      <c r="A383" s="192">
        <v>323</v>
      </c>
      <c r="B383" s="208" t="s">
        <v>509</v>
      </c>
      <c r="C383" s="223" t="s">
        <v>92</v>
      </c>
      <c r="D383" s="194" t="s">
        <v>224</v>
      </c>
      <c r="E383" s="195"/>
      <c r="F383" s="196">
        <v>22897.629010000001</v>
      </c>
      <c r="G383" s="195"/>
      <c r="H383" s="195"/>
      <c r="I383" s="195"/>
      <c r="J383" s="219" t="s">
        <v>49</v>
      </c>
      <c r="K383" s="195"/>
      <c r="L383" s="195"/>
      <c r="M383" s="195"/>
      <c r="N383" s="195"/>
      <c r="O383" s="195"/>
      <c r="P383" s="195"/>
      <c r="Q383" s="195"/>
      <c r="R383" s="195"/>
      <c r="S383" s="195"/>
      <c r="T383" s="224"/>
      <c r="U383" s="195"/>
      <c r="V383" s="195"/>
      <c r="W383" s="199">
        <f t="shared" si="185"/>
        <v>0</v>
      </c>
      <c r="X383" s="199"/>
      <c r="Y383" s="199">
        <f t="shared" si="186"/>
        <v>0</v>
      </c>
      <c r="Z383" s="200"/>
      <c r="AA383" s="199"/>
      <c r="AB383" s="201"/>
      <c r="AC383" s="202">
        <v>1</v>
      </c>
      <c r="AD383" s="202"/>
      <c r="AE383" s="202"/>
      <c r="AF383" s="220"/>
      <c r="AG383" s="204" t="s">
        <v>827</v>
      </c>
    </row>
    <row r="384" spans="1:33" s="156" customFormat="1" ht="50.25" customHeight="1">
      <c r="A384" s="192">
        <v>324</v>
      </c>
      <c r="B384" s="208" t="s">
        <v>510</v>
      </c>
      <c r="C384" s="223" t="s">
        <v>92</v>
      </c>
      <c r="D384" s="194" t="s">
        <v>224</v>
      </c>
      <c r="E384" s="195"/>
      <c r="F384" s="196">
        <v>79887.600000000006</v>
      </c>
      <c r="G384" s="195"/>
      <c r="H384" s="195"/>
      <c r="I384" s="195"/>
      <c r="J384" s="219" t="s">
        <v>49</v>
      </c>
      <c r="K384" s="195"/>
      <c r="L384" s="195"/>
      <c r="M384" s="195"/>
      <c r="N384" s="195"/>
      <c r="O384" s="195"/>
      <c r="P384" s="195"/>
      <c r="Q384" s="195"/>
      <c r="R384" s="195"/>
      <c r="S384" s="195"/>
      <c r="T384" s="224"/>
      <c r="U384" s="195"/>
      <c r="V384" s="195"/>
      <c r="W384" s="199">
        <f t="shared" si="185"/>
        <v>0</v>
      </c>
      <c r="X384" s="199"/>
      <c r="Y384" s="199">
        <f t="shared" si="186"/>
        <v>0</v>
      </c>
      <c r="Z384" s="200"/>
      <c r="AA384" s="199"/>
      <c r="AB384" s="201"/>
      <c r="AC384" s="202">
        <v>1</v>
      </c>
      <c r="AD384" s="202"/>
      <c r="AE384" s="202"/>
      <c r="AF384" s="220"/>
      <c r="AG384" s="204" t="s">
        <v>827</v>
      </c>
    </row>
    <row r="385" spans="1:33" s="156" customFormat="1" ht="48" customHeight="1">
      <c r="A385" s="192">
        <v>325</v>
      </c>
      <c r="B385" s="198" t="s">
        <v>511</v>
      </c>
      <c r="C385" s="223" t="s">
        <v>92</v>
      </c>
      <c r="D385" s="194" t="s">
        <v>64</v>
      </c>
      <c r="E385" s="195"/>
      <c r="F385" s="195">
        <v>71742.5</v>
      </c>
      <c r="G385" s="195"/>
      <c r="H385" s="195"/>
      <c r="I385" s="195"/>
      <c r="J385" s="219" t="s">
        <v>49</v>
      </c>
      <c r="K385" s="195"/>
      <c r="L385" s="195">
        <v>0</v>
      </c>
      <c r="M385" s="195"/>
      <c r="N385" s="195"/>
      <c r="O385" s="195"/>
      <c r="P385" s="195"/>
      <c r="Q385" s="195"/>
      <c r="R385" s="195"/>
      <c r="S385" s="195"/>
      <c r="T385" s="224"/>
      <c r="U385" s="195"/>
      <c r="V385" s="195"/>
      <c r="W385" s="199">
        <f t="shared" si="185"/>
        <v>0</v>
      </c>
      <c r="X385" s="199"/>
      <c r="Y385" s="199">
        <f t="shared" si="186"/>
        <v>0</v>
      </c>
      <c r="Z385" s="200"/>
      <c r="AA385" s="199"/>
      <c r="AB385" s="201"/>
      <c r="AC385" s="202">
        <v>1</v>
      </c>
      <c r="AD385" s="202"/>
      <c r="AE385" s="202"/>
      <c r="AF385" s="220"/>
      <c r="AG385" s="204" t="s">
        <v>827</v>
      </c>
    </row>
    <row r="386" spans="1:33" s="156" customFormat="1" ht="92.25" customHeight="1">
      <c r="A386" s="192">
        <v>326</v>
      </c>
      <c r="B386" s="198" t="s">
        <v>512</v>
      </c>
      <c r="C386" s="223" t="s">
        <v>92</v>
      </c>
      <c r="D386" s="194" t="s">
        <v>48</v>
      </c>
      <c r="E386" s="195"/>
      <c r="F386" s="196">
        <v>117944.1</v>
      </c>
      <c r="G386" s="195"/>
      <c r="H386" s="195"/>
      <c r="I386" s="195"/>
      <c r="J386" s="219" t="s">
        <v>49</v>
      </c>
      <c r="K386" s="195"/>
      <c r="L386" s="195"/>
      <c r="M386" s="195"/>
      <c r="N386" s="195"/>
      <c r="O386" s="195"/>
      <c r="P386" s="195"/>
      <c r="Q386" s="195"/>
      <c r="R386" s="195"/>
      <c r="S386" s="195"/>
      <c r="T386" s="224"/>
      <c r="U386" s="195"/>
      <c r="V386" s="195"/>
      <c r="W386" s="199">
        <f t="shared" si="185"/>
        <v>0</v>
      </c>
      <c r="X386" s="199"/>
      <c r="Y386" s="199">
        <f t="shared" si="186"/>
        <v>0</v>
      </c>
      <c r="Z386" s="200"/>
      <c r="AA386" s="199"/>
      <c r="AB386" s="201"/>
      <c r="AC386" s="202">
        <v>1</v>
      </c>
      <c r="AD386" s="202"/>
      <c r="AE386" s="202"/>
      <c r="AF386" s="220"/>
      <c r="AG386" s="204" t="s">
        <v>827</v>
      </c>
    </row>
    <row r="387" spans="1:33" s="156" customFormat="1" ht="109.5" customHeight="1">
      <c r="A387" s="192">
        <v>327</v>
      </c>
      <c r="B387" s="198" t="s">
        <v>513</v>
      </c>
      <c r="C387" s="223" t="s">
        <v>92</v>
      </c>
      <c r="D387" s="194" t="s">
        <v>102</v>
      </c>
      <c r="E387" s="195"/>
      <c r="F387" s="195">
        <v>95179.756500000003</v>
      </c>
      <c r="G387" s="195"/>
      <c r="H387" s="195"/>
      <c r="I387" s="195"/>
      <c r="J387" s="219" t="s">
        <v>49</v>
      </c>
      <c r="K387" s="195"/>
      <c r="L387" s="195">
        <v>0</v>
      </c>
      <c r="M387" s="195"/>
      <c r="N387" s="195"/>
      <c r="O387" s="195"/>
      <c r="P387" s="195"/>
      <c r="Q387" s="195"/>
      <c r="R387" s="195"/>
      <c r="S387" s="195"/>
      <c r="T387" s="224"/>
      <c r="U387" s="195"/>
      <c r="V387" s="195"/>
      <c r="W387" s="199">
        <f t="shared" si="185"/>
        <v>0</v>
      </c>
      <c r="X387" s="199"/>
      <c r="Y387" s="199">
        <f t="shared" si="186"/>
        <v>0</v>
      </c>
      <c r="Z387" s="200"/>
      <c r="AA387" s="199"/>
      <c r="AB387" s="201"/>
      <c r="AC387" s="202">
        <v>1</v>
      </c>
      <c r="AD387" s="202"/>
      <c r="AE387" s="202"/>
      <c r="AF387" s="220"/>
      <c r="AG387" s="204" t="s">
        <v>827</v>
      </c>
    </row>
    <row r="388" spans="1:33" s="156" customFormat="1" ht="65.25" customHeight="1">
      <c r="A388" s="192">
        <v>328</v>
      </c>
      <c r="B388" s="225" t="s">
        <v>514</v>
      </c>
      <c r="C388" s="223" t="s">
        <v>92</v>
      </c>
      <c r="D388" s="194" t="s">
        <v>48</v>
      </c>
      <c r="E388" s="195"/>
      <c r="F388" s="195">
        <v>639432.67469999997</v>
      </c>
      <c r="G388" s="195"/>
      <c r="H388" s="195"/>
      <c r="I388" s="195"/>
      <c r="J388" s="219" t="s">
        <v>49</v>
      </c>
      <c r="K388" s="226"/>
      <c r="L388" s="195">
        <v>0</v>
      </c>
      <c r="M388" s="195"/>
      <c r="N388" s="195"/>
      <c r="O388" s="195"/>
      <c r="P388" s="195"/>
      <c r="Q388" s="195"/>
      <c r="R388" s="195"/>
      <c r="S388" s="195"/>
      <c r="T388" s="224"/>
      <c r="U388" s="195"/>
      <c r="V388" s="195"/>
      <c r="W388" s="199">
        <f t="shared" si="185"/>
        <v>0</v>
      </c>
      <c r="X388" s="199"/>
      <c r="Y388" s="199">
        <f t="shared" si="186"/>
        <v>0</v>
      </c>
      <c r="Z388" s="200"/>
      <c r="AA388" s="199"/>
      <c r="AB388" s="201"/>
      <c r="AC388" s="202">
        <v>1</v>
      </c>
      <c r="AD388" s="202"/>
      <c r="AE388" s="202"/>
      <c r="AF388" s="220"/>
      <c r="AG388" s="204" t="s">
        <v>827</v>
      </c>
    </row>
    <row r="389" spans="1:33" s="156" customFormat="1" ht="65.25" customHeight="1">
      <c r="A389" s="192">
        <v>329</v>
      </c>
      <c r="B389" s="227" t="s">
        <v>515</v>
      </c>
      <c r="C389" s="223" t="s">
        <v>92</v>
      </c>
      <c r="D389" s="194" t="s">
        <v>48</v>
      </c>
      <c r="E389" s="195"/>
      <c r="F389" s="195">
        <v>209965.05</v>
      </c>
      <c r="G389" s="195"/>
      <c r="H389" s="195"/>
      <c r="I389" s="195"/>
      <c r="J389" s="219" t="s">
        <v>49</v>
      </c>
      <c r="K389" s="226"/>
      <c r="L389" s="195"/>
      <c r="M389" s="195"/>
      <c r="N389" s="195"/>
      <c r="O389" s="195"/>
      <c r="P389" s="195"/>
      <c r="Q389" s="195"/>
      <c r="R389" s="195"/>
      <c r="S389" s="195"/>
      <c r="T389" s="224"/>
      <c r="U389" s="195"/>
      <c r="V389" s="195"/>
      <c r="W389" s="199">
        <f t="shared" si="185"/>
        <v>0</v>
      </c>
      <c r="X389" s="199"/>
      <c r="Y389" s="199">
        <f t="shared" si="186"/>
        <v>0</v>
      </c>
      <c r="Z389" s="200"/>
      <c r="AA389" s="199"/>
      <c r="AB389" s="201"/>
      <c r="AC389" s="202">
        <v>1</v>
      </c>
      <c r="AD389" s="202"/>
      <c r="AE389" s="202"/>
      <c r="AF389" s="220"/>
      <c r="AG389" s="204" t="s">
        <v>827</v>
      </c>
    </row>
    <row r="390" spans="1:33" s="156" customFormat="1" ht="76.5" customHeight="1">
      <c r="A390" s="192">
        <v>330</v>
      </c>
      <c r="B390" s="208" t="s">
        <v>516</v>
      </c>
      <c r="C390" s="223" t="s">
        <v>92</v>
      </c>
      <c r="D390" s="194" t="s">
        <v>48</v>
      </c>
      <c r="E390" s="195"/>
      <c r="F390" s="196">
        <v>43342.83</v>
      </c>
      <c r="G390" s="195"/>
      <c r="H390" s="195"/>
      <c r="I390" s="195"/>
      <c r="J390" s="219" t="s">
        <v>49</v>
      </c>
      <c r="K390" s="226"/>
      <c r="L390" s="195"/>
      <c r="M390" s="195"/>
      <c r="N390" s="195"/>
      <c r="O390" s="195"/>
      <c r="P390" s="195"/>
      <c r="Q390" s="195"/>
      <c r="R390" s="195"/>
      <c r="S390" s="195"/>
      <c r="T390" s="224"/>
      <c r="U390" s="195"/>
      <c r="V390" s="195"/>
      <c r="W390" s="199">
        <f t="shared" si="185"/>
        <v>0</v>
      </c>
      <c r="X390" s="199"/>
      <c r="Y390" s="199">
        <f t="shared" si="186"/>
        <v>0</v>
      </c>
      <c r="Z390" s="200"/>
      <c r="AA390" s="199"/>
      <c r="AB390" s="201"/>
      <c r="AC390" s="202">
        <v>1</v>
      </c>
      <c r="AD390" s="202"/>
      <c r="AE390" s="202"/>
      <c r="AF390" s="220"/>
      <c r="AG390" s="204" t="s">
        <v>827</v>
      </c>
    </row>
    <row r="391" spans="1:33" s="156" customFormat="1" ht="65.25" customHeight="1">
      <c r="A391" s="192">
        <v>331</v>
      </c>
      <c r="B391" s="208" t="s">
        <v>517</v>
      </c>
      <c r="C391" s="223" t="s">
        <v>92</v>
      </c>
      <c r="D391" s="194" t="s">
        <v>48</v>
      </c>
      <c r="E391" s="195"/>
      <c r="F391" s="196">
        <v>12378.960010000001</v>
      </c>
      <c r="G391" s="195"/>
      <c r="H391" s="195"/>
      <c r="I391" s="195"/>
      <c r="J391" s="219" t="s">
        <v>49</v>
      </c>
      <c r="K391" s="226"/>
      <c r="L391" s="195"/>
      <c r="M391" s="195"/>
      <c r="N391" s="195"/>
      <c r="O391" s="195"/>
      <c r="P391" s="195"/>
      <c r="Q391" s="195"/>
      <c r="R391" s="195"/>
      <c r="S391" s="195"/>
      <c r="T391" s="224"/>
      <c r="U391" s="195"/>
      <c r="V391" s="195"/>
      <c r="W391" s="199">
        <f t="shared" si="185"/>
        <v>0</v>
      </c>
      <c r="X391" s="199"/>
      <c r="Y391" s="199">
        <f t="shared" si="186"/>
        <v>0</v>
      </c>
      <c r="Z391" s="200"/>
      <c r="AA391" s="199"/>
      <c r="AB391" s="201"/>
      <c r="AC391" s="202">
        <v>1</v>
      </c>
      <c r="AD391" s="202"/>
      <c r="AE391" s="202"/>
      <c r="AF391" s="220"/>
      <c r="AG391" s="204" t="s">
        <v>827</v>
      </c>
    </row>
    <row r="392" spans="1:33" s="156" customFormat="1" ht="75" customHeight="1">
      <c r="A392" s="192">
        <v>332</v>
      </c>
      <c r="B392" s="208" t="s">
        <v>518</v>
      </c>
      <c r="C392" s="223" t="s">
        <v>92</v>
      </c>
      <c r="D392" s="194" t="s">
        <v>48</v>
      </c>
      <c r="E392" s="195"/>
      <c r="F392" s="196">
        <v>11092.5</v>
      </c>
      <c r="G392" s="195"/>
      <c r="H392" s="195"/>
      <c r="I392" s="195"/>
      <c r="J392" s="219" t="s">
        <v>49</v>
      </c>
      <c r="K392" s="226"/>
      <c r="L392" s="195"/>
      <c r="M392" s="195"/>
      <c r="N392" s="195"/>
      <c r="O392" s="195"/>
      <c r="P392" s="195"/>
      <c r="Q392" s="195"/>
      <c r="R392" s="195"/>
      <c r="S392" s="195"/>
      <c r="T392" s="195"/>
      <c r="U392" s="195"/>
      <c r="V392" s="195"/>
      <c r="W392" s="199">
        <f t="shared" si="185"/>
        <v>0</v>
      </c>
      <c r="X392" s="199"/>
      <c r="Y392" s="199">
        <f t="shared" si="186"/>
        <v>0</v>
      </c>
      <c r="Z392" s="200"/>
      <c r="AA392" s="199"/>
      <c r="AB392" s="201"/>
      <c r="AC392" s="202">
        <v>1</v>
      </c>
      <c r="AD392" s="202"/>
      <c r="AE392" s="202"/>
      <c r="AF392" s="220"/>
      <c r="AG392" s="204" t="s">
        <v>827</v>
      </c>
    </row>
    <row r="393" spans="1:33" s="156" customFormat="1" ht="68.25" customHeight="1">
      <c r="A393" s="192">
        <v>333</v>
      </c>
      <c r="B393" s="208" t="s">
        <v>519</v>
      </c>
      <c r="C393" s="223" t="s">
        <v>92</v>
      </c>
      <c r="D393" s="194" t="s">
        <v>48</v>
      </c>
      <c r="E393" s="195"/>
      <c r="F393" s="196">
        <v>16778.106</v>
      </c>
      <c r="G393" s="195"/>
      <c r="H393" s="195"/>
      <c r="I393" s="195"/>
      <c r="J393" s="219" t="s">
        <v>49</v>
      </c>
      <c r="K393" s="226"/>
      <c r="L393" s="195"/>
      <c r="M393" s="195"/>
      <c r="N393" s="195"/>
      <c r="O393" s="195"/>
      <c r="P393" s="195"/>
      <c r="Q393" s="195"/>
      <c r="R393" s="195"/>
      <c r="S393" s="195"/>
      <c r="T393" s="224"/>
      <c r="U393" s="195"/>
      <c r="V393" s="195"/>
      <c r="W393" s="199">
        <f t="shared" si="185"/>
        <v>0</v>
      </c>
      <c r="X393" s="199"/>
      <c r="Y393" s="199">
        <f t="shared" si="186"/>
        <v>0</v>
      </c>
      <c r="Z393" s="200"/>
      <c r="AA393" s="199"/>
      <c r="AB393" s="201"/>
      <c r="AC393" s="202">
        <v>1</v>
      </c>
      <c r="AD393" s="202"/>
      <c r="AE393" s="202"/>
      <c r="AF393" s="220"/>
      <c r="AG393" s="204" t="s">
        <v>827</v>
      </c>
    </row>
    <row r="394" spans="1:33" s="156" customFormat="1" ht="71.25" customHeight="1">
      <c r="A394" s="192">
        <v>334</v>
      </c>
      <c r="B394" s="208" t="s">
        <v>520</v>
      </c>
      <c r="C394" s="223" t="s">
        <v>92</v>
      </c>
      <c r="D394" s="194" t="s">
        <v>48</v>
      </c>
      <c r="E394" s="195"/>
      <c r="F394" s="196">
        <v>11748.69</v>
      </c>
      <c r="G394" s="195"/>
      <c r="H394" s="195"/>
      <c r="I394" s="195"/>
      <c r="J394" s="219" t="s">
        <v>49</v>
      </c>
      <c r="K394" s="226"/>
      <c r="L394" s="195"/>
      <c r="M394" s="195"/>
      <c r="N394" s="195"/>
      <c r="O394" s="195"/>
      <c r="P394" s="195"/>
      <c r="Q394" s="195"/>
      <c r="R394" s="195"/>
      <c r="S394" s="195"/>
      <c r="T394" s="224"/>
      <c r="U394" s="195"/>
      <c r="V394" s="195"/>
      <c r="W394" s="199">
        <f t="shared" si="185"/>
        <v>0</v>
      </c>
      <c r="X394" s="199"/>
      <c r="Y394" s="199">
        <f t="shared" si="186"/>
        <v>0</v>
      </c>
      <c r="Z394" s="200"/>
      <c r="AA394" s="199"/>
      <c r="AB394" s="201"/>
      <c r="AC394" s="202">
        <v>1</v>
      </c>
      <c r="AD394" s="202"/>
      <c r="AE394" s="202"/>
      <c r="AF394" s="220"/>
      <c r="AG394" s="204" t="s">
        <v>827</v>
      </c>
    </row>
    <row r="395" spans="1:33" s="6" customFormat="1" ht="30.75" customHeight="1">
      <c r="A395" s="170" t="s">
        <v>564</v>
      </c>
      <c r="B395" s="171"/>
      <c r="C395" s="28"/>
      <c r="D395" s="16"/>
      <c r="E395" s="25">
        <f>E397+F405</f>
        <v>47138410.982919998</v>
      </c>
      <c r="F395" s="25">
        <f>F397+F405</f>
        <v>48172653.020559996</v>
      </c>
      <c r="G395" s="25">
        <f t="shared" ref="G395:V395" si="195">G397+G405</f>
        <v>0</v>
      </c>
      <c r="H395" s="25">
        <f t="shared" si="195"/>
        <v>4126709.6447899998</v>
      </c>
      <c r="I395" s="25">
        <f t="shared" si="195"/>
        <v>0</v>
      </c>
      <c r="J395" s="25">
        <f t="shared" si="195"/>
        <v>0</v>
      </c>
      <c r="K395" s="25">
        <f t="shared" si="195"/>
        <v>0</v>
      </c>
      <c r="L395" s="25">
        <f t="shared" si="195"/>
        <v>0</v>
      </c>
      <c r="M395" s="25">
        <f t="shared" si="195"/>
        <v>0</v>
      </c>
      <c r="N395" s="25">
        <f t="shared" si="195"/>
        <v>0</v>
      </c>
      <c r="O395" s="25">
        <f>O397+O405</f>
        <v>7107511.4556299997</v>
      </c>
      <c r="P395" s="25">
        <f t="shared" si="195"/>
        <v>7107511.4556299997</v>
      </c>
      <c r="Q395" s="25">
        <f t="shared" si="195"/>
        <v>0</v>
      </c>
      <c r="R395" s="25">
        <f t="shared" si="195"/>
        <v>0</v>
      </c>
      <c r="S395" s="25">
        <f>S397+S405</f>
        <v>7012519.9995799996</v>
      </c>
      <c r="T395" s="25">
        <f>T397+T405</f>
        <v>7012519.9995799996</v>
      </c>
      <c r="U395" s="25">
        <f t="shared" si="195"/>
        <v>0</v>
      </c>
      <c r="V395" s="25">
        <f t="shared" si="195"/>
        <v>0</v>
      </c>
      <c r="W395" s="25">
        <f t="shared" si="185"/>
        <v>0</v>
      </c>
      <c r="X395" s="25"/>
      <c r="Y395" s="25">
        <f t="shared" si="186"/>
        <v>94991.456050000153</v>
      </c>
      <c r="Z395" s="127">
        <f t="shared" si="187"/>
        <v>1.3364938859824918E-2</v>
      </c>
      <c r="AA395" s="25">
        <f t="shared" si="188"/>
        <v>94991.456050000153</v>
      </c>
      <c r="AB395" s="128">
        <f t="shared" si="189"/>
        <v>1.3364938859824918E-2</v>
      </c>
      <c r="AC395" s="25">
        <f t="shared" ref="AC395:AE395" si="196">AC397+AC405</f>
        <v>8</v>
      </c>
      <c r="AD395" s="25">
        <f t="shared" si="196"/>
        <v>1</v>
      </c>
      <c r="AE395" s="25">
        <f t="shared" si="196"/>
        <v>0</v>
      </c>
      <c r="AF395" s="25">
        <f>AF397+AF405</f>
        <v>0</v>
      </c>
      <c r="AG395" s="25">
        <f>AG397+AG405</f>
        <v>0</v>
      </c>
    </row>
    <row r="396" spans="1:33">
      <c r="A396" s="34"/>
      <c r="B396" s="13" t="s">
        <v>0</v>
      </c>
      <c r="C396" s="3"/>
      <c r="D396" s="2"/>
      <c r="E396" s="26"/>
      <c r="F396" s="14"/>
      <c r="G396" s="14"/>
      <c r="H396" s="14"/>
      <c r="I396" s="14"/>
      <c r="J396" s="15"/>
      <c r="K396" s="14"/>
      <c r="L396" s="14"/>
      <c r="M396" s="14"/>
      <c r="N396" s="14"/>
      <c r="O396" s="14"/>
      <c r="P396" s="14"/>
      <c r="Q396" s="14"/>
      <c r="R396" s="14"/>
      <c r="S396" s="14"/>
      <c r="T396" s="14"/>
      <c r="U396" s="14"/>
      <c r="V396" s="14"/>
      <c r="W396" s="59">
        <f t="shared" si="185"/>
        <v>0</v>
      </c>
      <c r="X396" s="61"/>
      <c r="Y396" s="59">
        <f t="shared" si="186"/>
        <v>0</v>
      </c>
      <c r="Z396" s="134"/>
      <c r="AA396" s="59"/>
      <c r="AB396" s="143"/>
      <c r="AC396" s="121"/>
      <c r="AD396" s="121"/>
      <c r="AE396" s="121"/>
      <c r="AF396" s="66"/>
      <c r="AG396" s="75"/>
    </row>
    <row r="397" spans="1:33" ht="26.25" customHeight="1">
      <c r="A397" s="33" t="s">
        <v>24</v>
      </c>
      <c r="B397" s="23" t="s">
        <v>8</v>
      </c>
      <c r="C397" s="19"/>
      <c r="D397" s="21"/>
      <c r="E397" s="22">
        <f>SUM(E398:E404)</f>
        <v>46956835</v>
      </c>
      <c r="F397" s="22">
        <f>SUM(F398:F404)</f>
        <v>47991077.037639998</v>
      </c>
      <c r="G397" s="22">
        <f>SUM(G398:G399)</f>
        <v>0</v>
      </c>
      <c r="H397" s="22">
        <f>SUM(H398:H404)</f>
        <v>4126709.6447899998</v>
      </c>
      <c r="I397" s="22">
        <f t="shared" ref="I397:N397" si="197">SUM(I398:I399)</f>
        <v>0</v>
      </c>
      <c r="J397" s="22">
        <f t="shared" si="197"/>
        <v>0</v>
      </c>
      <c r="K397" s="22">
        <f t="shared" si="197"/>
        <v>0</v>
      </c>
      <c r="L397" s="22">
        <f t="shared" si="197"/>
        <v>0</v>
      </c>
      <c r="M397" s="22">
        <f t="shared" si="197"/>
        <v>0</v>
      </c>
      <c r="N397" s="22">
        <f t="shared" si="197"/>
        <v>0</v>
      </c>
      <c r="O397" s="22">
        <f>SUM(O398:O404)</f>
        <v>7101807.4556299997</v>
      </c>
      <c r="P397" s="22">
        <f>SUM(P398:P404)</f>
        <v>7101807.4556299997</v>
      </c>
      <c r="Q397" s="22">
        <f>SUM(Q398:Q399)</f>
        <v>0</v>
      </c>
      <c r="R397" s="22">
        <f>SUM(R398:R399)</f>
        <v>0</v>
      </c>
      <c r="S397" s="22">
        <f>SUM(S398:S404)</f>
        <v>7010808.8136299998</v>
      </c>
      <c r="T397" s="22">
        <f>SUM(T398:T404)</f>
        <v>7010808.8136299998</v>
      </c>
      <c r="U397" s="22">
        <f>SUM(U398:U399)</f>
        <v>0</v>
      </c>
      <c r="V397" s="22">
        <f>SUM(V398:V399)</f>
        <v>0</v>
      </c>
      <c r="W397" s="22">
        <f t="shared" si="185"/>
        <v>0</v>
      </c>
      <c r="X397" s="22"/>
      <c r="Y397" s="22">
        <f t="shared" si="186"/>
        <v>90998.641999999993</v>
      </c>
      <c r="Z397" s="131">
        <f t="shared" si="187"/>
        <v>1.2813448205760674E-2</v>
      </c>
      <c r="AA397" s="22">
        <f t="shared" si="188"/>
        <v>90998.641999999993</v>
      </c>
      <c r="AB397" s="140">
        <f t="shared" si="189"/>
        <v>1.2813448205760674E-2</v>
      </c>
      <c r="AC397" s="118">
        <f>SUM(AC398:AC404)</f>
        <v>6</v>
      </c>
      <c r="AD397" s="22">
        <f>SUM(AD398:AD404)</f>
        <v>1</v>
      </c>
      <c r="AE397" s="22">
        <f>SUM(AE398:AE404)</f>
        <v>0</v>
      </c>
      <c r="AF397" s="22">
        <f>SUM(AF398:AF404)</f>
        <v>0</v>
      </c>
      <c r="AG397" s="22">
        <f>SUM(AG398:AG399)</f>
        <v>0</v>
      </c>
    </row>
    <row r="398" spans="1:33" s="27" customFormat="1" ht="108" customHeight="1">
      <c r="A398" s="45">
        <v>335</v>
      </c>
      <c r="B398" s="95" t="s">
        <v>557</v>
      </c>
      <c r="C398" s="161" t="s">
        <v>77</v>
      </c>
      <c r="D398" s="50" t="s">
        <v>109</v>
      </c>
      <c r="E398" s="35">
        <v>3829170</v>
      </c>
      <c r="F398" s="35">
        <v>6661278.0760000004</v>
      </c>
      <c r="G398" s="35"/>
      <c r="H398" s="35" t="s">
        <v>558</v>
      </c>
      <c r="I398" s="35"/>
      <c r="J398" s="36" t="s">
        <v>559</v>
      </c>
      <c r="K398" s="87"/>
      <c r="L398" s="35"/>
      <c r="M398" s="35"/>
      <c r="N398" s="35"/>
      <c r="O398" s="49">
        <f t="shared" ref="O398:O404" si="198">SUM(P398:R398)</f>
        <v>2370000</v>
      </c>
      <c r="P398" s="35">
        <v>2370000</v>
      </c>
      <c r="Q398" s="35"/>
      <c r="R398" s="35"/>
      <c r="S398" s="49">
        <f t="shared" ref="S398:S404" si="199">SUM(T398:V398)</f>
        <v>2370000</v>
      </c>
      <c r="T398" s="35">
        <v>2370000</v>
      </c>
      <c r="U398" s="35"/>
      <c r="V398" s="35"/>
      <c r="W398" s="60">
        <f t="shared" si="185"/>
        <v>0</v>
      </c>
      <c r="X398" s="60"/>
      <c r="Y398" s="60">
        <f t="shared" si="186"/>
        <v>0</v>
      </c>
      <c r="Z398" s="133">
        <f t="shared" si="187"/>
        <v>0</v>
      </c>
      <c r="AA398" s="60">
        <f t="shared" si="188"/>
        <v>0</v>
      </c>
      <c r="AB398" s="142">
        <f t="shared" si="189"/>
        <v>0</v>
      </c>
      <c r="AC398" s="126">
        <v>1</v>
      </c>
      <c r="AD398" s="126"/>
      <c r="AE398" s="126"/>
      <c r="AF398" s="67"/>
      <c r="AG398" s="57"/>
    </row>
    <row r="399" spans="1:33" s="18" customFormat="1" ht="110.25" customHeight="1">
      <c r="A399" s="45">
        <v>336</v>
      </c>
      <c r="B399" s="162" t="s">
        <v>560</v>
      </c>
      <c r="C399" s="161" t="s">
        <v>77</v>
      </c>
      <c r="D399" s="50" t="s">
        <v>224</v>
      </c>
      <c r="E399" s="49">
        <v>15598080</v>
      </c>
      <c r="F399" s="35">
        <v>15699248.290099999</v>
      </c>
      <c r="G399" s="49"/>
      <c r="H399" s="49">
        <v>1510000</v>
      </c>
      <c r="I399" s="49"/>
      <c r="J399" s="36" t="s">
        <v>561</v>
      </c>
      <c r="K399" s="114"/>
      <c r="L399" s="49"/>
      <c r="M399" s="49"/>
      <c r="N399" s="49"/>
      <c r="O399" s="49">
        <f t="shared" si="198"/>
        <v>2370000</v>
      </c>
      <c r="P399" s="49">
        <v>2370000</v>
      </c>
      <c r="Q399" s="49"/>
      <c r="R399" s="49"/>
      <c r="S399" s="49">
        <f t="shared" si="199"/>
        <v>2370000</v>
      </c>
      <c r="T399" s="49">
        <v>2370000</v>
      </c>
      <c r="U399" s="49"/>
      <c r="V399" s="49"/>
      <c r="W399" s="60">
        <f t="shared" si="185"/>
        <v>0</v>
      </c>
      <c r="X399" s="60"/>
      <c r="Y399" s="60">
        <f t="shared" si="186"/>
        <v>0</v>
      </c>
      <c r="Z399" s="133">
        <f t="shared" si="187"/>
        <v>0</v>
      </c>
      <c r="AA399" s="60">
        <f t="shared" si="188"/>
        <v>0</v>
      </c>
      <c r="AB399" s="142">
        <f t="shared" si="189"/>
        <v>0</v>
      </c>
      <c r="AC399" s="151">
        <v>1</v>
      </c>
      <c r="AD399" s="151"/>
      <c r="AE399" s="151"/>
      <c r="AF399" s="65"/>
      <c r="AG399" s="82"/>
    </row>
    <row r="400" spans="1:33" s="18" customFormat="1" ht="110.25" customHeight="1">
      <c r="A400" s="45">
        <v>337</v>
      </c>
      <c r="B400" s="162" t="s">
        <v>673</v>
      </c>
      <c r="C400" s="161" t="s">
        <v>77</v>
      </c>
      <c r="D400" s="50" t="s">
        <v>224</v>
      </c>
      <c r="E400" s="49">
        <v>4583843</v>
      </c>
      <c r="F400" s="35">
        <v>4174299.6186800003</v>
      </c>
      <c r="G400" s="49"/>
      <c r="H400" s="49"/>
      <c r="I400" s="49"/>
      <c r="J400" s="36" t="s">
        <v>751</v>
      </c>
      <c r="K400" s="114"/>
      <c r="L400" s="49"/>
      <c r="M400" s="49"/>
      <c r="N400" s="49"/>
      <c r="O400" s="49">
        <f t="shared" si="198"/>
        <v>1223491.45563</v>
      </c>
      <c r="P400" s="49">
        <v>1223491.45563</v>
      </c>
      <c r="Q400" s="49"/>
      <c r="R400" s="49"/>
      <c r="S400" s="49">
        <f t="shared" si="199"/>
        <v>1223491.45563</v>
      </c>
      <c r="T400" s="49">
        <v>1223491.45563</v>
      </c>
      <c r="U400" s="49"/>
      <c r="V400" s="49"/>
      <c r="W400" s="60">
        <f t="shared" si="185"/>
        <v>0</v>
      </c>
      <c r="X400" s="60"/>
      <c r="Y400" s="60">
        <f t="shared" si="186"/>
        <v>0</v>
      </c>
      <c r="Z400" s="133">
        <f t="shared" si="187"/>
        <v>0</v>
      </c>
      <c r="AA400" s="60">
        <f t="shared" si="188"/>
        <v>0</v>
      </c>
      <c r="AB400" s="142">
        <f t="shared" si="189"/>
        <v>0</v>
      </c>
      <c r="AC400" s="151">
        <v>1</v>
      </c>
      <c r="AD400" s="151"/>
      <c r="AE400" s="151"/>
      <c r="AF400" s="65"/>
      <c r="AG400" s="186"/>
    </row>
    <row r="401" spans="1:33" s="18" customFormat="1" ht="110.25" customHeight="1">
      <c r="A401" s="45">
        <v>338</v>
      </c>
      <c r="B401" s="162" t="s">
        <v>674</v>
      </c>
      <c r="C401" s="161" t="s">
        <v>77</v>
      </c>
      <c r="D401" s="50" t="s">
        <v>224</v>
      </c>
      <c r="E401" s="49">
        <v>5923655</v>
      </c>
      <c r="F401" s="35">
        <v>5644097.0989999995</v>
      </c>
      <c r="G401" s="49"/>
      <c r="H401" s="49">
        <v>0</v>
      </c>
      <c r="I401" s="49"/>
      <c r="J401" s="36" t="s">
        <v>843</v>
      </c>
      <c r="K401" s="114"/>
      <c r="L401" s="49"/>
      <c r="M401" s="49"/>
      <c r="N401" s="49"/>
      <c r="O401" s="49">
        <f t="shared" si="198"/>
        <v>1085000</v>
      </c>
      <c r="P401" s="49">
        <v>1085000</v>
      </c>
      <c r="Q401" s="49"/>
      <c r="R401" s="49"/>
      <c r="S401" s="49">
        <f t="shared" si="199"/>
        <v>1006001.358</v>
      </c>
      <c r="T401" s="49">
        <v>1006001.358</v>
      </c>
      <c r="U401" s="49"/>
      <c r="V401" s="49"/>
      <c r="W401" s="60">
        <f t="shared" si="185"/>
        <v>0</v>
      </c>
      <c r="X401" s="60"/>
      <c r="Y401" s="60">
        <f t="shared" si="186"/>
        <v>78998.641999999993</v>
      </c>
      <c r="Z401" s="133">
        <f t="shared" si="187"/>
        <v>7.2809808294930875E-2</v>
      </c>
      <c r="AA401" s="60">
        <f t="shared" si="188"/>
        <v>78998.641999999993</v>
      </c>
      <c r="AB401" s="142">
        <f t="shared" si="189"/>
        <v>7.2809808294930875E-2</v>
      </c>
      <c r="AC401" s="151">
        <v>1</v>
      </c>
      <c r="AD401" s="151"/>
      <c r="AE401" s="151"/>
      <c r="AF401" s="65"/>
      <c r="AG401" s="186"/>
    </row>
    <row r="402" spans="1:33" s="18" customFormat="1" ht="110.25" customHeight="1">
      <c r="A402" s="45">
        <v>339</v>
      </c>
      <c r="B402" s="162" t="s">
        <v>675</v>
      </c>
      <c r="C402" s="161" t="s">
        <v>77</v>
      </c>
      <c r="D402" s="50" t="s">
        <v>224</v>
      </c>
      <c r="E402" s="49">
        <v>15598080</v>
      </c>
      <c r="F402" s="35">
        <v>15699248.290099999</v>
      </c>
      <c r="G402" s="49"/>
      <c r="H402" s="49">
        <v>2616709.6447899998</v>
      </c>
      <c r="I402" s="49"/>
      <c r="J402" s="185"/>
      <c r="K402" s="114"/>
      <c r="L402" s="49"/>
      <c r="M402" s="49"/>
      <c r="N402" s="49"/>
      <c r="O402" s="49">
        <f t="shared" si="198"/>
        <v>41316</v>
      </c>
      <c r="P402" s="49">
        <v>41316</v>
      </c>
      <c r="Q402" s="49"/>
      <c r="R402" s="49"/>
      <c r="S402" s="49">
        <f t="shared" si="199"/>
        <v>41316</v>
      </c>
      <c r="T402" s="49">
        <v>41316</v>
      </c>
      <c r="U402" s="49"/>
      <c r="V402" s="49"/>
      <c r="W402" s="60">
        <f t="shared" si="185"/>
        <v>0</v>
      </c>
      <c r="X402" s="60"/>
      <c r="Y402" s="60">
        <f t="shared" si="186"/>
        <v>0</v>
      </c>
      <c r="Z402" s="133">
        <f t="shared" si="187"/>
        <v>0</v>
      </c>
      <c r="AA402" s="60">
        <f t="shared" si="188"/>
        <v>0</v>
      </c>
      <c r="AB402" s="142">
        <f t="shared" si="189"/>
        <v>0</v>
      </c>
      <c r="AC402" s="151">
        <v>1</v>
      </c>
      <c r="AD402" s="151"/>
      <c r="AE402" s="151"/>
      <c r="AF402" s="65"/>
      <c r="AG402" s="186"/>
    </row>
    <row r="403" spans="1:33" s="18" customFormat="1" ht="110.25" customHeight="1">
      <c r="A403" s="45">
        <v>340</v>
      </c>
      <c r="B403" s="162" t="s">
        <v>679</v>
      </c>
      <c r="C403" s="161" t="s">
        <v>77</v>
      </c>
      <c r="D403" s="50" t="s">
        <v>617</v>
      </c>
      <c r="E403" s="49">
        <v>1307552</v>
      </c>
      <c r="F403" s="35"/>
      <c r="G403" s="49"/>
      <c r="H403" s="49"/>
      <c r="I403" s="49"/>
      <c r="J403" s="185"/>
      <c r="K403" s="114"/>
      <c r="L403" s="49"/>
      <c r="M403" s="49"/>
      <c r="N403" s="49"/>
      <c r="O403" s="49">
        <f t="shared" si="198"/>
        <v>0</v>
      </c>
      <c r="P403" s="49"/>
      <c r="Q403" s="49"/>
      <c r="R403" s="49"/>
      <c r="S403" s="49">
        <f t="shared" si="199"/>
        <v>0</v>
      </c>
      <c r="T403" s="49"/>
      <c r="U403" s="49"/>
      <c r="V403" s="49"/>
      <c r="W403" s="60">
        <f t="shared" si="185"/>
        <v>0</v>
      </c>
      <c r="X403" s="60"/>
      <c r="Y403" s="60">
        <f t="shared" si="186"/>
        <v>0</v>
      </c>
      <c r="Z403" s="133"/>
      <c r="AA403" s="60"/>
      <c r="AB403" s="142"/>
      <c r="AC403" s="151"/>
      <c r="AD403" s="151">
        <v>1</v>
      </c>
      <c r="AE403" s="151"/>
      <c r="AF403" s="65"/>
      <c r="AG403" s="179" t="s">
        <v>752</v>
      </c>
    </row>
    <row r="404" spans="1:33" s="18" customFormat="1" ht="109.9" customHeight="1">
      <c r="A404" s="45">
        <v>341</v>
      </c>
      <c r="B404" s="162" t="s">
        <v>680</v>
      </c>
      <c r="C404" s="161" t="s">
        <v>77</v>
      </c>
      <c r="D404" s="48" t="s">
        <v>617</v>
      </c>
      <c r="E404" s="49">
        <v>116455</v>
      </c>
      <c r="F404" s="49">
        <v>112905.66376</v>
      </c>
      <c r="G404" s="49"/>
      <c r="H404" s="49"/>
      <c r="I404" s="49"/>
      <c r="J404" s="185"/>
      <c r="K404" s="114"/>
      <c r="L404" s="49"/>
      <c r="M404" s="49"/>
      <c r="N404" s="49"/>
      <c r="O404" s="49">
        <f t="shared" si="198"/>
        <v>12000</v>
      </c>
      <c r="P404" s="49">
        <v>12000</v>
      </c>
      <c r="Q404" s="49"/>
      <c r="R404" s="49"/>
      <c r="S404" s="49">
        <f t="shared" si="199"/>
        <v>0</v>
      </c>
      <c r="T404" s="49"/>
      <c r="U404" s="49"/>
      <c r="V404" s="49"/>
      <c r="W404" s="60">
        <f t="shared" si="185"/>
        <v>0</v>
      </c>
      <c r="X404" s="60"/>
      <c r="Y404" s="60">
        <f t="shared" si="186"/>
        <v>12000</v>
      </c>
      <c r="Z404" s="133">
        <f t="shared" si="187"/>
        <v>1</v>
      </c>
      <c r="AA404" s="60">
        <f t="shared" si="188"/>
        <v>12000</v>
      </c>
      <c r="AB404" s="142">
        <f t="shared" si="189"/>
        <v>1</v>
      </c>
      <c r="AC404" s="151">
        <v>1</v>
      </c>
      <c r="AD404" s="151"/>
      <c r="AE404" s="151"/>
      <c r="AF404" s="65"/>
      <c r="AG404" s="186"/>
    </row>
    <row r="405" spans="1:33" s="6" customFormat="1" ht="27.6" customHeight="1">
      <c r="A405" s="33" t="s">
        <v>565</v>
      </c>
      <c r="B405" s="23" t="s">
        <v>65</v>
      </c>
      <c r="C405" s="19"/>
      <c r="D405" s="21"/>
      <c r="E405" s="22">
        <f>SUM(E406:E406)</f>
        <v>0</v>
      </c>
      <c r="F405" s="22">
        <f>SUM(F406:F407)</f>
        <v>181575.98292000001</v>
      </c>
      <c r="G405" s="22">
        <f t="shared" ref="G405:N405" si="200">SUM(G406:G406)</f>
        <v>0</v>
      </c>
      <c r="H405" s="22">
        <f t="shared" si="200"/>
        <v>0</v>
      </c>
      <c r="I405" s="22">
        <f t="shared" si="200"/>
        <v>0</v>
      </c>
      <c r="J405" s="22">
        <f t="shared" si="200"/>
        <v>0</v>
      </c>
      <c r="K405" s="22">
        <f t="shared" si="200"/>
        <v>0</v>
      </c>
      <c r="L405" s="22">
        <f t="shared" si="200"/>
        <v>0</v>
      </c>
      <c r="M405" s="22">
        <f t="shared" si="200"/>
        <v>0</v>
      </c>
      <c r="N405" s="22">
        <f t="shared" si="200"/>
        <v>0</v>
      </c>
      <c r="O405" s="22">
        <f>SUM(O406:O407)</f>
        <v>5704</v>
      </c>
      <c r="P405" s="22">
        <f>SUM(P406:P407)</f>
        <v>5704</v>
      </c>
      <c r="Q405" s="22">
        <f>SUM(Q406:Q406)</f>
        <v>0</v>
      </c>
      <c r="R405" s="22">
        <f>SUM(R406:R406)</f>
        <v>0</v>
      </c>
      <c r="S405" s="22">
        <f>SUM(S406:S407)</f>
        <v>1711.18595</v>
      </c>
      <c r="T405" s="22">
        <f>SUM(T406:T407)</f>
        <v>1711.18595</v>
      </c>
      <c r="U405" s="22">
        <f>SUM(U406:U406)</f>
        <v>0</v>
      </c>
      <c r="V405" s="22">
        <f>SUM(V406:V406)</f>
        <v>0</v>
      </c>
      <c r="W405" s="22">
        <f t="shared" si="185"/>
        <v>0</v>
      </c>
      <c r="X405" s="22"/>
      <c r="Y405" s="22">
        <f t="shared" si="186"/>
        <v>3992.81405</v>
      </c>
      <c r="Z405" s="131">
        <f t="shared" si="187"/>
        <v>0.70000246318373072</v>
      </c>
      <c r="AA405" s="22">
        <f t="shared" si="188"/>
        <v>3992.81405</v>
      </c>
      <c r="AB405" s="140">
        <f t="shared" si="189"/>
        <v>0.70000246318373072</v>
      </c>
      <c r="AC405" s="22">
        <f>SUM(AC406:AC407)</f>
        <v>2</v>
      </c>
      <c r="AD405" s="118">
        <f>SUM(AD406:AD407)</f>
        <v>0</v>
      </c>
      <c r="AE405" s="118">
        <f>SUM(AE406:AE407)</f>
        <v>0</v>
      </c>
      <c r="AF405" s="22">
        <f>SUM(AF406:AF406)</f>
        <v>0</v>
      </c>
      <c r="AG405" s="22">
        <f>SUM(AG406:AG406)</f>
        <v>0</v>
      </c>
    </row>
    <row r="406" spans="1:33" s="27" customFormat="1" ht="71.25" customHeight="1">
      <c r="A406" s="86">
        <v>342</v>
      </c>
      <c r="B406" s="95" t="s">
        <v>562</v>
      </c>
      <c r="C406" s="161" t="s">
        <v>77</v>
      </c>
      <c r="D406" s="50" t="s">
        <v>64</v>
      </c>
      <c r="E406" s="35"/>
      <c r="F406" s="35">
        <v>175872.02976</v>
      </c>
      <c r="G406" s="35"/>
      <c r="H406" s="35"/>
      <c r="I406" s="35"/>
      <c r="J406" s="36" t="s">
        <v>49</v>
      </c>
      <c r="K406" s="87"/>
      <c r="L406" s="35"/>
      <c r="M406" s="35"/>
      <c r="N406" s="35"/>
      <c r="O406" s="49">
        <f t="shared" ref="O406:O407" si="201">SUM(P406:R406)</f>
        <v>0</v>
      </c>
      <c r="P406" s="35">
        <v>0</v>
      </c>
      <c r="Q406" s="35"/>
      <c r="R406" s="35"/>
      <c r="S406" s="49">
        <f t="shared" ref="S406:S407" si="202">SUM(T406:V406)</f>
        <v>0</v>
      </c>
      <c r="T406" s="35">
        <v>0</v>
      </c>
      <c r="U406" s="35"/>
      <c r="V406" s="35"/>
      <c r="W406" s="60">
        <f t="shared" si="185"/>
        <v>0</v>
      </c>
      <c r="X406" s="60"/>
      <c r="Y406" s="60">
        <f t="shared" si="186"/>
        <v>0</v>
      </c>
      <c r="Z406" s="133"/>
      <c r="AA406" s="60"/>
      <c r="AB406" s="142"/>
      <c r="AC406" s="126">
        <v>1</v>
      </c>
      <c r="AD406" s="126"/>
      <c r="AE406" s="126"/>
      <c r="AF406" s="67"/>
      <c r="AG406" s="57" t="s">
        <v>829</v>
      </c>
    </row>
    <row r="407" spans="1:33" s="27" customFormat="1" ht="126.75" customHeight="1">
      <c r="A407" s="86">
        <v>343</v>
      </c>
      <c r="B407" s="95" t="s">
        <v>692</v>
      </c>
      <c r="C407" s="161" t="s">
        <v>77</v>
      </c>
      <c r="D407" s="48" t="s">
        <v>617</v>
      </c>
      <c r="E407" s="35"/>
      <c r="F407" s="35">
        <v>5703.95316</v>
      </c>
      <c r="G407" s="35"/>
      <c r="H407" s="35"/>
      <c r="I407" s="35"/>
      <c r="J407" s="36"/>
      <c r="K407" s="87"/>
      <c r="L407" s="35"/>
      <c r="M407" s="35"/>
      <c r="N407" s="35"/>
      <c r="O407" s="49">
        <f t="shared" si="201"/>
        <v>5704</v>
      </c>
      <c r="P407" s="35">
        <v>5704</v>
      </c>
      <c r="Q407" s="35"/>
      <c r="R407" s="35"/>
      <c r="S407" s="49">
        <f t="shared" si="202"/>
        <v>1711.18595</v>
      </c>
      <c r="T407" s="35">
        <v>1711.18595</v>
      </c>
      <c r="U407" s="35"/>
      <c r="V407" s="35"/>
      <c r="W407" s="60">
        <f t="shared" si="185"/>
        <v>0</v>
      </c>
      <c r="X407" s="60"/>
      <c r="Y407" s="60">
        <f t="shared" si="186"/>
        <v>3992.81405</v>
      </c>
      <c r="Z407" s="133">
        <f t="shared" si="187"/>
        <v>0.70000246318373072</v>
      </c>
      <c r="AA407" s="60">
        <f t="shared" si="188"/>
        <v>3992.81405</v>
      </c>
      <c r="AB407" s="142">
        <f t="shared" si="189"/>
        <v>0.70000246318373072</v>
      </c>
      <c r="AC407" s="126">
        <v>1</v>
      </c>
      <c r="AD407" s="126"/>
      <c r="AE407" s="126"/>
      <c r="AF407" s="67"/>
      <c r="AG407" s="179"/>
    </row>
    <row r="408" spans="1:33" s="6" customFormat="1" ht="30.75" customHeight="1">
      <c r="A408" s="170" t="s">
        <v>566</v>
      </c>
      <c r="B408" s="171"/>
      <c r="C408" s="28"/>
      <c r="D408" s="16"/>
      <c r="E408" s="25">
        <f>E410+E426</f>
        <v>497005287.50739998</v>
      </c>
      <c r="F408" s="25">
        <f>F410+F426</f>
        <v>494503154.13834</v>
      </c>
      <c r="G408" s="25">
        <f t="shared" ref="G408:V408" si="203">G410+G426</f>
        <v>58366543</v>
      </c>
      <c r="H408" s="25">
        <f t="shared" si="203"/>
        <v>266064679.44</v>
      </c>
      <c r="I408" s="25">
        <f t="shared" si="203"/>
        <v>167700000</v>
      </c>
      <c r="J408" s="25">
        <f t="shared" si="203"/>
        <v>0</v>
      </c>
      <c r="K408" s="25">
        <f t="shared" si="203"/>
        <v>0</v>
      </c>
      <c r="L408" s="25">
        <f t="shared" si="203"/>
        <v>15</v>
      </c>
      <c r="M408" s="25">
        <f t="shared" si="203"/>
        <v>40724404</v>
      </c>
      <c r="N408" s="25">
        <f t="shared" si="203"/>
        <v>6190818.6320000002</v>
      </c>
      <c r="O408" s="25">
        <f t="shared" si="203"/>
        <v>16644129.955</v>
      </c>
      <c r="P408" s="25">
        <f t="shared" si="203"/>
        <v>8062180.9550000001</v>
      </c>
      <c r="Q408" s="25">
        <f t="shared" si="203"/>
        <v>175284</v>
      </c>
      <c r="R408" s="25">
        <f t="shared" si="203"/>
        <v>8406665</v>
      </c>
      <c r="S408" s="25">
        <f t="shared" si="203"/>
        <v>13777084.546329999</v>
      </c>
      <c r="T408" s="25">
        <f t="shared" si="203"/>
        <v>5195135.5463299993</v>
      </c>
      <c r="U408" s="25">
        <f t="shared" si="203"/>
        <v>175284</v>
      </c>
      <c r="V408" s="25">
        <f t="shared" si="203"/>
        <v>8406665</v>
      </c>
      <c r="W408" s="25">
        <f t="shared" si="185"/>
        <v>0</v>
      </c>
      <c r="X408" s="25"/>
      <c r="Y408" s="25">
        <f t="shared" si="186"/>
        <v>2867045.4086700007</v>
      </c>
      <c r="Z408" s="127">
        <f t="shared" si="187"/>
        <v>0.34804948176802297</v>
      </c>
      <c r="AA408" s="25">
        <f t="shared" si="188"/>
        <v>2867045.4086700007</v>
      </c>
      <c r="AB408" s="128">
        <f t="shared" si="189"/>
        <v>0.17225564907396812</v>
      </c>
      <c r="AC408" s="25">
        <f>AC410+AC426</f>
        <v>6</v>
      </c>
      <c r="AD408" s="25">
        <f>AD410+AD426</f>
        <v>1</v>
      </c>
      <c r="AE408" s="25">
        <f>AE410+AE426</f>
        <v>2</v>
      </c>
      <c r="AF408" s="25">
        <f>AF410+AF426</f>
        <v>0</v>
      </c>
      <c r="AG408" s="25"/>
    </row>
    <row r="409" spans="1:33" ht="25.5" customHeight="1">
      <c r="A409" s="34"/>
      <c r="B409" s="13" t="s">
        <v>0</v>
      </c>
      <c r="C409" s="2"/>
      <c r="D409" s="2"/>
      <c r="E409" s="26"/>
      <c r="F409" s="14"/>
      <c r="G409" s="14"/>
      <c r="H409" s="14"/>
      <c r="I409" s="14"/>
      <c r="J409" s="15"/>
      <c r="K409" s="14"/>
      <c r="L409" s="14"/>
      <c r="M409" s="14"/>
      <c r="N409" s="14"/>
      <c r="O409" s="14"/>
      <c r="P409" s="14"/>
      <c r="Q409" s="14"/>
      <c r="R409" s="14"/>
      <c r="S409" s="14"/>
      <c r="T409" s="14"/>
      <c r="U409" s="14"/>
      <c r="V409" s="14"/>
      <c r="W409" s="59">
        <f t="shared" si="185"/>
        <v>0</v>
      </c>
      <c r="X409" s="61"/>
      <c r="Y409" s="59">
        <f t="shared" si="186"/>
        <v>0</v>
      </c>
      <c r="Z409" s="134"/>
      <c r="AA409" s="59"/>
      <c r="AB409" s="143"/>
      <c r="AC409" s="121"/>
      <c r="AD409" s="121"/>
      <c r="AE409" s="121"/>
      <c r="AF409" s="66"/>
      <c r="AG409" s="75"/>
    </row>
    <row r="410" spans="1:33" s="6" customFormat="1" ht="47.25" customHeight="1">
      <c r="A410" s="115" t="s">
        <v>797</v>
      </c>
      <c r="B410" s="23" t="s">
        <v>168</v>
      </c>
      <c r="C410" s="21"/>
      <c r="D410" s="21"/>
      <c r="E410" s="22">
        <f>E411+E413+E415+E417+E420+E422+F424</f>
        <v>493685555.50739998</v>
      </c>
      <c r="F410" s="22">
        <f>F411+F413+F415+F417+F420+F422+F424</f>
        <v>491250118.68168002</v>
      </c>
      <c r="G410" s="22">
        <f>G411+G413+G415+G417+G420+G422+G424</f>
        <v>58366543</v>
      </c>
      <c r="H410" s="22">
        <f>H411+H413+H415+H417+H420+H422+H424</f>
        <v>265064679.44</v>
      </c>
      <c r="I410" s="22">
        <f>I411+I413+I415+I417+I420+I422+I424</f>
        <v>167700000</v>
      </c>
      <c r="J410" s="22">
        <f t="shared" ref="J410:V410" si="204">J411+J413+J415+J417+J420+J422+J424</f>
        <v>0</v>
      </c>
      <c r="K410" s="22">
        <f t="shared" si="204"/>
        <v>0</v>
      </c>
      <c r="L410" s="22">
        <f t="shared" si="204"/>
        <v>15</v>
      </c>
      <c r="M410" s="22">
        <f>M411+M413+M415+M417+M420+M422+M424</f>
        <v>40724404</v>
      </c>
      <c r="N410" s="22">
        <f>N411+N413+N415+N417+N420+N422+N424</f>
        <v>6190818.6320000002</v>
      </c>
      <c r="O410" s="22">
        <f>O411+O413+O415+O417+O420+O422+O424</f>
        <v>16013129.955</v>
      </c>
      <c r="P410" s="22">
        <f>P411+P413+P415+P417+P420+P422+P424</f>
        <v>7431180.9550000001</v>
      </c>
      <c r="Q410" s="22">
        <f t="shared" si="204"/>
        <v>175284</v>
      </c>
      <c r="R410" s="22">
        <f t="shared" si="204"/>
        <v>8406665</v>
      </c>
      <c r="S410" s="22">
        <f t="shared" si="204"/>
        <v>13146084.546329999</v>
      </c>
      <c r="T410" s="22">
        <f t="shared" si="204"/>
        <v>4564135.5463299993</v>
      </c>
      <c r="U410" s="22">
        <f t="shared" si="204"/>
        <v>175284</v>
      </c>
      <c r="V410" s="22">
        <f t="shared" si="204"/>
        <v>8406665</v>
      </c>
      <c r="W410" s="22">
        <f t="shared" si="185"/>
        <v>0</v>
      </c>
      <c r="X410" s="22"/>
      <c r="Y410" s="22">
        <f t="shared" si="186"/>
        <v>2867045.4086700007</v>
      </c>
      <c r="Z410" s="131">
        <f t="shared" si="187"/>
        <v>0.37692218732768756</v>
      </c>
      <c r="AA410" s="22">
        <f t="shared" si="188"/>
        <v>2867045.4086700007</v>
      </c>
      <c r="AB410" s="149">
        <f t="shared" si="189"/>
        <v>0.17904341104624483</v>
      </c>
      <c r="AC410" s="22">
        <f t="shared" ref="AC410:AE410" si="205">AC411+AC413+AC415+AC417+AC420+AC422+AC424</f>
        <v>5</v>
      </c>
      <c r="AD410" s="22">
        <f t="shared" si="205"/>
        <v>1</v>
      </c>
      <c r="AE410" s="22">
        <f t="shared" si="205"/>
        <v>2</v>
      </c>
      <c r="AF410" s="22">
        <f>AF411+AF413+AF415+AF417+AF420+AF422+AF424</f>
        <v>0</v>
      </c>
      <c r="AG410" s="74"/>
    </row>
    <row r="411" spans="1:33" s="6" customFormat="1" ht="27" customHeight="1">
      <c r="A411" s="84"/>
      <c r="B411" s="177" t="s">
        <v>212</v>
      </c>
      <c r="C411" s="85"/>
      <c r="D411" s="85"/>
      <c r="E411" s="44">
        <f>E412</f>
        <v>738766</v>
      </c>
      <c r="F411" s="44">
        <f>F412</f>
        <v>738766</v>
      </c>
      <c r="G411" s="44">
        <f t="shared" ref="G411:AE411" si="206">G412</f>
        <v>0</v>
      </c>
      <c r="H411" s="44">
        <f>H412</f>
        <v>738766</v>
      </c>
      <c r="I411" s="44">
        <f t="shared" si="206"/>
        <v>0</v>
      </c>
      <c r="J411" s="44"/>
      <c r="K411" s="44">
        <f t="shared" si="206"/>
        <v>0</v>
      </c>
      <c r="L411" s="44"/>
      <c r="M411" s="44">
        <f t="shared" si="206"/>
        <v>0</v>
      </c>
      <c r="N411" s="44">
        <f t="shared" si="206"/>
        <v>0</v>
      </c>
      <c r="O411" s="44">
        <f>O412</f>
        <v>221630</v>
      </c>
      <c r="P411" s="44">
        <f t="shared" si="206"/>
        <v>221630</v>
      </c>
      <c r="Q411" s="44">
        <f t="shared" si="206"/>
        <v>0</v>
      </c>
      <c r="R411" s="44">
        <f t="shared" si="206"/>
        <v>0</v>
      </c>
      <c r="S411" s="44">
        <f t="shared" si="206"/>
        <v>221630</v>
      </c>
      <c r="T411" s="44">
        <f t="shared" si="206"/>
        <v>221630</v>
      </c>
      <c r="U411" s="44">
        <f t="shared" si="206"/>
        <v>0</v>
      </c>
      <c r="V411" s="44">
        <f t="shared" si="206"/>
        <v>0</v>
      </c>
      <c r="W411" s="44">
        <f t="shared" si="185"/>
        <v>0</v>
      </c>
      <c r="X411" s="44"/>
      <c r="Y411" s="44">
        <f t="shared" si="186"/>
        <v>0</v>
      </c>
      <c r="Z411" s="139">
        <f t="shared" si="187"/>
        <v>0</v>
      </c>
      <c r="AA411" s="44">
        <f t="shared" si="188"/>
        <v>0</v>
      </c>
      <c r="AB411" s="148">
        <f t="shared" si="189"/>
        <v>0</v>
      </c>
      <c r="AC411" s="122">
        <f t="shared" si="206"/>
        <v>0</v>
      </c>
      <c r="AD411" s="122">
        <f t="shared" si="206"/>
        <v>0</v>
      </c>
      <c r="AE411" s="122">
        <f t="shared" si="206"/>
        <v>1</v>
      </c>
      <c r="AF411" s="44"/>
      <c r="AG411" s="44"/>
    </row>
    <row r="412" spans="1:33" s="27" customFormat="1" ht="247.5" customHeight="1">
      <c r="A412" s="86">
        <v>344</v>
      </c>
      <c r="B412" s="95" t="s">
        <v>213</v>
      </c>
      <c r="C412" s="161" t="s">
        <v>113</v>
      </c>
      <c r="D412" s="50" t="s">
        <v>48</v>
      </c>
      <c r="E412" s="35">
        <v>738766</v>
      </c>
      <c r="F412" s="35">
        <v>738766</v>
      </c>
      <c r="G412" s="35">
        <v>0</v>
      </c>
      <c r="H412" s="35">
        <v>738766</v>
      </c>
      <c r="I412" s="35">
        <v>0</v>
      </c>
      <c r="J412" s="36" t="s">
        <v>214</v>
      </c>
      <c r="K412" s="87">
        <v>0</v>
      </c>
      <c r="L412" s="35" t="s">
        <v>214</v>
      </c>
      <c r="M412" s="35">
        <v>0</v>
      </c>
      <c r="N412" s="35">
        <v>0</v>
      </c>
      <c r="O412" s="49">
        <f t="shared" ref="O412" si="207">SUM(P412:R412)</f>
        <v>221630</v>
      </c>
      <c r="P412" s="35">
        <v>221630</v>
      </c>
      <c r="Q412" s="35"/>
      <c r="R412" s="35"/>
      <c r="S412" s="49">
        <f t="shared" ref="S412" si="208">SUM(T412:V412)</f>
        <v>221630</v>
      </c>
      <c r="T412" s="35">
        <v>221630</v>
      </c>
      <c r="U412" s="163"/>
      <c r="V412" s="35">
        <v>0</v>
      </c>
      <c r="W412" s="60">
        <f t="shared" ref="W412" si="209">R412-V412</f>
        <v>0</v>
      </c>
      <c r="X412" s="60"/>
      <c r="Y412" s="60">
        <f t="shared" ref="Y412" si="210">P412+Q412-T412-U412</f>
        <v>0</v>
      </c>
      <c r="Z412" s="133">
        <f t="shared" ref="Z412" si="211">Y412/(P412+Q412)</f>
        <v>0</v>
      </c>
      <c r="AA412" s="60">
        <f t="shared" ref="AA412" si="212">Y412+W412</f>
        <v>0</v>
      </c>
      <c r="AB412" s="142">
        <f t="shared" ref="AB412" si="213">AA412/O412</f>
        <v>0</v>
      </c>
      <c r="AC412" s="126"/>
      <c r="AD412" s="126"/>
      <c r="AE412" s="126">
        <v>1</v>
      </c>
      <c r="AF412" s="67"/>
      <c r="AG412" s="57" t="s">
        <v>588</v>
      </c>
    </row>
    <row r="413" spans="1:33" s="6" customFormat="1" ht="27" customHeight="1">
      <c r="A413" s="84"/>
      <c r="B413" s="177" t="s">
        <v>215</v>
      </c>
      <c r="C413" s="85"/>
      <c r="D413" s="85"/>
      <c r="E413" s="44">
        <f>SUM(E414)</f>
        <v>67814524</v>
      </c>
      <c r="F413" s="44">
        <f t="shared" ref="F413:V413" si="214">SUM(F414)</f>
        <v>63776109.899999999</v>
      </c>
      <c r="G413" s="44">
        <f t="shared" si="214"/>
        <v>58366543</v>
      </c>
      <c r="H413" s="44">
        <f t="shared" si="214"/>
        <v>9447980.9600000009</v>
      </c>
      <c r="I413" s="44">
        <f t="shared" si="214"/>
        <v>0</v>
      </c>
      <c r="J413" s="44">
        <f t="shared" si="214"/>
        <v>0</v>
      </c>
      <c r="K413" s="44">
        <f t="shared" si="214"/>
        <v>0</v>
      </c>
      <c r="L413" s="44">
        <f t="shared" si="214"/>
        <v>0</v>
      </c>
      <c r="M413" s="44">
        <f t="shared" si="214"/>
        <v>40724404</v>
      </c>
      <c r="N413" s="44">
        <f t="shared" si="214"/>
        <v>4240789.41</v>
      </c>
      <c r="O413" s="44">
        <f t="shared" si="214"/>
        <v>8581949</v>
      </c>
      <c r="P413" s="44">
        <f t="shared" si="214"/>
        <v>0</v>
      </c>
      <c r="Q413" s="44">
        <f t="shared" si="214"/>
        <v>175284</v>
      </c>
      <c r="R413" s="44">
        <f t="shared" si="214"/>
        <v>8406665</v>
      </c>
      <c r="S413" s="44">
        <f t="shared" si="214"/>
        <v>8581949</v>
      </c>
      <c r="T413" s="44">
        <f t="shared" si="214"/>
        <v>0</v>
      </c>
      <c r="U413" s="44">
        <f t="shared" si="214"/>
        <v>175284</v>
      </c>
      <c r="V413" s="44">
        <f t="shared" si="214"/>
        <v>8406665</v>
      </c>
      <c r="W413" s="44">
        <f t="shared" si="185"/>
        <v>0</v>
      </c>
      <c r="X413" s="44"/>
      <c r="Y413" s="44">
        <f t="shared" si="186"/>
        <v>0</v>
      </c>
      <c r="Z413" s="139">
        <f t="shared" si="187"/>
        <v>0</v>
      </c>
      <c r="AA413" s="44">
        <f t="shared" si="188"/>
        <v>0</v>
      </c>
      <c r="AB413" s="148">
        <f t="shared" si="189"/>
        <v>0</v>
      </c>
      <c r="AC413" s="44">
        <f t="shared" ref="AC413:AF413" si="215">SUM(AC414)</f>
        <v>1</v>
      </c>
      <c r="AD413" s="44">
        <f t="shared" si="215"/>
        <v>0</v>
      </c>
      <c r="AE413" s="44">
        <f t="shared" si="215"/>
        <v>0</v>
      </c>
      <c r="AF413" s="44">
        <f t="shared" si="215"/>
        <v>0</v>
      </c>
      <c r="AG413" s="44"/>
    </row>
    <row r="414" spans="1:33" s="155" customFormat="1" ht="181.5" customHeight="1">
      <c r="A414" s="228">
        <v>345</v>
      </c>
      <c r="B414" s="208" t="s">
        <v>58</v>
      </c>
      <c r="C414" s="223" t="s">
        <v>112</v>
      </c>
      <c r="D414" s="194" t="s">
        <v>589</v>
      </c>
      <c r="E414" s="196">
        <v>67814524</v>
      </c>
      <c r="F414" s="196">
        <v>63776109.899999999</v>
      </c>
      <c r="G414" s="196">
        <v>58366543</v>
      </c>
      <c r="H414" s="196">
        <v>9447980.9600000009</v>
      </c>
      <c r="I414" s="196"/>
      <c r="J414" s="219" t="s">
        <v>59</v>
      </c>
      <c r="K414" s="229"/>
      <c r="L414" s="196"/>
      <c r="M414" s="196">
        <v>40724404</v>
      </c>
      <c r="N414" s="196">
        <v>4240789.41</v>
      </c>
      <c r="O414" s="195">
        <f t="shared" ref="O414" si="216">SUM(P414:R414)</f>
        <v>8581949</v>
      </c>
      <c r="P414" s="196"/>
      <c r="Q414" s="196">
        <v>175284</v>
      </c>
      <c r="R414" s="196">
        <v>8406665</v>
      </c>
      <c r="S414" s="195">
        <f t="shared" ref="S414" si="217">SUM(T414:V414)</f>
        <v>8581949</v>
      </c>
      <c r="T414" s="196"/>
      <c r="U414" s="196">
        <v>175284</v>
      </c>
      <c r="V414" s="196">
        <v>8406665</v>
      </c>
      <c r="W414" s="199">
        <f>R414-V414</f>
        <v>0</v>
      </c>
      <c r="X414" s="199"/>
      <c r="Y414" s="199">
        <f>P414+Q414-T414-U414</f>
        <v>0</v>
      </c>
      <c r="Z414" s="200">
        <f>Y414/(P414+Q414)</f>
        <v>0</v>
      </c>
      <c r="AA414" s="199">
        <f>Y414+W414</f>
        <v>0</v>
      </c>
      <c r="AB414" s="201">
        <f>AA414/O414</f>
        <v>0</v>
      </c>
      <c r="AC414" s="214">
        <v>1</v>
      </c>
      <c r="AD414" s="214"/>
      <c r="AE414" s="214"/>
      <c r="AF414" s="230"/>
      <c r="AG414" s="204" t="s">
        <v>295</v>
      </c>
    </row>
    <row r="415" spans="1:33" s="6" customFormat="1">
      <c r="A415" s="84"/>
      <c r="B415" s="177" t="s">
        <v>296</v>
      </c>
      <c r="C415" s="85"/>
      <c r="D415" s="85"/>
      <c r="E415" s="44">
        <f t="shared" ref="E415:AF415" si="218">E416</f>
        <v>3493104</v>
      </c>
      <c r="F415" s="44">
        <f t="shared" si="218"/>
        <v>3493104</v>
      </c>
      <c r="G415" s="44">
        <f t="shared" si="218"/>
        <v>0</v>
      </c>
      <c r="H415" s="44">
        <f t="shared" si="218"/>
        <v>3493104</v>
      </c>
      <c r="I415" s="44">
        <f t="shared" si="218"/>
        <v>0</v>
      </c>
      <c r="J415" s="44"/>
      <c r="K415" s="44"/>
      <c r="L415" s="44"/>
      <c r="M415" s="44">
        <f t="shared" si="218"/>
        <v>0</v>
      </c>
      <c r="N415" s="44">
        <f t="shared" si="218"/>
        <v>0</v>
      </c>
      <c r="O415" s="44">
        <f t="shared" si="218"/>
        <v>3493104</v>
      </c>
      <c r="P415" s="44">
        <f t="shared" si="218"/>
        <v>3493104</v>
      </c>
      <c r="Q415" s="44">
        <f t="shared" si="218"/>
        <v>0</v>
      </c>
      <c r="R415" s="44">
        <f t="shared" si="218"/>
        <v>0</v>
      </c>
      <c r="S415" s="44">
        <f t="shared" si="218"/>
        <v>3342505.5463299998</v>
      </c>
      <c r="T415" s="44">
        <f t="shared" si="218"/>
        <v>3342505.5463299998</v>
      </c>
      <c r="U415" s="44">
        <f t="shared" si="218"/>
        <v>0</v>
      </c>
      <c r="V415" s="44">
        <f t="shared" si="218"/>
        <v>0</v>
      </c>
      <c r="W415" s="44">
        <f t="shared" si="185"/>
        <v>0</v>
      </c>
      <c r="X415" s="44"/>
      <c r="Y415" s="44">
        <f t="shared" si="186"/>
        <v>150598.45367000019</v>
      </c>
      <c r="Z415" s="139">
        <f t="shared" si="187"/>
        <v>4.311307469517088E-2</v>
      </c>
      <c r="AA415" s="44">
        <f t="shared" si="188"/>
        <v>150598.45367000019</v>
      </c>
      <c r="AB415" s="148">
        <f t="shared" si="189"/>
        <v>4.311307469517088E-2</v>
      </c>
      <c r="AC415" s="122">
        <f t="shared" si="218"/>
        <v>0</v>
      </c>
      <c r="AD415" s="122">
        <f t="shared" si="218"/>
        <v>0</v>
      </c>
      <c r="AE415" s="122">
        <f t="shared" si="218"/>
        <v>1</v>
      </c>
      <c r="AF415" s="44">
        <f t="shared" si="218"/>
        <v>0</v>
      </c>
      <c r="AG415" s="44"/>
    </row>
    <row r="416" spans="1:33" s="27" customFormat="1" ht="409.5" customHeight="1">
      <c r="A416" s="86">
        <v>346</v>
      </c>
      <c r="B416" s="95" t="s">
        <v>297</v>
      </c>
      <c r="C416" s="161" t="s">
        <v>96</v>
      </c>
      <c r="D416" s="50" t="s">
        <v>48</v>
      </c>
      <c r="E416" s="35">
        <v>3493104</v>
      </c>
      <c r="F416" s="35">
        <v>3493104</v>
      </c>
      <c r="G416" s="35"/>
      <c r="H416" s="35">
        <v>3493104</v>
      </c>
      <c r="I416" s="35"/>
      <c r="J416" s="36" t="s">
        <v>298</v>
      </c>
      <c r="K416" s="87" t="s">
        <v>586</v>
      </c>
      <c r="L416" s="35" t="s">
        <v>587</v>
      </c>
      <c r="M416" s="35"/>
      <c r="N416" s="35"/>
      <c r="O416" s="49">
        <f t="shared" ref="O416" si="219">SUM(P416:R416)</f>
        <v>3493104</v>
      </c>
      <c r="P416" s="35">
        <v>3493104</v>
      </c>
      <c r="Q416" s="35"/>
      <c r="R416" s="35"/>
      <c r="S416" s="49">
        <f t="shared" ref="S416" si="220">SUM(T416:V416)</f>
        <v>3342505.5463299998</v>
      </c>
      <c r="T416" s="35">
        <v>3342505.5463299998</v>
      </c>
      <c r="U416" s="35"/>
      <c r="V416" s="35"/>
      <c r="W416" s="60">
        <f t="shared" ref="W416" si="221">R416-V416</f>
        <v>0</v>
      </c>
      <c r="X416" s="60"/>
      <c r="Y416" s="60">
        <f t="shared" ref="Y416" si="222">P416+Q416-T416-U416</f>
        <v>150598.45367000019</v>
      </c>
      <c r="Z416" s="133">
        <f t="shared" ref="Z416" si="223">Y416/(P416+Q416)</f>
        <v>4.311307469517088E-2</v>
      </c>
      <c r="AA416" s="60">
        <f t="shared" ref="AA416" si="224">Y416+W416</f>
        <v>150598.45367000019</v>
      </c>
      <c r="AB416" s="142">
        <f t="shared" ref="AB416" si="225">AA416/O416</f>
        <v>4.311307469517088E-2</v>
      </c>
      <c r="AC416" s="126"/>
      <c r="AD416" s="126"/>
      <c r="AE416" s="126">
        <v>1</v>
      </c>
      <c r="AF416" s="67"/>
      <c r="AG416" s="57" t="s">
        <v>722</v>
      </c>
    </row>
    <row r="417" spans="1:33" s="6" customFormat="1" ht="46.5" customHeight="1">
      <c r="A417" s="84"/>
      <c r="B417" s="177" t="s">
        <v>169</v>
      </c>
      <c r="C417" s="85"/>
      <c r="D417" s="85"/>
      <c r="E417" s="44">
        <f>SUM(E418:E419)</f>
        <v>418448959</v>
      </c>
      <c r="F417" s="44">
        <f t="shared" ref="F417:V417" si="226">SUM(F418:F419)</f>
        <v>420147754.17699999</v>
      </c>
      <c r="G417" s="44">
        <f t="shared" si="226"/>
        <v>0</v>
      </c>
      <c r="H417" s="44">
        <f t="shared" si="226"/>
        <v>250748959</v>
      </c>
      <c r="I417" s="44">
        <f t="shared" si="226"/>
        <v>167700000</v>
      </c>
      <c r="J417" s="44">
        <f t="shared" si="226"/>
        <v>0</v>
      </c>
      <c r="K417" s="44">
        <f t="shared" si="226"/>
        <v>0</v>
      </c>
      <c r="L417" s="44">
        <f t="shared" si="226"/>
        <v>15</v>
      </c>
      <c r="M417" s="44">
        <f t="shared" si="226"/>
        <v>0</v>
      </c>
      <c r="N417" s="44">
        <f t="shared" si="226"/>
        <v>528231.22199999995</v>
      </c>
      <c r="O417" s="44">
        <f t="shared" si="226"/>
        <v>1170563.9550000001</v>
      </c>
      <c r="P417" s="44">
        <f t="shared" si="226"/>
        <v>1170563.9550000001</v>
      </c>
      <c r="Q417" s="44">
        <f t="shared" si="226"/>
        <v>0</v>
      </c>
      <c r="R417" s="44">
        <f t="shared" si="226"/>
        <v>0</v>
      </c>
      <c r="S417" s="44">
        <f t="shared" si="226"/>
        <v>0</v>
      </c>
      <c r="T417" s="44">
        <f t="shared" si="226"/>
        <v>0</v>
      </c>
      <c r="U417" s="44">
        <f t="shared" si="226"/>
        <v>0</v>
      </c>
      <c r="V417" s="44">
        <f t="shared" si="226"/>
        <v>0</v>
      </c>
      <c r="W417" s="44">
        <f t="shared" si="185"/>
        <v>0</v>
      </c>
      <c r="X417" s="44"/>
      <c r="Y417" s="44">
        <f t="shared" si="186"/>
        <v>1170563.9550000001</v>
      </c>
      <c r="Z417" s="139">
        <f t="shared" si="187"/>
        <v>1</v>
      </c>
      <c r="AA417" s="44">
        <f t="shared" si="188"/>
        <v>1170563.9550000001</v>
      </c>
      <c r="AB417" s="148">
        <f t="shared" si="189"/>
        <v>1</v>
      </c>
      <c r="AC417" s="44">
        <f t="shared" ref="AC417:AE417" si="227">SUM(AC418:AC419)</f>
        <v>1</v>
      </c>
      <c r="AD417" s="44">
        <f t="shared" si="227"/>
        <v>1</v>
      </c>
      <c r="AE417" s="44">
        <f t="shared" si="227"/>
        <v>0</v>
      </c>
      <c r="AF417" s="44"/>
      <c r="AG417" s="44"/>
    </row>
    <row r="418" spans="1:33" s="155" customFormat="1" ht="192" customHeight="1">
      <c r="A418" s="228">
        <v>347</v>
      </c>
      <c r="B418" s="208" t="s">
        <v>170</v>
      </c>
      <c r="C418" s="223" t="s">
        <v>94</v>
      </c>
      <c r="D418" s="194" t="s">
        <v>48</v>
      </c>
      <c r="E418" s="196"/>
      <c r="F418" s="196">
        <v>1698795.1769999999</v>
      </c>
      <c r="G418" s="196"/>
      <c r="H418" s="196"/>
      <c r="I418" s="196"/>
      <c r="J418" s="219" t="s">
        <v>171</v>
      </c>
      <c r="K418" s="229"/>
      <c r="L418" s="196">
        <v>15</v>
      </c>
      <c r="M418" s="196"/>
      <c r="N418" s="196">
        <v>528231.22199999995</v>
      </c>
      <c r="O418" s="195">
        <f t="shared" ref="O418" si="228">SUM(P418:R418)</f>
        <v>1170563.9550000001</v>
      </c>
      <c r="P418" s="196">
        <v>1170563.9550000001</v>
      </c>
      <c r="Q418" s="196"/>
      <c r="R418" s="196"/>
      <c r="S418" s="195">
        <f t="shared" ref="S418" si="229">SUM(T418:V418)</f>
        <v>0</v>
      </c>
      <c r="T418" s="196"/>
      <c r="U418" s="196"/>
      <c r="V418" s="196"/>
      <c r="W418" s="199">
        <f t="shared" ref="W418:W419" si="230">R418-V418</f>
        <v>0</v>
      </c>
      <c r="X418" s="199"/>
      <c r="Y418" s="199">
        <f t="shared" ref="Y418:Y419" si="231">P418+Q418-T418-U418</f>
        <v>1170563.9550000001</v>
      </c>
      <c r="Z418" s="200">
        <f t="shared" ref="Z418:Z419" si="232">Y418/(P418+Q418)</f>
        <v>1</v>
      </c>
      <c r="AA418" s="199">
        <f t="shared" ref="AA418:AA419" si="233">Y418+W418</f>
        <v>1170563.9550000001</v>
      </c>
      <c r="AB418" s="201">
        <f t="shared" ref="AB418:AB419" si="234">AA418/O418</f>
        <v>1</v>
      </c>
      <c r="AC418" s="214"/>
      <c r="AD418" s="214">
        <v>1</v>
      </c>
      <c r="AE418" s="214"/>
      <c r="AF418" s="217" t="s">
        <v>592</v>
      </c>
      <c r="AG418" s="204" t="s">
        <v>750</v>
      </c>
    </row>
    <row r="419" spans="1:33" s="155" customFormat="1" ht="193.5" customHeight="1">
      <c r="A419" s="228">
        <v>348</v>
      </c>
      <c r="B419" s="208" t="s">
        <v>746</v>
      </c>
      <c r="C419" s="223" t="s">
        <v>94</v>
      </c>
      <c r="D419" s="231" t="s">
        <v>617</v>
      </c>
      <c r="E419" s="196">
        <v>418448959</v>
      </c>
      <c r="F419" s="196">
        <v>418448959</v>
      </c>
      <c r="G419" s="196"/>
      <c r="H419" s="196">
        <v>250748959</v>
      </c>
      <c r="I419" s="196">
        <v>167700000</v>
      </c>
      <c r="J419" s="219"/>
      <c r="K419" s="229" t="s">
        <v>747</v>
      </c>
      <c r="L419" s="196"/>
      <c r="M419" s="196"/>
      <c r="N419" s="196"/>
      <c r="O419" s="195" t="s">
        <v>748</v>
      </c>
      <c r="P419" s="195" t="s">
        <v>748</v>
      </c>
      <c r="Q419" s="196"/>
      <c r="R419" s="196"/>
      <c r="S419" s="195" t="s">
        <v>748</v>
      </c>
      <c r="T419" s="195" t="s">
        <v>748</v>
      </c>
      <c r="U419" s="196"/>
      <c r="V419" s="196"/>
      <c r="W419" s="199">
        <f t="shared" si="230"/>
        <v>0</v>
      </c>
      <c r="X419" s="199"/>
      <c r="Y419" s="199" t="e">
        <f t="shared" si="231"/>
        <v>#VALUE!</v>
      </c>
      <c r="Z419" s="200" t="e">
        <f t="shared" si="232"/>
        <v>#VALUE!</v>
      </c>
      <c r="AA419" s="199" t="e">
        <f t="shared" si="233"/>
        <v>#VALUE!</v>
      </c>
      <c r="AB419" s="201" t="e">
        <f t="shared" si="234"/>
        <v>#VALUE!</v>
      </c>
      <c r="AC419" s="214">
        <v>1</v>
      </c>
      <c r="AD419" s="214"/>
      <c r="AE419" s="214"/>
      <c r="AF419" s="217"/>
      <c r="AG419" s="232" t="s">
        <v>749</v>
      </c>
    </row>
    <row r="420" spans="1:33" s="6" customFormat="1" ht="30" customHeight="1">
      <c r="A420" s="84"/>
      <c r="B420" s="177" t="s">
        <v>521</v>
      </c>
      <c r="C420" s="85"/>
      <c r="D420" s="85"/>
      <c r="E420" s="44">
        <f t="shared" ref="E420:V420" si="235">SUM(E421:E421)</f>
        <v>2526847.7000000002</v>
      </c>
      <c r="F420" s="44">
        <f t="shared" si="235"/>
        <v>2435706.56</v>
      </c>
      <c r="G420" s="44">
        <f t="shared" si="235"/>
        <v>0</v>
      </c>
      <c r="H420" s="44">
        <f t="shared" si="235"/>
        <v>421798</v>
      </c>
      <c r="I420" s="44">
        <f t="shared" si="235"/>
        <v>0</v>
      </c>
      <c r="J420" s="44">
        <f t="shared" si="235"/>
        <v>0</v>
      </c>
      <c r="K420" s="44">
        <f t="shared" si="235"/>
        <v>0</v>
      </c>
      <c r="L420" s="44">
        <f t="shared" si="235"/>
        <v>0</v>
      </c>
      <c r="M420" s="44">
        <f t="shared" si="235"/>
        <v>0</v>
      </c>
      <c r="N420" s="44">
        <f t="shared" si="235"/>
        <v>1421798</v>
      </c>
      <c r="O420" s="44">
        <f t="shared" si="235"/>
        <v>2105050</v>
      </c>
      <c r="P420" s="44">
        <f t="shared" si="235"/>
        <v>2105050</v>
      </c>
      <c r="Q420" s="44">
        <f t="shared" si="235"/>
        <v>0</v>
      </c>
      <c r="R420" s="44">
        <f t="shared" si="235"/>
        <v>0</v>
      </c>
      <c r="S420" s="44">
        <f t="shared" si="235"/>
        <v>1000000</v>
      </c>
      <c r="T420" s="44">
        <f t="shared" si="235"/>
        <v>1000000</v>
      </c>
      <c r="U420" s="44">
        <f t="shared" si="235"/>
        <v>0</v>
      </c>
      <c r="V420" s="44">
        <f t="shared" si="235"/>
        <v>0</v>
      </c>
      <c r="W420" s="44">
        <f t="shared" si="185"/>
        <v>0</v>
      </c>
      <c r="X420" s="44"/>
      <c r="Y420" s="44">
        <f t="shared" si="186"/>
        <v>1105050</v>
      </c>
      <c r="Z420" s="139">
        <f t="shared" si="187"/>
        <v>0.52495190138001468</v>
      </c>
      <c r="AA420" s="44">
        <f t="shared" si="188"/>
        <v>1105050</v>
      </c>
      <c r="AB420" s="148">
        <f t="shared" si="189"/>
        <v>0.52495190138001468</v>
      </c>
      <c r="AC420" s="122">
        <f>SUM(AC421:AC421)</f>
        <v>1</v>
      </c>
      <c r="AD420" s="122">
        <f>SUM(AD421:AD421)</f>
        <v>0</v>
      </c>
      <c r="AE420" s="122">
        <f>SUM(AE421:AE421)</f>
        <v>0</v>
      </c>
      <c r="AF420" s="44">
        <f>SUM(AF421:AF421)</f>
        <v>0</v>
      </c>
      <c r="AG420" s="44">
        <f>SUM(AG421:AG421)</f>
        <v>0</v>
      </c>
    </row>
    <row r="421" spans="1:33" s="155" customFormat="1" ht="93" customHeight="1">
      <c r="A421" s="192">
        <v>349</v>
      </c>
      <c r="B421" s="208" t="s">
        <v>522</v>
      </c>
      <c r="C421" s="223" t="s">
        <v>93</v>
      </c>
      <c r="D421" s="194" t="s">
        <v>48</v>
      </c>
      <c r="E421" s="196">
        <v>2526847.7000000002</v>
      </c>
      <c r="F421" s="196">
        <v>2435706.56</v>
      </c>
      <c r="G421" s="196"/>
      <c r="H421" s="196">
        <v>421798</v>
      </c>
      <c r="I421" s="196"/>
      <c r="J421" s="219" t="s">
        <v>523</v>
      </c>
      <c r="K421" s="229" t="s">
        <v>584</v>
      </c>
      <c r="L421" s="196" t="s">
        <v>585</v>
      </c>
      <c r="M421" s="196"/>
      <c r="N421" s="196">
        <v>1421798</v>
      </c>
      <c r="O421" s="195">
        <f t="shared" ref="O421" si="236">SUM(P421:R421)</f>
        <v>2105050</v>
      </c>
      <c r="P421" s="195">
        <v>2105050</v>
      </c>
      <c r="Q421" s="196"/>
      <c r="R421" s="196"/>
      <c r="S421" s="195">
        <f t="shared" ref="S421" si="237">SUM(T421:V421)</f>
        <v>1000000</v>
      </c>
      <c r="T421" s="195">
        <v>1000000</v>
      </c>
      <c r="U421" s="196"/>
      <c r="V421" s="196"/>
      <c r="W421" s="199">
        <f t="shared" ref="W421" si="238">R421-V421</f>
        <v>0</v>
      </c>
      <c r="X421" s="199"/>
      <c r="Y421" s="199">
        <f t="shared" ref="Y421" si="239">P421+Q421-T421-U421</f>
        <v>1105050</v>
      </c>
      <c r="Z421" s="200">
        <f t="shared" ref="Z421" si="240">Y421/(P421+Q421)</f>
        <v>0.52495190138001468</v>
      </c>
      <c r="AA421" s="199">
        <f t="shared" ref="AA421" si="241">Y421+W421</f>
        <v>1105050</v>
      </c>
      <c r="AB421" s="201">
        <f t="shared" ref="AB421" si="242">AA421/O421</f>
        <v>0.52495190138001468</v>
      </c>
      <c r="AC421" s="214">
        <v>1</v>
      </c>
      <c r="AD421" s="214"/>
      <c r="AE421" s="214"/>
      <c r="AF421" s="217"/>
      <c r="AG421" s="204" t="s">
        <v>585</v>
      </c>
    </row>
    <row r="422" spans="1:33" s="6" customFormat="1" ht="51" customHeight="1">
      <c r="A422" s="84"/>
      <c r="B422" s="177" t="s">
        <v>524</v>
      </c>
      <c r="C422" s="85"/>
      <c r="D422" s="85"/>
      <c r="E422" s="44">
        <f t="shared" ref="E422:V422" si="243">SUM(E423:E423)</f>
        <v>218748.24272000004</v>
      </c>
      <c r="F422" s="44">
        <f t="shared" si="243"/>
        <v>214071.48</v>
      </c>
      <c r="G422" s="44">
        <f t="shared" si="243"/>
        <v>0</v>
      </c>
      <c r="H422" s="44">
        <f t="shared" si="243"/>
        <v>214071.48</v>
      </c>
      <c r="I422" s="44">
        <f t="shared" si="243"/>
        <v>0</v>
      </c>
      <c r="J422" s="44">
        <f t="shared" si="243"/>
        <v>0</v>
      </c>
      <c r="K422" s="44">
        <f t="shared" si="243"/>
        <v>0</v>
      </c>
      <c r="L422" s="44">
        <f t="shared" si="243"/>
        <v>0</v>
      </c>
      <c r="M422" s="44">
        <f t="shared" si="243"/>
        <v>0</v>
      </c>
      <c r="N422" s="44">
        <f t="shared" si="243"/>
        <v>0</v>
      </c>
      <c r="O422" s="44">
        <f t="shared" si="243"/>
        <v>0</v>
      </c>
      <c r="P422" s="44">
        <f t="shared" si="243"/>
        <v>0</v>
      </c>
      <c r="Q422" s="44">
        <f t="shared" si="243"/>
        <v>0</v>
      </c>
      <c r="R422" s="44">
        <f t="shared" si="243"/>
        <v>0</v>
      </c>
      <c r="S422" s="44">
        <f t="shared" si="243"/>
        <v>0</v>
      </c>
      <c r="T422" s="44">
        <f t="shared" si="243"/>
        <v>0</v>
      </c>
      <c r="U422" s="44">
        <f t="shared" si="243"/>
        <v>0</v>
      </c>
      <c r="V422" s="44">
        <f t="shared" si="243"/>
        <v>0</v>
      </c>
      <c r="W422" s="44">
        <f t="shared" ref="W422:W426" si="244">R422-V422</f>
        <v>0</v>
      </c>
      <c r="X422" s="44"/>
      <c r="Y422" s="44">
        <f t="shared" ref="Y422:Y426" si="245">P422+Q422-T422-U422</f>
        <v>0</v>
      </c>
      <c r="Z422" s="139" t="e">
        <f t="shared" ref="Z422:Z426" si="246">Y422/(P422+Q422)</f>
        <v>#DIV/0!</v>
      </c>
      <c r="AA422" s="44">
        <f t="shared" ref="AA422:AA426" si="247">Y422+W422</f>
        <v>0</v>
      </c>
      <c r="AB422" s="148" t="e">
        <f t="shared" ref="AB422:AB426" si="248">AA422/O422</f>
        <v>#DIV/0!</v>
      </c>
      <c r="AC422" s="122">
        <f>SUM(AC423:AC423)</f>
        <v>1</v>
      </c>
      <c r="AD422" s="122">
        <f>SUM(AD423:AD423)</f>
        <v>0</v>
      </c>
      <c r="AE422" s="122">
        <f>SUM(AE423:AE423)</f>
        <v>0</v>
      </c>
      <c r="AF422" s="44">
        <f>SUM(AF423:AF423)</f>
        <v>0</v>
      </c>
      <c r="AG422" s="44">
        <f>SUM(AG423:AG423)</f>
        <v>0</v>
      </c>
    </row>
    <row r="423" spans="1:33" s="27" customFormat="1" ht="93.75">
      <c r="A423" s="45">
        <v>350</v>
      </c>
      <c r="B423" s="95" t="s">
        <v>526</v>
      </c>
      <c r="C423" s="161" t="s">
        <v>93</v>
      </c>
      <c r="D423" s="50" t="s">
        <v>48</v>
      </c>
      <c r="E423" s="35">
        <v>218748.24272000004</v>
      </c>
      <c r="F423" s="35">
        <v>214071.48</v>
      </c>
      <c r="G423" s="35"/>
      <c r="H423" s="35">
        <v>214071.48</v>
      </c>
      <c r="I423" s="35"/>
      <c r="J423" s="36" t="s">
        <v>525</v>
      </c>
      <c r="K423" s="87" t="s">
        <v>583</v>
      </c>
      <c r="L423" s="35" t="s">
        <v>526</v>
      </c>
      <c r="M423" s="35"/>
      <c r="N423" s="35"/>
      <c r="O423" s="49"/>
      <c r="P423" s="49"/>
      <c r="Q423" s="35"/>
      <c r="R423" s="35"/>
      <c r="S423" s="49"/>
      <c r="T423" s="35"/>
      <c r="U423" s="35"/>
      <c r="V423" s="35"/>
      <c r="W423" s="60">
        <f t="shared" ref="W423" si="249">R423-V423</f>
        <v>0</v>
      </c>
      <c r="X423" s="60"/>
      <c r="Y423" s="60">
        <f t="shared" ref="Y423" si="250">P423+Q423-T423-U423</f>
        <v>0</v>
      </c>
      <c r="Z423" s="133"/>
      <c r="AA423" s="60"/>
      <c r="AB423" s="142"/>
      <c r="AC423" s="188">
        <v>1</v>
      </c>
      <c r="AD423" s="164"/>
      <c r="AE423" s="165"/>
      <c r="AF423" s="67"/>
      <c r="AG423" s="57" t="s">
        <v>828</v>
      </c>
    </row>
    <row r="424" spans="1:33" s="6" customFormat="1" ht="30" customHeight="1">
      <c r="A424" s="84"/>
      <c r="B424" s="177" t="s">
        <v>166</v>
      </c>
      <c r="C424" s="85"/>
      <c r="D424" s="85"/>
      <c r="E424" s="44">
        <f>E425</f>
        <v>0</v>
      </c>
      <c r="F424" s="44">
        <f t="shared" ref="F424:AF424" si="251">F425</f>
        <v>444606.56468000001</v>
      </c>
      <c r="G424" s="44">
        <f t="shared" si="251"/>
        <v>0</v>
      </c>
      <c r="H424" s="44">
        <f t="shared" si="251"/>
        <v>0</v>
      </c>
      <c r="I424" s="44">
        <f t="shared" si="251"/>
        <v>0</v>
      </c>
      <c r="J424" s="44"/>
      <c r="K424" s="44">
        <f t="shared" si="251"/>
        <v>0</v>
      </c>
      <c r="L424" s="44">
        <f t="shared" si="251"/>
        <v>0</v>
      </c>
      <c r="M424" s="44">
        <f t="shared" si="251"/>
        <v>0</v>
      </c>
      <c r="N424" s="44">
        <f t="shared" si="251"/>
        <v>0</v>
      </c>
      <c r="O424" s="44">
        <f t="shared" si="251"/>
        <v>440833</v>
      </c>
      <c r="P424" s="44">
        <f t="shared" si="251"/>
        <v>440833</v>
      </c>
      <c r="Q424" s="44">
        <f t="shared" si="251"/>
        <v>0</v>
      </c>
      <c r="R424" s="44">
        <f t="shared" si="251"/>
        <v>0</v>
      </c>
      <c r="S424" s="44">
        <f t="shared" si="251"/>
        <v>0</v>
      </c>
      <c r="T424" s="44">
        <f t="shared" si="251"/>
        <v>0</v>
      </c>
      <c r="U424" s="44">
        <f t="shared" si="251"/>
        <v>0</v>
      </c>
      <c r="V424" s="44">
        <f t="shared" si="251"/>
        <v>0</v>
      </c>
      <c r="W424" s="44">
        <f t="shared" si="244"/>
        <v>0</v>
      </c>
      <c r="X424" s="44"/>
      <c r="Y424" s="44">
        <f t="shared" si="245"/>
        <v>440833</v>
      </c>
      <c r="Z424" s="139">
        <f t="shared" si="246"/>
        <v>1</v>
      </c>
      <c r="AA424" s="44">
        <f t="shared" si="247"/>
        <v>440833</v>
      </c>
      <c r="AB424" s="148">
        <f t="shared" si="248"/>
        <v>1</v>
      </c>
      <c r="AC424" s="122">
        <f>AC425</f>
        <v>1</v>
      </c>
      <c r="AD424" s="122">
        <f t="shared" si="251"/>
        <v>0</v>
      </c>
      <c r="AE424" s="122">
        <f t="shared" si="251"/>
        <v>0</v>
      </c>
      <c r="AF424" s="44">
        <f t="shared" si="251"/>
        <v>0</v>
      </c>
      <c r="AG424" s="44"/>
    </row>
    <row r="425" spans="1:33" s="27" customFormat="1" ht="284.25" customHeight="1">
      <c r="A425" s="166">
        <v>351</v>
      </c>
      <c r="B425" s="95" t="s">
        <v>167</v>
      </c>
      <c r="C425" s="161" t="s">
        <v>104</v>
      </c>
      <c r="D425" s="50">
        <v>2025</v>
      </c>
      <c r="E425" s="35"/>
      <c r="F425" s="35">
        <v>444606.56468000001</v>
      </c>
      <c r="G425" s="35"/>
      <c r="H425" s="35"/>
      <c r="I425" s="35"/>
      <c r="J425" s="36"/>
      <c r="K425" s="178"/>
      <c r="L425" s="35"/>
      <c r="M425" s="35"/>
      <c r="N425" s="35"/>
      <c r="O425" s="49">
        <f t="shared" ref="O425" si="252">SUM(P425:R425)</f>
        <v>440833</v>
      </c>
      <c r="P425" s="49">
        <v>440833</v>
      </c>
      <c r="Q425" s="35"/>
      <c r="R425" s="35"/>
      <c r="S425" s="49">
        <f t="shared" ref="S425" si="253">SUM(T425:V425)</f>
        <v>0</v>
      </c>
      <c r="T425" s="35">
        <v>0</v>
      </c>
      <c r="U425" s="35"/>
      <c r="V425" s="35"/>
      <c r="W425" s="60">
        <f t="shared" ref="W425" si="254">R425-V425</f>
        <v>0</v>
      </c>
      <c r="X425" s="60"/>
      <c r="Y425" s="60">
        <f t="shared" ref="Y425" si="255">P425+Q425-T425-U425</f>
        <v>440833</v>
      </c>
      <c r="Z425" s="133">
        <f t="shared" ref="Z425" si="256">Y425/(P425+Q425)</f>
        <v>1</v>
      </c>
      <c r="AA425" s="60">
        <f t="shared" ref="AA425" si="257">Y425+W425</f>
        <v>440833</v>
      </c>
      <c r="AB425" s="142">
        <f t="shared" ref="AB425" si="258">AA425/O425</f>
        <v>1</v>
      </c>
      <c r="AC425" s="126">
        <v>1</v>
      </c>
      <c r="AD425" s="126"/>
      <c r="AE425" s="126"/>
      <c r="AF425" s="67"/>
      <c r="AG425" s="57" t="s">
        <v>827</v>
      </c>
    </row>
    <row r="426" spans="1:33" s="6" customFormat="1" ht="54" customHeight="1">
      <c r="A426" s="115" t="s">
        <v>798</v>
      </c>
      <c r="B426" s="23" t="s">
        <v>8</v>
      </c>
      <c r="C426" s="21"/>
      <c r="D426" s="21"/>
      <c r="E426" s="22">
        <f>E427</f>
        <v>3319732</v>
      </c>
      <c r="F426" s="22">
        <f t="shared" ref="F426:AG426" si="259">F427</f>
        <v>3253035.4566600001</v>
      </c>
      <c r="G426" s="22">
        <f t="shared" si="259"/>
        <v>0</v>
      </c>
      <c r="H426" s="22">
        <f t="shared" si="259"/>
        <v>1000000</v>
      </c>
      <c r="I426" s="22">
        <f t="shared" si="259"/>
        <v>0</v>
      </c>
      <c r="J426" s="22"/>
      <c r="K426" s="22">
        <f t="shared" si="259"/>
        <v>0</v>
      </c>
      <c r="L426" s="22">
        <f t="shared" si="259"/>
        <v>0</v>
      </c>
      <c r="M426" s="22">
        <f t="shared" si="259"/>
        <v>0</v>
      </c>
      <c r="N426" s="22">
        <f t="shared" si="259"/>
        <v>0</v>
      </c>
      <c r="O426" s="22">
        <f>O427</f>
        <v>631000</v>
      </c>
      <c r="P426" s="22">
        <f t="shared" si="259"/>
        <v>631000</v>
      </c>
      <c r="Q426" s="22">
        <f t="shared" si="259"/>
        <v>0</v>
      </c>
      <c r="R426" s="22">
        <f t="shared" si="259"/>
        <v>0</v>
      </c>
      <c r="S426" s="22">
        <f t="shared" si="259"/>
        <v>631000</v>
      </c>
      <c r="T426" s="22">
        <f t="shared" si="259"/>
        <v>631000</v>
      </c>
      <c r="U426" s="22">
        <f t="shared" si="259"/>
        <v>0</v>
      </c>
      <c r="V426" s="22">
        <f t="shared" si="259"/>
        <v>0</v>
      </c>
      <c r="W426" s="22">
        <f t="shared" si="244"/>
        <v>0</v>
      </c>
      <c r="X426" s="22"/>
      <c r="Y426" s="22">
        <f t="shared" si="245"/>
        <v>0</v>
      </c>
      <c r="Z426" s="131">
        <f t="shared" si="246"/>
        <v>0</v>
      </c>
      <c r="AA426" s="22">
        <f t="shared" si="247"/>
        <v>0</v>
      </c>
      <c r="AB426" s="140">
        <f t="shared" si="248"/>
        <v>0</v>
      </c>
      <c r="AC426" s="118">
        <f>AC427</f>
        <v>1</v>
      </c>
      <c r="AD426" s="118">
        <f t="shared" si="259"/>
        <v>0</v>
      </c>
      <c r="AE426" s="118">
        <f t="shared" si="259"/>
        <v>0</v>
      </c>
      <c r="AF426" s="22">
        <f t="shared" si="259"/>
        <v>0</v>
      </c>
      <c r="AG426" s="22">
        <f t="shared" si="259"/>
        <v>0</v>
      </c>
    </row>
    <row r="427" spans="1:33" s="27" customFormat="1" ht="57" customHeight="1">
      <c r="A427" s="86">
        <v>352</v>
      </c>
      <c r="B427" s="95" t="s">
        <v>567</v>
      </c>
      <c r="C427" s="161" t="s">
        <v>78</v>
      </c>
      <c r="D427" s="50" t="s">
        <v>48</v>
      </c>
      <c r="E427" s="35">
        <v>3319732</v>
      </c>
      <c r="F427" s="35">
        <v>3253035.4566600001</v>
      </c>
      <c r="G427" s="35"/>
      <c r="H427" s="35">
        <v>1000000</v>
      </c>
      <c r="I427" s="35"/>
      <c r="J427" s="36" t="s">
        <v>568</v>
      </c>
      <c r="K427" s="87"/>
      <c r="L427" s="35"/>
      <c r="M427" s="35"/>
      <c r="N427" s="35"/>
      <c r="O427" s="49">
        <f t="shared" ref="O427" si="260">SUM(P427:R427)</f>
        <v>631000</v>
      </c>
      <c r="P427" s="35">
        <v>631000</v>
      </c>
      <c r="Q427" s="35"/>
      <c r="R427" s="35"/>
      <c r="S427" s="49">
        <f t="shared" ref="S427" si="261">SUM(T427:V427)</f>
        <v>631000</v>
      </c>
      <c r="T427" s="35">
        <v>631000</v>
      </c>
      <c r="U427" s="35"/>
      <c r="V427" s="35"/>
      <c r="W427" s="60">
        <f t="shared" ref="W427" si="262">R427-V427</f>
        <v>0</v>
      </c>
      <c r="X427" s="60"/>
      <c r="Y427" s="60">
        <f t="shared" ref="Y427" si="263">P427+Q427-T427-U427</f>
        <v>0</v>
      </c>
      <c r="Z427" s="133">
        <f t="shared" ref="Z427" si="264">Y427/(P427+Q427)</f>
        <v>0</v>
      </c>
      <c r="AA427" s="60">
        <f t="shared" ref="AA427" si="265">Y427+W427</f>
        <v>0</v>
      </c>
      <c r="AB427" s="142">
        <f t="shared" ref="AB427" si="266">AA427/O427</f>
        <v>0</v>
      </c>
      <c r="AC427" s="126">
        <v>1</v>
      </c>
      <c r="AD427" s="126"/>
      <c r="AE427" s="126"/>
      <c r="AF427" s="67"/>
      <c r="AG427" s="82"/>
    </row>
    <row r="428" spans="1:33">
      <c r="O428" s="116"/>
    </row>
  </sheetData>
  <autoFilter ref="A10:AH427" xr:uid="{00000000-0009-0000-0000-000000000000}"/>
  <mergeCells count="48">
    <mergeCell ref="A4:AG4"/>
    <mergeCell ref="A6:A9"/>
    <mergeCell ref="B6:B9"/>
    <mergeCell ref="D6:D9"/>
    <mergeCell ref="E6:E9"/>
    <mergeCell ref="F6:F9"/>
    <mergeCell ref="G6:H6"/>
    <mergeCell ref="I6:L6"/>
    <mergeCell ref="M6:AF6"/>
    <mergeCell ref="AG6:AG9"/>
    <mergeCell ref="C7:C9"/>
    <mergeCell ref="G7:H7"/>
    <mergeCell ref="I7:I9"/>
    <mergeCell ref="T8:T9"/>
    <mergeCell ref="U8:U9"/>
    <mergeCell ref="M7:N7"/>
    <mergeCell ref="G8:G9"/>
    <mergeCell ref="H8:H9"/>
    <mergeCell ref="O7:R7"/>
    <mergeCell ref="S7:S9"/>
    <mergeCell ref="M8:N8"/>
    <mergeCell ref="O8:O9"/>
    <mergeCell ref="P8:P9"/>
    <mergeCell ref="Q8:Q9"/>
    <mergeCell ref="R8:R9"/>
    <mergeCell ref="L7:L9"/>
    <mergeCell ref="J7:J9"/>
    <mergeCell ref="K7:K9"/>
    <mergeCell ref="T7:V7"/>
    <mergeCell ref="AC7:AF7"/>
    <mergeCell ref="W7:Z7"/>
    <mergeCell ref="AA7:AB7"/>
    <mergeCell ref="V8:V9"/>
    <mergeCell ref="AF8:AF9"/>
    <mergeCell ref="AB8:AB9"/>
    <mergeCell ref="AC8:AC9"/>
    <mergeCell ref="AD8:AD9"/>
    <mergeCell ref="AE8:AE9"/>
    <mergeCell ref="W8:W9"/>
    <mergeCell ref="X8:X9"/>
    <mergeCell ref="Y8:Y9"/>
    <mergeCell ref="Z8:Z9"/>
    <mergeCell ref="AA8:AA9"/>
    <mergeCell ref="A12:B12"/>
    <mergeCell ref="A87:B87"/>
    <mergeCell ref="A184:B184"/>
    <mergeCell ref="A11:B11"/>
    <mergeCell ref="A134:B134"/>
  </mergeCells>
  <phoneticPr fontId="39" type="noConversion"/>
  <pageMargins left="0.25" right="0.25" top="0.75" bottom="0.75" header="0.3" footer="0.3"/>
  <pageSetup paperSize="8" scale="23" fitToHeight="0" orientation="landscape" r:id="rId1"/>
  <headerFooter alignWithMargins="0">
    <oddFooter>&amp;R&amp;P</oddFooter>
  </headerFooter>
  <rowBreaks count="2" manualBreakCount="2">
    <brk id="183" max="32" man="1"/>
    <brk id="404" max="3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A1:L75"/>
  <sheetViews>
    <sheetView workbookViewId="0">
      <selection activeCell="D19" sqref="D19"/>
    </sheetView>
  </sheetViews>
  <sheetFormatPr defaultRowHeight="12.75"/>
  <cols>
    <col min="1" max="1" width="44.85546875" customWidth="1"/>
    <col min="2" max="2" width="31" customWidth="1"/>
    <col min="3" max="3" width="19" customWidth="1"/>
    <col min="4" max="5" width="15" bestFit="1" customWidth="1"/>
    <col min="6" max="6" width="16.5703125" bestFit="1" customWidth="1"/>
    <col min="7" max="7" width="15.140625" bestFit="1" customWidth="1"/>
    <col min="8" max="9" width="14" bestFit="1" customWidth="1"/>
    <col min="10" max="10" width="15" bestFit="1" customWidth="1"/>
  </cols>
  <sheetData>
    <row r="1" spans="1:12">
      <c r="B1" t="s">
        <v>849</v>
      </c>
      <c r="C1" t="s">
        <v>850</v>
      </c>
      <c r="D1" t="s">
        <v>847</v>
      </c>
      <c r="E1" t="s">
        <v>851</v>
      </c>
      <c r="F1" t="s">
        <v>852</v>
      </c>
      <c r="G1" t="s">
        <v>853</v>
      </c>
    </row>
    <row r="2" spans="1:12">
      <c r="A2" t="s">
        <v>846</v>
      </c>
      <c r="B2" s="239">
        <f>'прил4-МБ свод реал'!E11+'прил4-МБ свод планир'!E11+'прил4-МБ 1 свод заверш'!E11</f>
        <v>1849599733.0573599</v>
      </c>
      <c r="C2" s="239">
        <f>'прил4-МБ свод реал'!F11+'прил4-МБ свод планир'!F11+'прил4-МБ 1 свод заверш'!F11</f>
        <v>1713151038.80915</v>
      </c>
      <c r="D2" s="240">
        <f>'прил4-МБ свод реал'!O11+'прил4-МБ свод планир'!O11+'прил4-МБ 1 свод заверш'!O11</f>
        <v>209406732.49436998</v>
      </c>
      <c r="E2" s="240">
        <f>'прил4-МБ свод реал'!S11+'прил4-МБ свод планир'!S11+'прил4-МБ 1 свод заверш'!S11</f>
        <v>102596640.68627</v>
      </c>
      <c r="F2" s="240">
        <f>'прил4-МБ свод реал'!AA11+'прил4-МБ свод планир'!AA11+'прил4-МБ 1 свод заверш'!AA11</f>
        <v>106810091.80809997</v>
      </c>
      <c r="G2" s="240">
        <f>'прил4-МБ свод реал'!AC11+'прил4-МБ свод планир'!AD11+'прил4-МБ 1 свод заверш'!AE11</f>
        <v>352</v>
      </c>
    </row>
    <row r="3" spans="1:12">
      <c r="A3" t="s">
        <v>847</v>
      </c>
    </row>
    <row r="4" spans="1:12">
      <c r="A4" t="s">
        <v>848</v>
      </c>
    </row>
    <row r="6" spans="1:12">
      <c r="A6" t="s">
        <v>30</v>
      </c>
      <c r="B6" s="239">
        <f>'прил4-МБ свод реал'!E12+'прил4-МБ свод планир'!E12+'прил4-МБ 1 свод заверш'!E12</f>
        <v>166239334.63435</v>
      </c>
      <c r="C6">
        <f>'прил4-МБ свод реал'!F12+'прил4-МБ свод планир'!F12+'прил4-МБ 1 свод заверш'!F12</f>
        <v>161013959.47876</v>
      </c>
      <c r="G6" s="239">
        <v>156265757.06503001</v>
      </c>
      <c r="H6" s="239">
        <v>8236674</v>
      </c>
      <c r="I6" s="239">
        <v>1736903.56932</v>
      </c>
      <c r="J6" s="243">
        <f>SUM(G6:I6)</f>
        <v>166239334.63435</v>
      </c>
    </row>
    <row r="7" spans="1:12">
      <c r="A7" t="s">
        <v>31</v>
      </c>
      <c r="B7" s="241">
        <f>'прил4-МБ свод реал'!E83+'прил4-МБ свод планир'!E15+'прил4-МБ 1 свод заверш'!E18</f>
        <v>110888227.26335</v>
      </c>
      <c r="C7" s="242">
        <f>'прил4-МБ 1 кв 2026 год свод'!E87-Лист1!B7</f>
        <v>0</v>
      </c>
      <c r="D7" s="239">
        <v>110888227.26335</v>
      </c>
      <c r="E7">
        <v>3064419.1633500005</v>
      </c>
      <c r="F7">
        <v>112998.1</v>
      </c>
      <c r="G7" s="239">
        <v>110667500.16335</v>
      </c>
      <c r="H7" s="239">
        <v>107729</v>
      </c>
      <c r="I7" s="239">
        <v>112998.1</v>
      </c>
      <c r="J7" s="243">
        <f t="shared" ref="J7:J18" si="0">SUM(G7:I7)</f>
        <v>110888227.26335</v>
      </c>
    </row>
    <row r="8" spans="1:12">
      <c r="A8" t="s">
        <v>1</v>
      </c>
      <c r="B8" s="239">
        <f>'прил4-МБ свод реал'!E125+'прил4-МБ свод планир'!E19</f>
        <v>162887330.23223999</v>
      </c>
      <c r="G8" s="239">
        <v>151276081.23804</v>
      </c>
      <c r="H8" s="239">
        <v>11611248.994200001</v>
      </c>
      <c r="I8" s="239"/>
      <c r="J8" s="243">
        <f t="shared" si="0"/>
        <v>162887330.23223999</v>
      </c>
    </row>
    <row r="9" spans="1:12">
      <c r="A9" t="s">
        <v>32</v>
      </c>
      <c r="B9" s="239">
        <f>'прил4-МБ свод реал'!E171</f>
        <v>32177879.857659999</v>
      </c>
      <c r="G9" s="239">
        <v>32177879.857659999</v>
      </c>
      <c r="H9" s="239"/>
      <c r="I9" s="239"/>
      <c r="J9" s="243">
        <f t="shared" si="0"/>
        <v>32177879.857659999</v>
      </c>
    </row>
    <row r="10" spans="1:12">
      <c r="A10" t="s">
        <v>39</v>
      </c>
      <c r="B10" s="239">
        <f>'прил4-МБ свод реал'!E181+'прил4-МБ 1 свод заверш'!E25</f>
        <v>353706127.71343994</v>
      </c>
      <c r="G10" s="239">
        <v>287255504.20143998</v>
      </c>
      <c r="H10" s="239"/>
      <c r="I10" s="239">
        <v>30676.2</v>
      </c>
      <c r="J10" s="243">
        <f t="shared" si="0"/>
        <v>287286180.40143996</v>
      </c>
    </row>
    <row r="11" spans="1:12">
      <c r="A11" t="s">
        <v>40</v>
      </c>
      <c r="B11" s="239">
        <f>'прил4-МБ свод реал'!E248+'прил4-МБ свод планир'!E27+'прил4-МБ 1 свод заверш'!E30</f>
        <v>198546622.49992001</v>
      </c>
      <c r="G11" s="239">
        <v>191015508.06792</v>
      </c>
      <c r="H11" s="239">
        <v>7293229.7999999998</v>
      </c>
      <c r="I11" s="239">
        <v>237884.63200000001</v>
      </c>
      <c r="J11" s="243">
        <f t="shared" si="0"/>
        <v>198546622.49992001</v>
      </c>
    </row>
    <row r="12" spans="1:12">
      <c r="A12" t="s">
        <v>37</v>
      </c>
      <c r="B12" s="239">
        <f>'прил4-МБ свод реал'!E268</f>
        <v>32557271.791999999</v>
      </c>
      <c r="G12" s="239">
        <v>32557271.791999999</v>
      </c>
      <c r="H12" s="239"/>
      <c r="I12" s="239"/>
      <c r="J12" s="243">
        <f t="shared" si="0"/>
        <v>32557271.791999999</v>
      </c>
    </row>
    <row r="13" spans="1:12">
      <c r="A13" t="s">
        <v>530</v>
      </c>
      <c r="B13" s="239">
        <f>'прил4-МБ свод реал'!E278</f>
        <v>2425349.8649999998</v>
      </c>
      <c r="G13" s="239">
        <v>2425349.8649999998</v>
      </c>
      <c r="H13" s="239"/>
      <c r="I13" s="239"/>
      <c r="J13" s="243">
        <f t="shared" si="0"/>
        <v>2425349.8649999998</v>
      </c>
    </row>
    <row r="14" spans="1:12">
      <c r="A14" t="s">
        <v>550</v>
      </c>
      <c r="B14" s="239">
        <f>'прил4-МБ свод реал'!E285</f>
        <v>186050155.80576003</v>
      </c>
      <c r="G14" s="239">
        <v>186050155.80576003</v>
      </c>
      <c r="H14" s="239"/>
      <c r="I14" s="239"/>
      <c r="J14" s="243">
        <f t="shared" si="0"/>
        <v>186050155.80576003</v>
      </c>
    </row>
    <row r="15" spans="1:12">
      <c r="A15" t="s">
        <v>552</v>
      </c>
      <c r="B15" s="239">
        <f>'прил4-МБ свод реал'!E310+'прил4-МБ 1 свод заверш'!E36</f>
        <v>22083106.30573</v>
      </c>
      <c r="G15" s="239">
        <v>21818492.432</v>
      </c>
      <c r="H15" s="239"/>
      <c r="I15" s="239">
        <v>264613.87372999999</v>
      </c>
      <c r="J15" s="243">
        <f t="shared" si="0"/>
        <v>22083106.30573</v>
      </c>
    </row>
    <row r="16" spans="1:12">
      <c r="A16" t="s">
        <v>555</v>
      </c>
      <c r="B16" s="239">
        <f>'прил4-МБ свод реал'!E328</f>
        <v>37894628.597589999</v>
      </c>
      <c r="G16" s="239">
        <v>37894628.597589999</v>
      </c>
      <c r="H16" s="239"/>
      <c r="I16" s="239"/>
      <c r="J16" s="243">
        <f t="shared" si="0"/>
        <v>37894628.597589999</v>
      </c>
      <c r="L16">
        <f>'прил4-МБ свод планир'!E35+'прил4-МБ свод реал'!E370</f>
        <v>46956835</v>
      </c>
    </row>
    <row r="17" spans="1:12">
      <c r="A17" t="s">
        <v>564</v>
      </c>
      <c r="B17" s="239">
        <f>'прил4-МБ свод реал'!E368+'прил4-МБ свод планир'!E33</f>
        <v>47138410.982919998</v>
      </c>
      <c r="G17" s="239">
        <v>45830858.982919998</v>
      </c>
      <c r="H17" s="239">
        <v>1307552</v>
      </c>
      <c r="I17" s="239"/>
      <c r="J17" s="243">
        <f t="shared" si="0"/>
        <v>47138410.982919998</v>
      </c>
      <c r="L17">
        <v>45830858.982919998</v>
      </c>
    </row>
    <row r="18" spans="1:12">
      <c r="A18" t="s">
        <v>566</v>
      </c>
      <c r="B18" s="239">
        <f>'прил4-МБ свод реал'!E380+'прил4-МБ свод планир'!E37+'прил4-МБ 1 свод заверш'!E44</f>
        <v>497005287.50739998</v>
      </c>
      <c r="G18" s="239">
        <v>492773417.50739998</v>
      </c>
      <c r="H18">
        <v>0</v>
      </c>
      <c r="I18" s="239">
        <v>4231870</v>
      </c>
      <c r="J18" s="243">
        <f t="shared" si="0"/>
        <v>497005287.50739998</v>
      </c>
      <c r="L18">
        <v>1307552</v>
      </c>
    </row>
    <row r="20" spans="1:12">
      <c r="B20" s="240">
        <f>'прил4-МБ свод реал'!E12+'прил4-МБ свод реал'!E83+'прил4-МБ свод реал'!E125+'прил4-МБ свод реал'!E171+'прил4-МБ свод реал'!E181+'прил4-МБ свод реал'!E248+'прил4-МБ свод реал'!E268+'прил4-МБ свод реал'!E278+'прил4-МБ свод реал'!E285+'прил4-МБ свод реал'!E310+'прил4-МБ свод реал'!E328+'прил4-МБ свод реал'!E368+'прил4-МБ свод реал'!E380</f>
        <v>1814428352.8881099</v>
      </c>
    </row>
    <row r="21" spans="1:12">
      <c r="B21" s="240">
        <f>'прил4-МБ свод планир'!E12+'прил4-МБ свод планир'!E15+'прил4-МБ свод планир'!E19+'прил4-МБ свод планир'!E27+'прил4-МБ свод планир'!E33+'прил4-МБ свод планир'!E37</f>
        <v>28556433.794199999</v>
      </c>
    </row>
    <row r="22" spans="1:12">
      <c r="B22" s="240">
        <f>'прил4-МБ 1 свод заверш'!E12+'прил4-МБ 1 свод заверш'!E18+'прил4-МБ 1 свод заверш'!E25+'прил4-МБ 1 свод заверш'!E30+'прил4-МБ 1 свод заверш'!E36+'прил4-МБ 1 свод заверш'!E44</f>
        <v>6614946.3750500008</v>
      </c>
    </row>
    <row r="27" spans="1:12">
      <c r="B27" s="239">
        <v>1748008405.5761099</v>
      </c>
      <c r="G27">
        <v>11611248.994200001</v>
      </c>
    </row>
    <row r="28" spans="1:12">
      <c r="B28" s="239">
        <v>28556433.794199999</v>
      </c>
      <c r="G28">
        <v>7293229.7999999998</v>
      </c>
    </row>
    <row r="29" spans="1:12">
      <c r="B29" s="239">
        <v>6614946.3750500008</v>
      </c>
      <c r="G29">
        <v>1307552</v>
      </c>
    </row>
    <row r="36" spans="1:8">
      <c r="E36" s="246">
        <f>E40/D40</f>
        <v>0.48565769253152047</v>
      </c>
    </row>
    <row r="37" spans="1:8">
      <c r="E37" s="246">
        <f>E39/D39</f>
        <v>0.48993955191497174</v>
      </c>
      <c r="F37" s="242">
        <f>D39-E39</f>
        <v>106810091.80810001</v>
      </c>
      <c r="G37">
        <f>F37/D39</f>
        <v>0.51006044808502826</v>
      </c>
    </row>
    <row r="38" spans="1:8">
      <c r="A38" s="244"/>
      <c r="B38" s="244" t="s">
        <v>856</v>
      </c>
      <c r="C38" s="244" t="s">
        <v>850</v>
      </c>
      <c r="D38" s="244" t="s">
        <v>847</v>
      </c>
      <c r="E38" s="244" t="s">
        <v>851</v>
      </c>
      <c r="F38" s="244" t="s">
        <v>852</v>
      </c>
      <c r="G38" s="244" t="s">
        <v>853</v>
      </c>
    </row>
    <row r="39" spans="1:8">
      <c r="A39" s="244" t="s">
        <v>855</v>
      </c>
      <c r="B39" s="245">
        <v>1849599733.0573602</v>
      </c>
      <c r="C39" s="245">
        <v>1713151038.80915</v>
      </c>
      <c r="D39" s="245">
        <v>209406732.49437001</v>
      </c>
      <c r="E39" s="245">
        <v>102596640.68627</v>
      </c>
      <c r="F39" s="245">
        <v>104410091.8081</v>
      </c>
      <c r="G39" s="244">
        <v>352</v>
      </c>
    </row>
    <row r="40" spans="1:8">
      <c r="A40" s="244" t="s">
        <v>846</v>
      </c>
      <c r="B40" s="245">
        <v>1814428352.8881099</v>
      </c>
      <c r="C40" s="245">
        <v>1677980896.66641</v>
      </c>
      <c r="D40" s="245">
        <v>199966023.41554999</v>
      </c>
      <c r="E40" s="245">
        <v>97115037.5167</v>
      </c>
      <c r="F40" s="245">
        <v>100450985.89884998</v>
      </c>
      <c r="G40" s="244">
        <v>321</v>
      </c>
    </row>
    <row r="41" spans="1:8">
      <c r="A41" s="244" t="s">
        <v>847</v>
      </c>
      <c r="B41" s="245">
        <v>28556433.794199999</v>
      </c>
      <c r="C41" s="245">
        <v>28416027.659200002</v>
      </c>
      <c r="D41" s="245">
        <v>5189645.6208199998</v>
      </c>
      <c r="E41" s="245">
        <v>1585868.16524</v>
      </c>
      <c r="F41" s="245">
        <v>3603777.4555799998</v>
      </c>
      <c r="G41" s="244">
        <v>12</v>
      </c>
      <c r="H41" s="246">
        <f>E41/D41</f>
        <v>0.30558313247397073</v>
      </c>
    </row>
    <row r="42" spans="1:8">
      <c r="A42" s="244" t="s">
        <v>848</v>
      </c>
      <c r="B42" s="245">
        <v>6614946.3750500008</v>
      </c>
      <c r="C42" s="245">
        <v>6754114.4835400004</v>
      </c>
      <c r="D42" s="245">
        <v>4251063.4579999996</v>
      </c>
      <c r="E42" s="245">
        <v>3895735.0043299999</v>
      </c>
      <c r="F42" s="245">
        <v>355328.45366999973</v>
      </c>
      <c r="G42" s="244">
        <v>19</v>
      </c>
      <c r="H42" s="246">
        <f>E42/D42</f>
        <v>0.91641422030496544</v>
      </c>
    </row>
    <row r="43" spans="1:8">
      <c r="A43" t="s">
        <v>30</v>
      </c>
      <c r="G43" s="242">
        <f>D42-E42</f>
        <v>355328.45366999973</v>
      </c>
    </row>
    <row r="44" spans="1:8">
      <c r="A44" t="s">
        <v>31</v>
      </c>
      <c r="B44" s="242">
        <f>B42+B41</f>
        <v>35171380.169249997</v>
      </c>
      <c r="D44" s="242">
        <f>D42+D41</f>
        <v>9440709.0788199995</v>
      </c>
      <c r="E44" s="242">
        <f>E42+E41</f>
        <v>5481603.1695699999</v>
      </c>
      <c r="F44" s="242">
        <f>D44-E44</f>
        <v>3959105.9092499996</v>
      </c>
    </row>
    <row r="45" spans="1:8">
      <c r="A45" t="s">
        <v>1</v>
      </c>
    </row>
    <row r="46" spans="1:8">
      <c r="A46" t="s">
        <v>32</v>
      </c>
      <c r="E46" s="246">
        <f>E44/D44</f>
        <v>0.58063468790367057</v>
      </c>
      <c r="F46" s="246">
        <f>F44/D44</f>
        <v>0.41936531209632938</v>
      </c>
    </row>
    <row r="47" spans="1:8">
      <c r="A47" t="s">
        <v>39</v>
      </c>
    </row>
    <row r="48" spans="1:8">
      <c r="A48" t="s">
        <v>40</v>
      </c>
    </row>
    <row r="49" spans="1:7">
      <c r="A49" t="s">
        <v>37</v>
      </c>
    </row>
    <row r="50" spans="1:7">
      <c r="A50" t="s">
        <v>530</v>
      </c>
    </row>
    <row r="51" spans="1:7">
      <c r="A51" t="s">
        <v>550</v>
      </c>
    </row>
    <row r="52" spans="1:7">
      <c r="A52" t="s">
        <v>552</v>
      </c>
    </row>
    <row r="53" spans="1:7">
      <c r="A53" t="s">
        <v>555</v>
      </c>
    </row>
    <row r="54" spans="1:7">
      <c r="A54" t="s">
        <v>564</v>
      </c>
    </row>
    <row r="55" spans="1:7">
      <c r="A55" t="s">
        <v>566</v>
      </c>
    </row>
    <row r="61" spans="1:7">
      <c r="A61" s="244"/>
      <c r="B61" s="244" t="s">
        <v>856</v>
      </c>
      <c r="C61" s="244" t="s">
        <v>850</v>
      </c>
      <c r="D61" s="244" t="s">
        <v>847</v>
      </c>
      <c r="E61" s="244" t="s">
        <v>851</v>
      </c>
      <c r="F61" s="244" t="s">
        <v>852</v>
      </c>
      <c r="G61" s="244" t="s">
        <v>853</v>
      </c>
    </row>
    <row r="62" spans="1:7">
      <c r="A62" s="247" t="s">
        <v>857</v>
      </c>
      <c r="B62" s="244"/>
      <c r="C62" s="244"/>
      <c r="D62" s="244"/>
      <c r="E62" s="244"/>
      <c r="F62" s="244"/>
      <c r="G62" s="244"/>
    </row>
    <row r="63" spans="1:7">
      <c r="A63" s="244" t="s">
        <v>30</v>
      </c>
      <c r="B63" s="244"/>
      <c r="C63" s="244"/>
      <c r="D63" s="244"/>
      <c r="E63" s="244"/>
      <c r="F63" s="244"/>
      <c r="G63" s="244"/>
    </row>
    <row r="64" spans="1:7">
      <c r="A64" s="244" t="s">
        <v>31</v>
      </c>
      <c r="B64" s="244"/>
      <c r="C64" s="244"/>
      <c r="D64" s="244"/>
      <c r="E64" s="244"/>
      <c r="F64" s="244"/>
      <c r="G64" s="244"/>
    </row>
    <row r="65" spans="1:7">
      <c r="A65" s="244" t="s">
        <v>1</v>
      </c>
      <c r="B65" s="244"/>
      <c r="C65" s="244"/>
      <c r="D65" s="244"/>
      <c r="E65" s="244"/>
      <c r="F65" s="244"/>
      <c r="G65" s="244"/>
    </row>
    <row r="66" spans="1:7">
      <c r="A66" s="244" t="s">
        <v>32</v>
      </c>
      <c r="B66" s="244"/>
      <c r="C66" s="244"/>
      <c r="D66" s="244"/>
      <c r="E66" s="244"/>
      <c r="F66" s="244"/>
      <c r="G66" s="244"/>
    </row>
    <row r="67" spans="1:7">
      <c r="A67" s="244" t="s">
        <v>39</v>
      </c>
      <c r="B67" s="244"/>
      <c r="C67" s="244"/>
      <c r="D67" s="244"/>
      <c r="E67" s="244"/>
      <c r="F67" s="244"/>
      <c r="G67" s="244"/>
    </row>
    <row r="68" spans="1:7">
      <c r="A68" s="244" t="s">
        <v>40</v>
      </c>
      <c r="B68" s="244"/>
      <c r="C68" s="244"/>
      <c r="D68" s="244"/>
      <c r="E68" s="244"/>
      <c r="F68" s="244"/>
      <c r="G68" s="244"/>
    </row>
    <row r="69" spans="1:7">
      <c r="A69" s="244" t="s">
        <v>37</v>
      </c>
      <c r="B69" s="244"/>
      <c r="C69" s="244"/>
      <c r="D69" s="244"/>
      <c r="E69" s="244"/>
      <c r="F69" s="244"/>
      <c r="G69" s="244"/>
    </row>
    <row r="70" spans="1:7">
      <c r="A70" s="244" t="s">
        <v>530</v>
      </c>
      <c r="B70" s="244"/>
      <c r="C70" s="244"/>
      <c r="D70" s="244"/>
      <c r="E70" s="244"/>
      <c r="F70" s="244"/>
      <c r="G70" s="244"/>
    </row>
    <row r="71" spans="1:7">
      <c r="A71" s="244" t="s">
        <v>550</v>
      </c>
      <c r="B71" s="244"/>
      <c r="C71" s="244"/>
      <c r="D71" s="244"/>
      <c r="E71" s="244"/>
      <c r="F71" s="244"/>
      <c r="G71" s="244"/>
    </row>
    <row r="72" spans="1:7">
      <c r="A72" s="244" t="s">
        <v>552</v>
      </c>
      <c r="B72" s="244"/>
      <c r="C72" s="244"/>
      <c r="D72" s="244"/>
      <c r="E72" s="244"/>
      <c r="F72" s="244"/>
      <c r="G72" s="244"/>
    </row>
    <row r="73" spans="1:7">
      <c r="A73" s="244" t="s">
        <v>555</v>
      </c>
      <c r="B73" s="244"/>
      <c r="C73" s="244"/>
      <c r="D73" s="244"/>
      <c r="E73" s="244"/>
      <c r="F73" s="244"/>
      <c r="G73" s="244"/>
    </row>
    <row r="74" spans="1:7">
      <c r="A74" s="244" t="s">
        <v>564</v>
      </c>
      <c r="B74" s="244"/>
      <c r="C74" s="244"/>
      <c r="D74" s="244"/>
      <c r="E74" s="244"/>
      <c r="F74" s="244"/>
      <c r="G74" s="244"/>
    </row>
    <row r="75" spans="1:7">
      <c r="A75" s="244" t="s">
        <v>566</v>
      </c>
      <c r="B75" s="244"/>
      <c r="C75" s="244"/>
      <c r="D75" s="244"/>
      <c r="E75" s="244"/>
      <c r="F75" s="244"/>
      <c r="G75" s="2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pageSetUpPr fitToPage="1"/>
  </sheetPr>
  <dimension ref="A1:AH395"/>
  <sheetViews>
    <sheetView showZeros="0" view="pageBreakPreview" zoomScale="70" zoomScaleNormal="30" zoomScaleSheetLayoutView="70" workbookViewId="0">
      <pane xSplit="3" ySplit="11" topLeftCell="Z12" activePane="bottomRight" state="frozen"/>
      <selection activeCell="E11" sqref="E11"/>
      <selection pane="topRight" activeCell="E11" sqref="E11"/>
      <selection pane="bottomLeft" activeCell="E11" sqref="E11"/>
      <selection pane="bottomRight" activeCell="S250" sqref="S250"/>
    </sheetView>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6"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17" style="24" customWidth="1"/>
    <col min="28" max="28" width="15.5703125" style="24" customWidth="1"/>
    <col min="29" max="29" width="18.140625" style="68" customWidth="1"/>
    <col min="30" max="30" width="19.85546875" style="68" customWidth="1"/>
    <col min="31" max="31" width="17.140625" style="68" customWidth="1"/>
    <col min="32" max="32" width="26.42578125" style="68" customWidth="1"/>
    <col min="33" max="33" width="99" style="9" customWidth="1"/>
    <col min="34" max="34" width="18.42578125" style="4" customWidth="1"/>
    <col min="35" max="16384" width="9.140625" style="4"/>
  </cols>
  <sheetData>
    <row r="1" spans="1:34">
      <c r="E1" s="172"/>
      <c r="G1" s="24"/>
      <c r="O1" s="24"/>
    </row>
    <row r="2" spans="1:34">
      <c r="G2" s="24"/>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50"/>
      <c r="Z3" s="12"/>
      <c r="AA3" s="12"/>
      <c r="AB3" s="12"/>
      <c r="AC3" s="63"/>
      <c r="AD3" s="63"/>
      <c r="AE3" s="63"/>
      <c r="AF3" s="63"/>
      <c r="AG3" s="70" t="s">
        <v>137</v>
      </c>
    </row>
    <row r="4" spans="1:34" ht="37.5" customHeight="1">
      <c r="A4" s="269" t="s">
        <v>844</v>
      </c>
      <c r="B4" s="269"/>
      <c r="C4" s="269"/>
      <c r="D4" s="269"/>
      <c r="E4" s="269"/>
      <c r="F4" s="269"/>
      <c r="G4" s="269"/>
      <c r="H4" s="269"/>
      <c r="I4" s="269"/>
      <c r="J4" s="269"/>
      <c r="K4" s="269"/>
      <c r="L4" s="269"/>
      <c r="M4" s="269"/>
      <c r="N4" s="269"/>
      <c r="O4" s="269"/>
      <c r="P4" s="269"/>
      <c r="Q4" s="269"/>
      <c r="R4" s="269"/>
      <c r="S4" s="270"/>
      <c r="T4" s="269"/>
      <c r="U4" s="269"/>
      <c r="V4" s="269"/>
      <c r="W4" s="269"/>
      <c r="X4" s="269"/>
      <c r="Y4" s="269"/>
      <c r="Z4" s="269"/>
      <c r="AA4" s="269"/>
      <c r="AB4" s="269"/>
      <c r="AC4" s="269"/>
      <c r="AD4" s="269"/>
      <c r="AE4" s="269"/>
      <c r="AF4" s="269"/>
      <c r="AG4" s="269"/>
    </row>
    <row r="5" spans="1:34" ht="24" thickBot="1">
      <c r="A5" s="7"/>
      <c r="B5" s="29"/>
      <c r="C5" s="7"/>
      <c r="D5" s="11"/>
      <c r="E5" s="54"/>
      <c r="F5" s="17"/>
      <c r="G5" s="8"/>
      <c r="H5" s="8"/>
      <c r="I5" s="8"/>
      <c r="J5" s="12"/>
      <c r="K5" s="12"/>
      <c r="L5" s="12"/>
      <c r="M5" s="12"/>
      <c r="N5" s="12"/>
      <c r="O5" s="12"/>
      <c r="P5" s="12"/>
      <c r="Q5" s="12"/>
      <c r="R5" s="12"/>
      <c r="S5" s="12"/>
      <c r="T5" s="58"/>
      <c r="U5" s="12"/>
      <c r="V5" s="12"/>
      <c r="W5" s="12"/>
      <c r="X5" s="12"/>
      <c r="Y5" s="12"/>
      <c r="Z5" s="12"/>
      <c r="AA5" s="12"/>
      <c r="AB5" s="12"/>
      <c r="AC5" s="63"/>
      <c r="AD5" s="63"/>
      <c r="AE5" s="63"/>
      <c r="AF5" s="63"/>
      <c r="AG5" s="71" t="s">
        <v>38</v>
      </c>
    </row>
    <row r="6" spans="1:34" s="6" customFormat="1" ht="47.25" customHeight="1" thickBot="1">
      <c r="A6" s="271" t="s">
        <v>2</v>
      </c>
      <c r="B6" s="273" t="s">
        <v>3</v>
      </c>
      <c r="C6" s="168" t="s">
        <v>4</v>
      </c>
      <c r="D6" s="273" t="s">
        <v>5</v>
      </c>
      <c r="E6" s="275" t="s">
        <v>28</v>
      </c>
      <c r="F6" s="275" t="s">
        <v>99</v>
      </c>
      <c r="G6" s="276" t="s">
        <v>114</v>
      </c>
      <c r="H6" s="277"/>
      <c r="I6" s="278" t="s">
        <v>119</v>
      </c>
      <c r="J6" s="279"/>
      <c r="K6" s="279"/>
      <c r="L6" s="280"/>
      <c r="M6" s="278" t="s">
        <v>120</v>
      </c>
      <c r="N6" s="279"/>
      <c r="O6" s="279"/>
      <c r="P6" s="279"/>
      <c r="Q6" s="279"/>
      <c r="R6" s="279"/>
      <c r="S6" s="279"/>
      <c r="T6" s="279"/>
      <c r="U6" s="279"/>
      <c r="V6" s="279"/>
      <c r="W6" s="279"/>
      <c r="X6" s="279"/>
      <c r="Y6" s="279"/>
      <c r="Z6" s="279"/>
      <c r="AA6" s="279"/>
      <c r="AB6" s="279"/>
      <c r="AC6" s="279"/>
      <c r="AD6" s="279"/>
      <c r="AE6" s="279"/>
      <c r="AF6" s="280"/>
      <c r="AG6" s="281" t="s">
        <v>136</v>
      </c>
    </row>
    <row r="7" spans="1:34" s="6" customFormat="1" ht="75.75" customHeight="1">
      <c r="A7" s="272"/>
      <c r="B7" s="274"/>
      <c r="C7" s="274" t="s">
        <v>29</v>
      </c>
      <c r="D7" s="274"/>
      <c r="E7" s="263"/>
      <c r="F7" s="263"/>
      <c r="G7" s="283" t="s">
        <v>138</v>
      </c>
      <c r="H7" s="284"/>
      <c r="I7" s="266" t="s">
        <v>115</v>
      </c>
      <c r="J7" s="266" t="s">
        <v>116</v>
      </c>
      <c r="K7" s="266" t="s">
        <v>117</v>
      </c>
      <c r="L7" s="266" t="s">
        <v>118</v>
      </c>
      <c r="M7" s="263" t="s">
        <v>121</v>
      </c>
      <c r="N7" s="263"/>
      <c r="O7" s="261" t="s">
        <v>139</v>
      </c>
      <c r="P7" s="262"/>
      <c r="Q7" s="262"/>
      <c r="R7" s="262"/>
      <c r="S7" s="252" t="s">
        <v>124</v>
      </c>
      <c r="T7" s="252" t="s">
        <v>7</v>
      </c>
      <c r="U7" s="252"/>
      <c r="V7" s="252"/>
      <c r="W7" s="256" t="s">
        <v>125</v>
      </c>
      <c r="X7" s="256"/>
      <c r="Y7" s="256"/>
      <c r="Z7" s="256"/>
      <c r="AA7" s="256" t="s">
        <v>126</v>
      </c>
      <c r="AB7" s="256"/>
      <c r="AC7" s="253" t="s">
        <v>131</v>
      </c>
      <c r="AD7" s="254"/>
      <c r="AE7" s="254"/>
      <c r="AF7" s="255"/>
      <c r="AG7" s="282"/>
    </row>
    <row r="8" spans="1:34" s="6" customFormat="1" ht="28.15" customHeight="1">
      <c r="A8" s="272"/>
      <c r="B8" s="274"/>
      <c r="C8" s="274"/>
      <c r="D8" s="274"/>
      <c r="E8" s="263"/>
      <c r="F8" s="263"/>
      <c r="G8" s="260" t="s">
        <v>44</v>
      </c>
      <c r="H8" s="260" t="s">
        <v>42</v>
      </c>
      <c r="I8" s="267"/>
      <c r="J8" s="267"/>
      <c r="K8" s="267"/>
      <c r="L8" s="267"/>
      <c r="M8" s="263" t="s">
        <v>122</v>
      </c>
      <c r="N8" s="263"/>
      <c r="O8" s="264" t="s">
        <v>123</v>
      </c>
      <c r="P8" s="256" t="s">
        <v>41</v>
      </c>
      <c r="Q8" s="256" t="s">
        <v>43</v>
      </c>
      <c r="R8" s="264" t="s">
        <v>44</v>
      </c>
      <c r="S8" s="252"/>
      <c r="T8" s="252" t="s">
        <v>41</v>
      </c>
      <c r="U8" s="252" t="s">
        <v>43</v>
      </c>
      <c r="V8" s="257" t="s">
        <v>44</v>
      </c>
      <c r="W8" s="252" t="s">
        <v>127</v>
      </c>
      <c r="X8" s="252" t="s">
        <v>128</v>
      </c>
      <c r="Y8" s="252" t="s">
        <v>129</v>
      </c>
      <c r="Z8" s="252" t="s">
        <v>128</v>
      </c>
      <c r="AA8" s="252" t="s">
        <v>130</v>
      </c>
      <c r="AB8" s="252" t="s">
        <v>128</v>
      </c>
      <c r="AC8" s="259" t="s">
        <v>132</v>
      </c>
      <c r="AD8" s="259" t="s">
        <v>133</v>
      </c>
      <c r="AE8" s="259" t="s">
        <v>134</v>
      </c>
      <c r="AF8" s="259" t="s">
        <v>135</v>
      </c>
      <c r="AG8" s="282"/>
    </row>
    <row r="9" spans="1:34" s="6" customFormat="1" ht="36.4" customHeight="1">
      <c r="A9" s="272"/>
      <c r="B9" s="274"/>
      <c r="C9" s="274"/>
      <c r="D9" s="274"/>
      <c r="E9" s="263"/>
      <c r="F9" s="263"/>
      <c r="G9" s="260"/>
      <c r="H9" s="260"/>
      <c r="I9" s="268"/>
      <c r="J9" s="268"/>
      <c r="K9" s="268"/>
      <c r="L9" s="268"/>
      <c r="M9" s="169" t="s">
        <v>44</v>
      </c>
      <c r="N9" s="169" t="s">
        <v>42</v>
      </c>
      <c r="O9" s="265"/>
      <c r="P9" s="256"/>
      <c r="Q9" s="256"/>
      <c r="R9" s="265"/>
      <c r="S9" s="252"/>
      <c r="T9" s="252"/>
      <c r="U9" s="252"/>
      <c r="V9" s="258"/>
      <c r="W9" s="252"/>
      <c r="X9" s="252"/>
      <c r="Y9" s="252"/>
      <c r="Z9" s="252"/>
      <c r="AA9" s="252"/>
      <c r="AB9" s="252"/>
      <c r="AC9" s="259"/>
      <c r="AD9" s="259"/>
      <c r="AE9" s="259"/>
      <c r="AF9" s="259"/>
      <c r="AG9" s="282"/>
    </row>
    <row r="10" spans="1:34" s="37" customFormat="1" ht="25.5" customHeight="1" thickBo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4">
        <f t="shared" si="0"/>
        <v>29</v>
      </c>
      <c r="AD10" s="64">
        <f t="shared" si="0"/>
        <v>30</v>
      </c>
      <c r="AE10" s="64">
        <f t="shared" si="0"/>
        <v>31</v>
      </c>
      <c r="AF10" s="64">
        <f t="shared" si="0"/>
        <v>32</v>
      </c>
      <c r="AG10" s="72">
        <f t="shared" si="0"/>
        <v>33</v>
      </c>
    </row>
    <row r="11" spans="1:34" s="6" customFormat="1" ht="42" customHeight="1">
      <c r="A11" s="250" t="s">
        <v>6</v>
      </c>
      <c r="B11" s="251"/>
      <c r="C11" s="39"/>
      <c r="D11" s="40"/>
      <c r="E11" s="41">
        <f>E12+E83+E125+E171+E181+E248+E268+E278+E285+E310+E328+E368+E380</f>
        <v>1814428352.8881099</v>
      </c>
      <c r="F11" s="41">
        <f>F12+F83+F125+F171+F181+F248+F268+F278+F285+F310+F328+F368+F380</f>
        <v>1677980896.66641</v>
      </c>
      <c r="G11" s="41">
        <f>G12+G83+G125+G171+G181+G248+G268+G278+G285+G310+G328+G368+G380</f>
        <v>60879908.899999999</v>
      </c>
      <c r="H11" s="41">
        <f>H12+H83+H125+H171+H181+H248+H268+H278+H285+H310+H328+H368+H380</f>
        <v>439786401.54522002</v>
      </c>
      <c r="I11" s="41">
        <f>I12+I83+I125+I171+I181+I248+I268+I278+I285+I310+I328+I368+I380</f>
        <v>180276153.90000001</v>
      </c>
      <c r="J11" s="41"/>
      <c r="K11" s="41">
        <f t="shared" ref="K11:V11" si="2">K12+K83+K125+K171+K181+K248+K268+K278+K285+K310+K328+K368+K380</f>
        <v>0</v>
      </c>
      <c r="L11" s="41">
        <f t="shared" si="2"/>
        <v>2645987.2418699991</v>
      </c>
      <c r="M11" s="41">
        <f t="shared" si="2"/>
        <v>42503726.490769997</v>
      </c>
      <c r="N11" s="41">
        <f t="shared" si="2"/>
        <v>40082694.772400007</v>
      </c>
      <c r="O11" s="41">
        <f t="shared" si="2"/>
        <v>199966023.41554999</v>
      </c>
      <c r="P11" s="41">
        <f t="shared" si="2"/>
        <v>188931884.41554999</v>
      </c>
      <c r="Q11" s="41">
        <f t="shared" si="2"/>
        <v>227474</v>
      </c>
      <c r="R11" s="41">
        <f t="shared" si="2"/>
        <v>10806665</v>
      </c>
      <c r="S11" s="41">
        <f t="shared" si="2"/>
        <v>97115037.5167</v>
      </c>
      <c r="T11" s="41">
        <f t="shared" si="2"/>
        <v>88477954.116710007</v>
      </c>
      <c r="U11" s="41">
        <f t="shared" si="2"/>
        <v>230418.39999000001</v>
      </c>
      <c r="V11" s="41">
        <f t="shared" si="2"/>
        <v>8406665</v>
      </c>
      <c r="W11" s="41">
        <f>R11-V11</f>
        <v>2400000</v>
      </c>
      <c r="X11" s="129">
        <f>W11/R11</f>
        <v>0.22208516688543598</v>
      </c>
      <c r="Y11" s="41">
        <f>P11+Q11-T11-U11</f>
        <v>100450985.89884998</v>
      </c>
      <c r="Z11" s="129">
        <f>Y11/(P11+Q11)</f>
        <v>0.53103894377869876</v>
      </c>
      <c r="AA11" s="41">
        <f>Y11+W11</f>
        <v>102850985.89884998</v>
      </c>
      <c r="AB11" s="130">
        <f>AA11/O11</f>
        <v>0.51434230746847942</v>
      </c>
      <c r="AC11" s="123">
        <f>AC12+AC83+AC125+AC171+AC181+AC248+AC268+AC278+AC285+AC310+AC328+AC368+AC380</f>
        <v>321</v>
      </c>
      <c r="AD11" s="123">
        <f>AD12+AD83+AD125+AD171+AD181+AD248+AD268+AD278+AD285+AD310+AD328+AD368+AD380</f>
        <v>0</v>
      </c>
      <c r="AE11" s="123">
        <f>AE12+AE83+AE125+AE171+AE181+AE248+AE268+AE278+AE285+AE310+AE328+AE368+AE380</f>
        <v>0</v>
      </c>
      <c r="AF11" s="41">
        <f>AF12+AF83+AF125+AF171+AF181+AF248+AF268+AF278+AF285+AF310+AF328+AF368+AF380</f>
        <v>0</v>
      </c>
      <c r="AG11" s="41"/>
    </row>
    <row r="12" spans="1:34" s="6" customFormat="1">
      <c r="A12" s="248" t="s">
        <v>30</v>
      </c>
      <c r="B12" s="249"/>
      <c r="C12" s="28"/>
      <c r="D12" s="16"/>
      <c r="E12" s="25">
        <f>E13+F43+E76</f>
        <v>156265757.06503001</v>
      </c>
      <c r="F12" s="25">
        <f>F13+F43+F76</f>
        <v>151629169.71294999</v>
      </c>
      <c r="G12" s="25">
        <f>G13+G43+G76</f>
        <v>0</v>
      </c>
      <c r="H12" s="25">
        <f>H13+H43+H76</f>
        <v>55011585.871440008</v>
      </c>
      <c r="I12" s="25">
        <f>I13+I43+I76</f>
        <v>0</v>
      </c>
      <c r="J12" s="25">
        <f>J13+J43+J76</f>
        <v>0</v>
      </c>
      <c r="K12" s="25"/>
      <c r="L12" s="25">
        <f t="shared" ref="L12:V12" si="3">L13+L43+L76</f>
        <v>0</v>
      </c>
      <c r="M12" s="25">
        <f t="shared" si="3"/>
        <v>0</v>
      </c>
      <c r="N12" s="25">
        <f t="shared" si="3"/>
        <v>0</v>
      </c>
      <c r="O12" s="25">
        <f t="shared" si="3"/>
        <v>19531995.51608</v>
      </c>
      <c r="P12" s="25">
        <f t="shared" si="3"/>
        <v>19531995.51608</v>
      </c>
      <c r="Q12" s="25">
        <f t="shared" si="3"/>
        <v>0</v>
      </c>
      <c r="R12" s="25">
        <f t="shared" si="3"/>
        <v>0</v>
      </c>
      <c r="S12" s="25">
        <f t="shared" si="3"/>
        <v>15587912.32237</v>
      </c>
      <c r="T12" s="25">
        <f t="shared" si="3"/>
        <v>15587912.32237</v>
      </c>
      <c r="U12" s="25">
        <f t="shared" si="3"/>
        <v>0</v>
      </c>
      <c r="V12" s="25">
        <f t="shared" si="3"/>
        <v>0</v>
      </c>
      <c r="W12" s="25">
        <v>0</v>
      </c>
      <c r="X12" s="25"/>
      <c r="Y12" s="25">
        <f>P12+Q12-T12-U12</f>
        <v>3944083.1937099993</v>
      </c>
      <c r="Z12" s="127">
        <f>Y12/(P12+Q12)</f>
        <v>0.20192935178911831</v>
      </c>
      <c r="AA12" s="25">
        <f>Y12+W12</f>
        <v>3944083.1937099993</v>
      </c>
      <c r="AB12" s="128">
        <f t="shared" ref="AB12:AB43" si="4">AA12/O12</f>
        <v>0.20192935178911831</v>
      </c>
      <c r="AC12" s="120">
        <f>AC13+AC43+AC76</f>
        <v>67</v>
      </c>
      <c r="AD12" s="120">
        <f>AD13+AD43+AD76</f>
        <v>0</v>
      </c>
      <c r="AE12" s="120">
        <f>AE13+AE43+AE76</f>
        <v>0</v>
      </c>
      <c r="AF12" s="25">
        <f>AF13+AF43+AF76</f>
        <v>0</v>
      </c>
      <c r="AG12" s="73"/>
    </row>
    <row r="13" spans="1:34" s="6" customFormat="1" ht="27.75" customHeight="1">
      <c r="A13" s="33" t="s">
        <v>11</v>
      </c>
      <c r="B13" s="23" t="s">
        <v>8</v>
      </c>
      <c r="C13" s="19"/>
      <c r="D13" s="21"/>
      <c r="E13" s="22">
        <f>SUM(E14:E42)</f>
        <v>134032886.08</v>
      </c>
      <c r="F13" s="22">
        <f>SUM(F14:F42)</f>
        <v>125137832.01165998</v>
      </c>
      <c r="G13" s="22">
        <f>SUM(G14:G32)</f>
        <v>0</v>
      </c>
      <c r="H13" s="22">
        <f>SUM(H14:H42)</f>
        <v>42047225.650680006</v>
      </c>
      <c r="I13" s="22">
        <f>SUM(I14:I32)</f>
        <v>0</v>
      </c>
      <c r="J13" s="22">
        <f>SUM(J14:J32)</f>
        <v>0</v>
      </c>
      <c r="K13" s="22"/>
      <c r="L13" s="22">
        <f>SUM(L14:L32)</f>
        <v>0</v>
      </c>
      <c r="M13" s="22">
        <f>SUM(M14:M32)</f>
        <v>0</v>
      </c>
      <c r="N13" s="22">
        <f>SUM(N14:N32)</f>
        <v>0</v>
      </c>
      <c r="O13" s="22">
        <f t="shared" ref="O13:V13" si="5">SUM(O14:O42)</f>
        <v>15223894.516889999</v>
      </c>
      <c r="P13" s="22">
        <f t="shared" si="5"/>
        <v>15223894.516889999</v>
      </c>
      <c r="Q13" s="22">
        <f t="shared" si="5"/>
        <v>0</v>
      </c>
      <c r="R13" s="22">
        <f t="shared" si="5"/>
        <v>0</v>
      </c>
      <c r="S13" s="22">
        <f t="shared" si="5"/>
        <v>11329811.323179999</v>
      </c>
      <c r="T13" s="22">
        <f t="shared" si="5"/>
        <v>11329811.323179999</v>
      </c>
      <c r="U13" s="22">
        <f t="shared" si="5"/>
        <v>0</v>
      </c>
      <c r="V13" s="22">
        <f t="shared" si="5"/>
        <v>0</v>
      </c>
      <c r="W13" s="22">
        <f>R13-V13</f>
        <v>0</v>
      </c>
      <c r="X13" s="22"/>
      <c r="Y13" s="22">
        <f>P13+Q13-T13-U13</f>
        <v>3894083.1937099993</v>
      </c>
      <c r="Z13" s="131">
        <f>Y13/(P13+Q13)</f>
        <v>0.25578758374801847</v>
      </c>
      <c r="AA13" s="22">
        <f>Y13+W13</f>
        <v>3894083.1937099993</v>
      </c>
      <c r="AB13" s="140">
        <f>AA13/O13</f>
        <v>0.25578758374801847</v>
      </c>
      <c r="AC13" s="22">
        <f>SUM(AC14:AC42)</f>
        <v>29</v>
      </c>
      <c r="AD13" s="22">
        <f>SUM(AD14:AD42)</f>
        <v>0</v>
      </c>
      <c r="AE13" s="22">
        <f>SUM(AE14:AE42)</f>
        <v>0</v>
      </c>
      <c r="AF13" s="22">
        <f>SUM(AF14:AF32)</f>
        <v>0</v>
      </c>
      <c r="AG13" s="74"/>
      <c r="AH13" s="69"/>
    </row>
    <row r="14" spans="1:34" s="92" customFormat="1" ht="55.5" customHeight="1">
      <c r="A14" s="45">
        <v>1</v>
      </c>
      <c r="B14" s="210" t="s">
        <v>299</v>
      </c>
      <c r="C14" s="47" t="s">
        <v>60</v>
      </c>
      <c r="D14" s="48" t="s">
        <v>48</v>
      </c>
      <c r="E14" s="35">
        <v>2383710</v>
      </c>
      <c r="F14" s="35">
        <v>2143822.23508</v>
      </c>
      <c r="G14" s="49"/>
      <c r="H14" s="49">
        <v>2015000</v>
      </c>
      <c r="I14" s="49"/>
      <c r="J14" s="167" t="s">
        <v>300</v>
      </c>
      <c r="K14" s="167" t="s">
        <v>301</v>
      </c>
      <c r="L14" s="49"/>
      <c r="M14" s="49"/>
      <c r="N14" s="49"/>
      <c r="O14" s="49">
        <f t="shared" ref="O14:O42" si="6">SUM(P14:R14)</f>
        <v>110975.69899999999</v>
      </c>
      <c r="P14" s="49">
        <v>110975.69899999999</v>
      </c>
      <c r="Q14" s="49"/>
      <c r="R14" s="49"/>
      <c r="S14" s="49">
        <f t="shared" ref="S14:S42" si="7">SUM(T14:V14)</f>
        <v>0</v>
      </c>
      <c r="T14" s="49">
        <v>0</v>
      </c>
      <c r="U14" s="49"/>
      <c r="V14" s="49"/>
      <c r="W14" s="60">
        <f t="shared" ref="W14:W73" si="8">R14-V14</f>
        <v>0</v>
      </c>
      <c r="X14" s="60"/>
      <c r="Y14" s="60">
        <f t="shared" ref="Y14:Y73" si="9">P14+Q14-T14-U14</f>
        <v>110975.69899999999</v>
      </c>
      <c r="Z14" s="133">
        <f t="shared" ref="Z14:Z41" si="10">Y14/(P14+Q14)</f>
        <v>1</v>
      </c>
      <c r="AA14" s="60">
        <f t="shared" ref="AA14:AA43" si="11">Y14+W14</f>
        <v>110975.69899999999</v>
      </c>
      <c r="AB14" s="142">
        <f t="shared" ref="AB14:AB41" si="12">AA14/O14</f>
        <v>1</v>
      </c>
      <c r="AC14" s="151">
        <v>1</v>
      </c>
      <c r="AD14" s="151">
        <v>0</v>
      </c>
      <c r="AE14" s="151">
        <v>0</v>
      </c>
      <c r="AF14" s="152">
        <v>0</v>
      </c>
      <c r="AG14" s="57" t="s">
        <v>827</v>
      </c>
    </row>
    <row r="15" spans="1:34" s="92" customFormat="1" ht="84" customHeight="1">
      <c r="A15" s="45">
        <v>2</v>
      </c>
      <c r="B15" s="210" t="s">
        <v>302</v>
      </c>
      <c r="C15" s="47" t="s">
        <v>60</v>
      </c>
      <c r="D15" s="48" t="s">
        <v>48</v>
      </c>
      <c r="E15" s="35">
        <v>2109388</v>
      </c>
      <c r="F15" s="35">
        <v>2022686.0644</v>
      </c>
      <c r="G15" s="49"/>
      <c r="H15" s="49">
        <v>650000</v>
      </c>
      <c r="I15" s="49"/>
      <c r="J15" s="51" t="s">
        <v>303</v>
      </c>
      <c r="K15" s="51" t="s">
        <v>304</v>
      </c>
      <c r="L15" s="49"/>
      <c r="M15" s="49"/>
      <c r="N15" s="49"/>
      <c r="O15" s="49">
        <f t="shared" si="6"/>
        <v>927020.24100000004</v>
      </c>
      <c r="P15" s="49">
        <v>927020.24100000004</v>
      </c>
      <c r="Q15" s="49"/>
      <c r="R15" s="49"/>
      <c r="S15" s="49">
        <f t="shared" si="7"/>
        <v>840468.49921000004</v>
      </c>
      <c r="T15" s="49">
        <v>840468.49921000004</v>
      </c>
      <c r="U15" s="49"/>
      <c r="V15" s="49"/>
      <c r="W15" s="60">
        <f t="shared" si="8"/>
        <v>0</v>
      </c>
      <c r="X15" s="60"/>
      <c r="Y15" s="60">
        <f t="shared" si="9"/>
        <v>86551.74179</v>
      </c>
      <c r="Z15" s="133">
        <f t="shared" si="10"/>
        <v>9.3365536114545303E-2</v>
      </c>
      <c r="AA15" s="60">
        <f t="shared" si="11"/>
        <v>86551.74179</v>
      </c>
      <c r="AB15" s="142">
        <f t="shared" si="12"/>
        <v>9.3365536114545303E-2</v>
      </c>
      <c r="AC15" s="151">
        <v>1</v>
      </c>
      <c r="AD15" s="151">
        <v>0</v>
      </c>
      <c r="AE15" s="151">
        <v>0</v>
      </c>
      <c r="AF15" s="152">
        <v>0</v>
      </c>
      <c r="AG15" s="82"/>
    </row>
    <row r="16" spans="1:34" s="92" customFormat="1" ht="84" customHeight="1">
      <c r="A16" s="45">
        <v>3</v>
      </c>
      <c r="B16" s="210" t="s">
        <v>305</v>
      </c>
      <c r="C16" s="47" t="s">
        <v>60</v>
      </c>
      <c r="D16" s="48" t="s">
        <v>48</v>
      </c>
      <c r="E16" s="35">
        <v>3100763</v>
      </c>
      <c r="F16" s="35">
        <v>2942352.3111400004</v>
      </c>
      <c r="G16" s="49"/>
      <c r="H16" s="49">
        <v>100000</v>
      </c>
      <c r="I16" s="49"/>
      <c r="J16" s="51" t="s">
        <v>306</v>
      </c>
      <c r="K16" s="51" t="s">
        <v>307</v>
      </c>
      <c r="L16" s="49"/>
      <c r="M16" s="49"/>
      <c r="N16" s="49"/>
      <c r="O16" s="49">
        <f t="shared" si="6"/>
        <v>735000</v>
      </c>
      <c r="P16" s="49">
        <v>735000</v>
      </c>
      <c r="Q16" s="49"/>
      <c r="R16" s="49"/>
      <c r="S16" s="49">
        <f t="shared" si="7"/>
        <v>591000</v>
      </c>
      <c r="T16" s="49">
        <v>591000</v>
      </c>
      <c r="U16" s="49"/>
      <c r="V16" s="49"/>
      <c r="W16" s="60">
        <f t="shared" si="8"/>
        <v>0</v>
      </c>
      <c r="X16" s="60"/>
      <c r="Y16" s="60">
        <f t="shared" si="9"/>
        <v>144000</v>
      </c>
      <c r="Z16" s="133">
        <f t="shared" si="10"/>
        <v>0.19591836734693877</v>
      </c>
      <c r="AA16" s="60">
        <f t="shared" si="11"/>
        <v>144000</v>
      </c>
      <c r="AB16" s="142">
        <f t="shared" si="12"/>
        <v>0.19591836734693877</v>
      </c>
      <c r="AC16" s="151">
        <v>1</v>
      </c>
      <c r="AD16" s="151">
        <v>0</v>
      </c>
      <c r="AE16" s="151">
        <v>0</v>
      </c>
      <c r="AF16" s="152">
        <v>0</v>
      </c>
      <c r="AG16" s="57"/>
    </row>
    <row r="17" spans="1:33" s="92" customFormat="1" ht="81" customHeight="1">
      <c r="A17" s="45">
        <v>4</v>
      </c>
      <c r="B17" s="210" t="s">
        <v>308</v>
      </c>
      <c r="C17" s="47" t="s">
        <v>60</v>
      </c>
      <c r="D17" s="48" t="s">
        <v>48</v>
      </c>
      <c r="E17" s="49">
        <v>2756897</v>
      </c>
      <c r="F17" s="35">
        <v>2645341.06641</v>
      </c>
      <c r="G17" s="49"/>
      <c r="H17" s="49">
        <v>1327000</v>
      </c>
      <c r="I17" s="49"/>
      <c r="J17" s="51" t="s">
        <v>309</v>
      </c>
      <c r="K17" s="51" t="s">
        <v>310</v>
      </c>
      <c r="L17" s="49"/>
      <c r="M17" s="49"/>
      <c r="N17" s="49"/>
      <c r="O17" s="49">
        <f t="shared" si="6"/>
        <v>867000</v>
      </c>
      <c r="P17" s="49">
        <v>867000</v>
      </c>
      <c r="Q17" s="49"/>
      <c r="R17" s="49"/>
      <c r="S17" s="49">
        <f t="shared" si="7"/>
        <v>804125.49979999999</v>
      </c>
      <c r="T17" s="49">
        <v>804125.49979999999</v>
      </c>
      <c r="U17" s="49"/>
      <c r="V17" s="49"/>
      <c r="W17" s="60">
        <f t="shared" si="8"/>
        <v>0</v>
      </c>
      <c r="X17" s="60"/>
      <c r="Y17" s="60">
        <f t="shared" si="9"/>
        <v>62874.500200000009</v>
      </c>
      <c r="Z17" s="133">
        <f t="shared" si="10"/>
        <v>7.2519608073817771E-2</v>
      </c>
      <c r="AA17" s="60">
        <f t="shared" si="11"/>
        <v>62874.500200000009</v>
      </c>
      <c r="AB17" s="142">
        <f t="shared" si="12"/>
        <v>7.2519608073817771E-2</v>
      </c>
      <c r="AC17" s="151">
        <v>1</v>
      </c>
      <c r="AD17" s="151">
        <v>0</v>
      </c>
      <c r="AE17" s="151">
        <v>0</v>
      </c>
      <c r="AF17" s="152">
        <v>0</v>
      </c>
      <c r="AG17" s="82"/>
    </row>
    <row r="18" spans="1:33" s="92" customFormat="1" ht="71.25" customHeight="1">
      <c r="A18" s="45">
        <v>5</v>
      </c>
      <c r="B18" s="210" t="s">
        <v>311</v>
      </c>
      <c r="C18" s="47" t="s">
        <v>60</v>
      </c>
      <c r="D18" s="48" t="s">
        <v>312</v>
      </c>
      <c r="E18" s="49">
        <v>2737433</v>
      </c>
      <c r="F18" s="49">
        <v>2461861.0047200001</v>
      </c>
      <c r="G18" s="49"/>
      <c r="H18" s="49">
        <v>1133361</v>
      </c>
      <c r="I18" s="49"/>
      <c r="J18" s="51" t="s">
        <v>313</v>
      </c>
      <c r="K18" s="51" t="s">
        <v>314</v>
      </c>
      <c r="L18" s="49"/>
      <c r="M18" s="49"/>
      <c r="N18" s="49"/>
      <c r="O18" s="49">
        <f t="shared" si="6"/>
        <v>1133361</v>
      </c>
      <c r="P18" s="49">
        <v>1133361</v>
      </c>
      <c r="Q18" s="49"/>
      <c r="R18" s="49"/>
      <c r="S18" s="49">
        <f t="shared" si="7"/>
        <v>985733.01511000004</v>
      </c>
      <c r="T18" s="49">
        <v>985733.01511000004</v>
      </c>
      <c r="U18" s="49"/>
      <c r="V18" s="49"/>
      <c r="W18" s="60">
        <f t="shared" si="8"/>
        <v>0</v>
      </c>
      <c r="X18" s="60"/>
      <c r="Y18" s="60">
        <f t="shared" si="9"/>
        <v>147627.98488999996</v>
      </c>
      <c r="Z18" s="133">
        <f t="shared" si="10"/>
        <v>0.13025680686912638</v>
      </c>
      <c r="AA18" s="60">
        <f t="shared" si="11"/>
        <v>147627.98488999996</v>
      </c>
      <c r="AB18" s="142">
        <f t="shared" si="12"/>
        <v>0.13025680686912638</v>
      </c>
      <c r="AC18" s="151">
        <v>1</v>
      </c>
      <c r="AD18" s="151">
        <v>0</v>
      </c>
      <c r="AE18" s="151">
        <v>0</v>
      </c>
      <c r="AF18" s="152">
        <v>0</v>
      </c>
      <c r="AG18" s="82"/>
    </row>
    <row r="19" spans="1:33" s="92" customFormat="1" ht="52.5" customHeight="1">
      <c r="A19" s="45">
        <v>7</v>
      </c>
      <c r="B19" s="210" t="s">
        <v>317</v>
      </c>
      <c r="C19" s="47" t="s">
        <v>61</v>
      </c>
      <c r="D19" s="48" t="s">
        <v>48</v>
      </c>
      <c r="E19" s="49">
        <v>3820325</v>
      </c>
      <c r="F19" s="49">
        <v>2398922.1830000002</v>
      </c>
      <c r="G19" s="49"/>
      <c r="H19" s="49">
        <v>2398922.1830000002</v>
      </c>
      <c r="I19" s="49"/>
      <c r="J19" s="51" t="s">
        <v>318</v>
      </c>
      <c r="K19" s="51" t="s">
        <v>318</v>
      </c>
      <c r="L19" s="49"/>
      <c r="M19" s="49"/>
      <c r="N19" s="49"/>
      <c r="O19" s="49">
        <f t="shared" si="6"/>
        <v>124057.857</v>
      </c>
      <c r="P19" s="49">
        <v>124057.857</v>
      </c>
      <c r="Q19" s="49"/>
      <c r="R19" s="49"/>
      <c r="S19" s="49">
        <f t="shared" si="7"/>
        <v>124057.857</v>
      </c>
      <c r="T19" s="49">
        <v>124057.857</v>
      </c>
      <c r="U19" s="49"/>
      <c r="V19" s="49"/>
      <c r="W19" s="60">
        <f t="shared" si="8"/>
        <v>0</v>
      </c>
      <c r="X19" s="60"/>
      <c r="Y19" s="60">
        <f t="shared" si="9"/>
        <v>0</v>
      </c>
      <c r="Z19" s="133">
        <f t="shared" si="10"/>
        <v>0</v>
      </c>
      <c r="AA19" s="60">
        <f t="shared" si="11"/>
        <v>0</v>
      </c>
      <c r="AB19" s="142">
        <f t="shared" si="12"/>
        <v>0</v>
      </c>
      <c r="AC19" s="151">
        <v>1</v>
      </c>
      <c r="AD19" s="151">
        <v>0</v>
      </c>
      <c r="AE19" s="151">
        <v>0</v>
      </c>
      <c r="AF19" s="152">
        <v>0</v>
      </c>
      <c r="AG19" s="57" t="s">
        <v>777</v>
      </c>
    </row>
    <row r="20" spans="1:33" s="92" customFormat="1" ht="69" customHeight="1">
      <c r="A20" s="45">
        <v>8</v>
      </c>
      <c r="B20" s="210" t="s">
        <v>319</v>
      </c>
      <c r="C20" s="47" t="s">
        <v>61</v>
      </c>
      <c r="D20" s="48" t="s">
        <v>48</v>
      </c>
      <c r="E20" s="49">
        <v>6715009</v>
      </c>
      <c r="F20" s="35">
        <v>6535067.4638699992</v>
      </c>
      <c r="G20" s="49"/>
      <c r="H20" s="49">
        <v>4015000</v>
      </c>
      <c r="I20" s="49"/>
      <c r="J20" s="51" t="s">
        <v>320</v>
      </c>
      <c r="K20" s="51" t="s">
        <v>321</v>
      </c>
      <c r="L20" s="49"/>
      <c r="M20" s="49"/>
      <c r="N20" s="49"/>
      <c r="O20" s="49">
        <f t="shared" si="6"/>
        <v>2445052.4029999999</v>
      </c>
      <c r="P20" s="49">
        <v>2445052.4029999999</v>
      </c>
      <c r="Q20" s="49"/>
      <c r="R20" s="49"/>
      <c r="S20" s="49">
        <f t="shared" si="7"/>
        <v>733515.72117000003</v>
      </c>
      <c r="T20" s="49">
        <v>733515.72117000003</v>
      </c>
      <c r="U20" s="49"/>
      <c r="V20" s="49"/>
      <c r="W20" s="60">
        <f t="shared" si="8"/>
        <v>0</v>
      </c>
      <c r="X20" s="60"/>
      <c r="Y20" s="60">
        <f t="shared" si="9"/>
        <v>1711536.6818299999</v>
      </c>
      <c r="Z20" s="133">
        <f t="shared" si="10"/>
        <v>0.69999999988957284</v>
      </c>
      <c r="AA20" s="60">
        <f t="shared" si="11"/>
        <v>1711536.6818299999</v>
      </c>
      <c r="AB20" s="142">
        <f t="shared" si="12"/>
        <v>0.69999999988957284</v>
      </c>
      <c r="AC20" s="151">
        <v>1</v>
      </c>
      <c r="AD20" s="151">
        <v>0</v>
      </c>
      <c r="AE20" s="151">
        <v>0</v>
      </c>
      <c r="AF20" s="152">
        <v>0</v>
      </c>
      <c r="AG20" s="82"/>
    </row>
    <row r="21" spans="1:33" s="92" customFormat="1" ht="69" customHeight="1">
      <c r="A21" s="45">
        <v>9</v>
      </c>
      <c r="B21" s="210" t="s">
        <v>322</v>
      </c>
      <c r="C21" s="47" t="s">
        <v>61</v>
      </c>
      <c r="D21" s="48" t="s">
        <v>48</v>
      </c>
      <c r="E21" s="49">
        <v>2356129.338</v>
      </c>
      <c r="F21" s="35">
        <v>2291862.4642099999</v>
      </c>
      <c r="G21" s="49"/>
      <c r="H21" s="49">
        <v>1100000</v>
      </c>
      <c r="I21" s="49"/>
      <c r="J21" s="51" t="s">
        <v>323</v>
      </c>
      <c r="K21" s="51" t="s">
        <v>324</v>
      </c>
      <c r="L21" s="49"/>
      <c r="M21" s="49"/>
      <c r="N21" s="49"/>
      <c r="O21" s="49">
        <f t="shared" si="6"/>
        <v>341934.01646000001</v>
      </c>
      <c r="P21" s="49">
        <v>341934.01646000001</v>
      </c>
      <c r="Q21" s="49"/>
      <c r="R21" s="49"/>
      <c r="S21" s="49">
        <f t="shared" si="7"/>
        <v>341934.01646000001</v>
      </c>
      <c r="T21" s="49">
        <v>341934.01646000001</v>
      </c>
      <c r="U21" s="49"/>
      <c r="V21" s="49"/>
      <c r="W21" s="60">
        <f t="shared" si="8"/>
        <v>0</v>
      </c>
      <c r="X21" s="60"/>
      <c r="Y21" s="60">
        <f t="shared" si="9"/>
        <v>0</v>
      </c>
      <c r="Z21" s="133">
        <f t="shared" si="10"/>
        <v>0</v>
      </c>
      <c r="AA21" s="60">
        <f t="shared" si="11"/>
        <v>0</v>
      </c>
      <c r="AB21" s="142">
        <f t="shared" si="12"/>
        <v>0</v>
      </c>
      <c r="AC21" s="151">
        <v>1</v>
      </c>
      <c r="AD21" s="151">
        <v>0</v>
      </c>
      <c r="AE21" s="151">
        <v>0</v>
      </c>
      <c r="AF21" s="152">
        <v>0</v>
      </c>
      <c r="AG21" s="82"/>
    </row>
    <row r="22" spans="1:33" s="92" customFormat="1" ht="75" customHeight="1">
      <c r="A22" s="45">
        <v>10</v>
      </c>
      <c r="B22" s="210" t="s">
        <v>325</v>
      </c>
      <c r="C22" s="47" t="s">
        <v>61</v>
      </c>
      <c r="D22" s="48" t="s">
        <v>64</v>
      </c>
      <c r="E22" s="49">
        <v>4960691</v>
      </c>
      <c r="F22" s="49">
        <v>4729032.6511100009</v>
      </c>
      <c r="G22" s="49"/>
      <c r="H22" s="49">
        <v>2529399.6940899999</v>
      </c>
      <c r="I22" s="49"/>
      <c r="J22" s="51" t="s">
        <v>326</v>
      </c>
      <c r="K22" s="51" t="s">
        <v>327</v>
      </c>
      <c r="L22" s="49"/>
      <c r="M22" s="49"/>
      <c r="N22" s="49"/>
      <c r="O22" s="49">
        <f t="shared" si="6"/>
        <v>0</v>
      </c>
      <c r="P22" s="49">
        <v>0</v>
      </c>
      <c r="Q22" s="49"/>
      <c r="R22" s="49"/>
      <c r="S22" s="49">
        <f t="shared" si="7"/>
        <v>0</v>
      </c>
      <c r="T22" s="49">
        <v>0</v>
      </c>
      <c r="U22" s="49"/>
      <c r="V22" s="49"/>
      <c r="W22" s="60">
        <f t="shared" si="8"/>
        <v>0</v>
      </c>
      <c r="X22" s="60"/>
      <c r="Y22" s="60">
        <f t="shared" si="9"/>
        <v>0</v>
      </c>
      <c r="Z22" s="133"/>
      <c r="AA22" s="60">
        <f t="shared" si="11"/>
        <v>0</v>
      </c>
      <c r="AB22" s="142"/>
      <c r="AC22" s="151">
        <v>1</v>
      </c>
      <c r="AD22" s="151">
        <v>0</v>
      </c>
      <c r="AE22" s="151">
        <v>0</v>
      </c>
      <c r="AF22" s="152">
        <v>0</v>
      </c>
      <c r="AG22" s="57" t="s">
        <v>716</v>
      </c>
    </row>
    <row r="23" spans="1:33" s="92" customFormat="1" ht="117.75" customHeight="1">
      <c r="A23" s="45">
        <v>11</v>
      </c>
      <c r="B23" s="210" t="s">
        <v>328</v>
      </c>
      <c r="C23" s="47" t="s">
        <v>61</v>
      </c>
      <c r="D23" s="48" t="s">
        <v>48</v>
      </c>
      <c r="E23" s="49">
        <v>2811257</v>
      </c>
      <c r="F23" s="35">
        <v>2732467.6695900001</v>
      </c>
      <c r="G23" s="49"/>
      <c r="H23" s="49">
        <v>493500</v>
      </c>
      <c r="I23" s="49"/>
      <c r="J23" s="51" t="s">
        <v>329</v>
      </c>
      <c r="K23" s="51" t="s">
        <v>330</v>
      </c>
      <c r="L23" s="49"/>
      <c r="M23" s="49"/>
      <c r="N23" s="49"/>
      <c r="O23" s="49">
        <f t="shared" si="6"/>
        <v>650000</v>
      </c>
      <c r="P23" s="49">
        <v>650000</v>
      </c>
      <c r="Q23" s="49"/>
      <c r="R23" s="49"/>
      <c r="S23" s="49">
        <f t="shared" si="7"/>
        <v>396630.41399999999</v>
      </c>
      <c r="T23" s="49">
        <v>396630.41399999999</v>
      </c>
      <c r="U23" s="49"/>
      <c r="V23" s="49"/>
      <c r="W23" s="60">
        <f t="shared" si="8"/>
        <v>0</v>
      </c>
      <c r="X23" s="60"/>
      <c r="Y23" s="60">
        <f t="shared" si="9"/>
        <v>253369.58600000001</v>
      </c>
      <c r="Z23" s="133">
        <f t="shared" si="10"/>
        <v>0.38979936307692309</v>
      </c>
      <c r="AA23" s="60">
        <f t="shared" si="11"/>
        <v>253369.58600000001</v>
      </c>
      <c r="AB23" s="142">
        <f t="shared" si="12"/>
        <v>0.38979936307692309</v>
      </c>
      <c r="AC23" s="151">
        <v>1</v>
      </c>
      <c r="AD23" s="151">
        <v>0</v>
      </c>
      <c r="AE23" s="151">
        <v>0</v>
      </c>
      <c r="AF23" s="152">
        <v>0</v>
      </c>
      <c r="AG23" s="82"/>
    </row>
    <row r="24" spans="1:33" s="92" customFormat="1" ht="61.5" customHeight="1">
      <c r="A24" s="45">
        <v>12</v>
      </c>
      <c r="B24" s="210" t="s">
        <v>331</v>
      </c>
      <c r="C24" s="47" t="s">
        <v>61</v>
      </c>
      <c r="D24" s="48" t="s">
        <v>48</v>
      </c>
      <c r="E24" s="49">
        <v>6237578</v>
      </c>
      <c r="F24" s="35">
        <v>6046646.0927500008</v>
      </c>
      <c r="G24" s="49"/>
      <c r="H24" s="49">
        <v>3872000</v>
      </c>
      <c r="I24" s="49"/>
      <c r="J24" s="51" t="s">
        <v>332</v>
      </c>
      <c r="K24" s="51" t="s">
        <v>321</v>
      </c>
      <c r="L24" s="49"/>
      <c r="M24" s="49"/>
      <c r="N24" s="49"/>
      <c r="O24" s="49">
        <f t="shared" si="6"/>
        <v>633041.39323000005</v>
      </c>
      <c r="P24" s="49">
        <v>633041.39323000005</v>
      </c>
      <c r="Q24" s="49"/>
      <c r="R24" s="49"/>
      <c r="S24" s="49">
        <f t="shared" si="7"/>
        <v>633041.39323000005</v>
      </c>
      <c r="T24" s="49">
        <v>633041.39323000005</v>
      </c>
      <c r="U24" s="49"/>
      <c r="V24" s="49"/>
      <c r="W24" s="60">
        <f t="shared" si="8"/>
        <v>0</v>
      </c>
      <c r="X24" s="60"/>
      <c r="Y24" s="60">
        <f t="shared" si="9"/>
        <v>0</v>
      </c>
      <c r="Z24" s="133">
        <f t="shared" si="10"/>
        <v>0</v>
      </c>
      <c r="AA24" s="60">
        <f t="shared" si="11"/>
        <v>0</v>
      </c>
      <c r="AB24" s="142">
        <f t="shared" si="12"/>
        <v>0</v>
      </c>
      <c r="AC24" s="151">
        <v>1</v>
      </c>
      <c r="AD24" s="151">
        <v>0</v>
      </c>
      <c r="AE24" s="151">
        <v>0</v>
      </c>
      <c r="AF24" s="152">
        <v>0</v>
      </c>
      <c r="AG24" s="82"/>
    </row>
    <row r="25" spans="1:33" s="92" customFormat="1" ht="54.75" customHeight="1">
      <c r="A25" s="45">
        <v>13</v>
      </c>
      <c r="B25" s="210" t="s">
        <v>333</v>
      </c>
      <c r="C25" s="47" t="s">
        <v>61</v>
      </c>
      <c r="D25" s="48" t="s">
        <v>48</v>
      </c>
      <c r="E25" s="49">
        <v>2521526</v>
      </c>
      <c r="F25" s="49">
        <v>2431261.2969599999</v>
      </c>
      <c r="G25" s="49"/>
      <c r="H25" s="49">
        <v>250000</v>
      </c>
      <c r="I25" s="49"/>
      <c r="J25" s="51" t="s">
        <v>334</v>
      </c>
      <c r="K25" s="51" t="s">
        <v>335</v>
      </c>
      <c r="L25" s="49"/>
      <c r="M25" s="49"/>
      <c r="N25" s="49"/>
      <c r="O25" s="49">
        <f t="shared" si="6"/>
        <v>638447.05500000005</v>
      </c>
      <c r="P25" s="49">
        <v>638447.05500000005</v>
      </c>
      <c r="Q25" s="49"/>
      <c r="R25" s="49"/>
      <c r="S25" s="49">
        <f t="shared" si="7"/>
        <v>638447.05500000005</v>
      </c>
      <c r="T25" s="49">
        <v>638447.05500000005</v>
      </c>
      <c r="U25" s="49"/>
      <c r="V25" s="49"/>
      <c r="W25" s="60">
        <f t="shared" si="8"/>
        <v>0</v>
      </c>
      <c r="X25" s="60"/>
      <c r="Y25" s="60">
        <f t="shared" si="9"/>
        <v>0</v>
      </c>
      <c r="Z25" s="133">
        <f t="shared" si="10"/>
        <v>0</v>
      </c>
      <c r="AA25" s="60">
        <f t="shared" si="11"/>
        <v>0</v>
      </c>
      <c r="AB25" s="142">
        <f t="shared" si="12"/>
        <v>0</v>
      </c>
      <c r="AC25" s="151">
        <v>1</v>
      </c>
      <c r="AD25" s="151">
        <v>0</v>
      </c>
      <c r="AE25" s="151">
        <v>0</v>
      </c>
      <c r="AF25" s="152">
        <v>0</v>
      </c>
      <c r="AG25" s="82"/>
    </row>
    <row r="26" spans="1:33" s="92" customFormat="1" ht="67.5" customHeight="1">
      <c r="A26" s="45">
        <v>14</v>
      </c>
      <c r="B26" s="210" t="s">
        <v>336</v>
      </c>
      <c r="C26" s="47" t="s">
        <v>61</v>
      </c>
      <c r="D26" s="48" t="s">
        <v>48</v>
      </c>
      <c r="E26" s="49">
        <v>2334400</v>
      </c>
      <c r="F26" s="49">
        <v>1902604.0532700005</v>
      </c>
      <c r="G26" s="49"/>
      <c r="H26" s="49">
        <v>1589882.7522999998</v>
      </c>
      <c r="I26" s="49"/>
      <c r="J26" s="51" t="s">
        <v>337</v>
      </c>
      <c r="K26" s="51" t="s">
        <v>338</v>
      </c>
      <c r="L26" s="49"/>
      <c r="M26" s="49"/>
      <c r="N26" s="49"/>
      <c r="O26" s="49">
        <f t="shared" si="6"/>
        <v>308437.00400000002</v>
      </c>
      <c r="P26" s="49">
        <v>308437.00400000002</v>
      </c>
      <c r="Q26" s="49"/>
      <c r="R26" s="49"/>
      <c r="S26" s="49">
        <f t="shared" si="7"/>
        <v>308437.00400000002</v>
      </c>
      <c r="T26" s="49">
        <v>308437.00400000002</v>
      </c>
      <c r="U26" s="49"/>
      <c r="V26" s="49"/>
      <c r="W26" s="60">
        <f t="shared" si="8"/>
        <v>0</v>
      </c>
      <c r="X26" s="60"/>
      <c r="Y26" s="60">
        <f t="shared" si="9"/>
        <v>0</v>
      </c>
      <c r="Z26" s="133">
        <f t="shared" si="10"/>
        <v>0</v>
      </c>
      <c r="AA26" s="60">
        <f t="shared" si="11"/>
        <v>0</v>
      </c>
      <c r="AB26" s="142">
        <f t="shared" si="12"/>
        <v>0</v>
      </c>
      <c r="AC26" s="151">
        <v>1</v>
      </c>
      <c r="AD26" s="151">
        <v>0</v>
      </c>
      <c r="AE26" s="151">
        <v>0</v>
      </c>
      <c r="AF26" s="152">
        <v>0</v>
      </c>
      <c r="AG26" s="82"/>
    </row>
    <row r="27" spans="1:33" s="92" customFormat="1" ht="66.75" customHeight="1">
      <c r="A27" s="45">
        <v>15</v>
      </c>
      <c r="B27" s="210" t="s">
        <v>339</v>
      </c>
      <c r="C27" s="47" t="s">
        <v>61</v>
      </c>
      <c r="D27" s="48" t="s">
        <v>48</v>
      </c>
      <c r="E27" s="49">
        <v>6220881</v>
      </c>
      <c r="F27" s="35">
        <v>6115197.0614900002</v>
      </c>
      <c r="G27" s="49"/>
      <c r="H27" s="49">
        <v>1424500</v>
      </c>
      <c r="I27" s="49"/>
      <c r="J27" s="51" t="s">
        <v>340</v>
      </c>
      <c r="K27" s="51" t="s">
        <v>321</v>
      </c>
      <c r="L27" s="49"/>
      <c r="M27" s="49"/>
      <c r="N27" s="49"/>
      <c r="O27" s="49">
        <f t="shared" si="6"/>
        <v>638905.12100000004</v>
      </c>
      <c r="P27" s="49">
        <v>638905.12100000004</v>
      </c>
      <c r="Q27" s="49"/>
      <c r="R27" s="49"/>
      <c r="S27" s="49">
        <f t="shared" si="7"/>
        <v>638905.12100000004</v>
      </c>
      <c r="T27" s="49">
        <v>638905.12100000004</v>
      </c>
      <c r="U27" s="49"/>
      <c r="V27" s="49"/>
      <c r="W27" s="60">
        <f t="shared" si="8"/>
        <v>0</v>
      </c>
      <c r="X27" s="60"/>
      <c r="Y27" s="60">
        <f t="shared" si="9"/>
        <v>0</v>
      </c>
      <c r="Z27" s="133">
        <f t="shared" si="10"/>
        <v>0</v>
      </c>
      <c r="AA27" s="60">
        <f t="shared" si="11"/>
        <v>0</v>
      </c>
      <c r="AB27" s="142">
        <f t="shared" si="12"/>
        <v>0</v>
      </c>
      <c r="AC27" s="151">
        <v>1</v>
      </c>
      <c r="AD27" s="151">
        <v>0</v>
      </c>
      <c r="AE27" s="151">
        <v>0</v>
      </c>
      <c r="AF27" s="152">
        <v>0</v>
      </c>
      <c r="AG27" s="82"/>
    </row>
    <row r="28" spans="1:33" s="92" customFormat="1" ht="114" customHeight="1">
      <c r="A28" s="45">
        <v>16</v>
      </c>
      <c r="B28" s="210" t="s">
        <v>341</v>
      </c>
      <c r="C28" s="47" t="s">
        <v>61</v>
      </c>
      <c r="D28" s="48" t="s">
        <v>48</v>
      </c>
      <c r="E28" s="49">
        <v>2652521</v>
      </c>
      <c r="F28" s="35">
        <v>2563316.3537300001</v>
      </c>
      <c r="G28" s="49"/>
      <c r="H28" s="49">
        <v>1050000</v>
      </c>
      <c r="I28" s="49"/>
      <c r="J28" s="51" t="s">
        <v>342</v>
      </c>
      <c r="K28" s="51" t="s">
        <v>343</v>
      </c>
      <c r="L28" s="49"/>
      <c r="M28" s="49"/>
      <c r="N28" s="49"/>
      <c r="O28" s="49">
        <f t="shared" si="6"/>
        <v>437509.84207999997</v>
      </c>
      <c r="P28" s="49">
        <v>437509.84207999997</v>
      </c>
      <c r="Q28" s="49"/>
      <c r="R28" s="49"/>
      <c r="S28" s="49">
        <f t="shared" si="7"/>
        <v>437509.84207999997</v>
      </c>
      <c r="T28" s="49">
        <v>437509.84207999997</v>
      </c>
      <c r="U28" s="49"/>
      <c r="V28" s="49"/>
      <c r="W28" s="60">
        <f t="shared" si="8"/>
        <v>0</v>
      </c>
      <c r="X28" s="60"/>
      <c r="Y28" s="60">
        <f t="shared" si="9"/>
        <v>0</v>
      </c>
      <c r="Z28" s="133">
        <f t="shared" si="10"/>
        <v>0</v>
      </c>
      <c r="AA28" s="60">
        <f t="shared" si="11"/>
        <v>0</v>
      </c>
      <c r="AB28" s="142">
        <f t="shared" si="12"/>
        <v>0</v>
      </c>
      <c r="AC28" s="151">
        <v>1</v>
      </c>
      <c r="AD28" s="151">
        <v>0</v>
      </c>
      <c r="AE28" s="151">
        <v>0</v>
      </c>
      <c r="AF28" s="152">
        <v>0</v>
      </c>
      <c r="AG28" s="82"/>
    </row>
    <row r="29" spans="1:33" s="92" customFormat="1" ht="143.25" customHeight="1">
      <c r="A29" s="45">
        <v>17</v>
      </c>
      <c r="B29" s="210" t="s">
        <v>344</v>
      </c>
      <c r="C29" s="47" t="s">
        <v>61</v>
      </c>
      <c r="D29" s="48" t="s">
        <v>48</v>
      </c>
      <c r="E29" s="49">
        <v>2976050</v>
      </c>
      <c r="F29" s="35">
        <v>2832629.2927999999</v>
      </c>
      <c r="G29" s="49"/>
      <c r="H29" s="49">
        <v>585000</v>
      </c>
      <c r="I29" s="49"/>
      <c r="J29" s="51" t="s">
        <v>345</v>
      </c>
      <c r="K29" s="51" t="s">
        <v>338</v>
      </c>
      <c r="L29" s="49"/>
      <c r="M29" s="49"/>
      <c r="N29" s="49"/>
      <c r="O29" s="49">
        <f t="shared" si="6"/>
        <v>1320000</v>
      </c>
      <c r="P29" s="49">
        <v>1320000</v>
      </c>
      <c r="Q29" s="49"/>
      <c r="R29" s="49"/>
      <c r="S29" s="49">
        <f t="shared" si="7"/>
        <v>0</v>
      </c>
      <c r="T29" s="49">
        <v>0</v>
      </c>
      <c r="U29" s="49"/>
      <c r="V29" s="49"/>
      <c r="W29" s="60">
        <f t="shared" si="8"/>
        <v>0</v>
      </c>
      <c r="X29" s="60"/>
      <c r="Y29" s="60">
        <f t="shared" si="9"/>
        <v>1320000</v>
      </c>
      <c r="Z29" s="133">
        <f t="shared" si="10"/>
        <v>1</v>
      </c>
      <c r="AA29" s="60">
        <f t="shared" si="11"/>
        <v>1320000</v>
      </c>
      <c r="AB29" s="142">
        <f t="shared" si="12"/>
        <v>1</v>
      </c>
      <c r="AC29" s="151">
        <v>1</v>
      </c>
      <c r="AD29" s="151">
        <v>0</v>
      </c>
      <c r="AE29" s="151">
        <v>0</v>
      </c>
      <c r="AF29" s="152">
        <v>0</v>
      </c>
      <c r="AG29" s="57" t="s">
        <v>827</v>
      </c>
    </row>
    <row r="30" spans="1:33" s="92" customFormat="1" ht="64.5" customHeight="1">
      <c r="A30" s="45">
        <v>19</v>
      </c>
      <c r="B30" s="210" t="s">
        <v>348</v>
      </c>
      <c r="C30" s="47" t="s">
        <v>62</v>
      </c>
      <c r="D30" s="48" t="s">
        <v>102</v>
      </c>
      <c r="E30" s="35">
        <v>9177975</v>
      </c>
      <c r="F30" s="35">
        <v>8538185.9151999988</v>
      </c>
      <c r="G30" s="49"/>
      <c r="H30" s="49">
        <v>6811185.7230000002</v>
      </c>
      <c r="I30" s="49"/>
      <c r="J30" s="104" t="s">
        <v>349</v>
      </c>
      <c r="K30" s="104" t="s">
        <v>773</v>
      </c>
      <c r="L30" s="49"/>
      <c r="M30" s="49"/>
      <c r="N30" s="49"/>
      <c r="O30" s="49">
        <v>0</v>
      </c>
      <c r="P30" s="49">
        <v>0</v>
      </c>
      <c r="Q30" s="49">
        <v>0</v>
      </c>
      <c r="R30" s="49">
        <v>0</v>
      </c>
      <c r="S30" s="49">
        <v>0</v>
      </c>
      <c r="T30" s="49">
        <v>0</v>
      </c>
      <c r="U30" s="49">
        <v>0</v>
      </c>
      <c r="V30" s="49">
        <v>0</v>
      </c>
      <c r="W30" s="60">
        <f t="shared" si="8"/>
        <v>0</v>
      </c>
      <c r="X30" s="60"/>
      <c r="Y30" s="60">
        <f t="shared" si="9"/>
        <v>0</v>
      </c>
      <c r="Z30" s="133"/>
      <c r="AA30" s="60">
        <f t="shared" si="11"/>
        <v>0</v>
      </c>
      <c r="AB30" s="142"/>
      <c r="AC30" s="151">
        <v>1</v>
      </c>
      <c r="AD30" s="151">
        <v>0</v>
      </c>
      <c r="AE30" s="151">
        <v>0</v>
      </c>
      <c r="AF30" s="152">
        <v>0</v>
      </c>
      <c r="AG30" s="82"/>
    </row>
    <row r="31" spans="1:33" s="18" customFormat="1" ht="48.75" customHeight="1">
      <c r="A31" s="45">
        <v>20</v>
      </c>
      <c r="B31" s="210" t="s">
        <v>350</v>
      </c>
      <c r="C31" s="47" t="s">
        <v>62</v>
      </c>
      <c r="D31" s="48" t="s">
        <v>224</v>
      </c>
      <c r="E31" s="35">
        <v>12224030</v>
      </c>
      <c r="F31" s="35">
        <v>11869364.60201</v>
      </c>
      <c r="G31" s="49"/>
      <c r="H31" s="49">
        <v>9203474.2982899994</v>
      </c>
      <c r="I31" s="49"/>
      <c r="J31" s="104" t="s">
        <v>351</v>
      </c>
      <c r="K31" s="104" t="s">
        <v>352</v>
      </c>
      <c r="L31" s="49"/>
      <c r="M31" s="49"/>
      <c r="N31" s="49"/>
      <c r="O31" s="49">
        <f t="shared" si="6"/>
        <v>507146.45209999999</v>
      </c>
      <c r="P31" s="49">
        <v>507146.45209999999</v>
      </c>
      <c r="Q31" s="49"/>
      <c r="R31" s="49"/>
      <c r="S31" s="49">
        <f t="shared" si="7"/>
        <v>507146.45209999999</v>
      </c>
      <c r="T31" s="49">
        <v>507146.45209999999</v>
      </c>
      <c r="U31" s="49"/>
      <c r="V31" s="49"/>
      <c r="W31" s="60">
        <f t="shared" si="8"/>
        <v>0</v>
      </c>
      <c r="X31" s="60"/>
      <c r="Y31" s="60">
        <f t="shared" si="9"/>
        <v>0</v>
      </c>
      <c r="Z31" s="133">
        <f t="shared" si="10"/>
        <v>0</v>
      </c>
      <c r="AA31" s="60">
        <f t="shared" si="11"/>
        <v>0</v>
      </c>
      <c r="AB31" s="142">
        <f t="shared" si="12"/>
        <v>0</v>
      </c>
      <c r="AC31" s="151">
        <v>1</v>
      </c>
      <c r="AD31" s="151">
        <v>0</v>
      </c>
      <c r="AE31" s="151">
        <v>0</v>
      </c>
      <c r="AF31" s="152">
        <v>0</v>
      </c>
      <c r="AG31" s="82"/>
    </row>
    <row r="32" spans="1:33" s="18" customFormat="1" ht="92.25" customHeight="1">
      <c r="A32" s="45">
        <v>21</v>
      </c>
      <c r="B32" s="210" t="s">
        <v>353</v>
      </c>
      <c r="C32" s="47" t="s">
        <v>62</v>
      </c>
      <c r="D32" s="48" t="s">
        <v>224</v>
      </c>
      <c r="E32" s="35">
        <v>13940176</v>
      </c>
      <c r="F32" s="35">
        <v>14036930.275300002</v>
      </c>
      <c r="G32" s="49"/>
      <c r="H32" s="49">
        <v>1499000</v>
      </c>
      <c r="I32" s="49"/>
      <c r="J32" s="104" t="s">
        <v>354</v>
      </c>
      <c r="K32" s="104" t="s">
        <v>355</v>
      </c>
      <c r="L32" s="49"/>
      <c r="M32" s="49"/>
      <c r="N32" s="49"/>
      <c r="O32" s="49">
        <f t="shared" si="6"/>
        <v>1227147</v>
      </c>
      <c r="P32" s="49">
        <v>1227147</v>
      </c>
      <c r="Q32" s="49"/>
      <c r="R32" s="49"/>
      <c r="S32" s="49">
        <f t="shared" si="7"/>
        <v>1170000</v>
      </c>
      <c r="T32" s="49">
        <v>1170000</v>
      </c>
      <c r="U32" s="49"/>
      <c r="V32" s="49"/>
      <c r="W32" s="60">
        <f t="shared" si="8"/>
        <v>0</v>
      </c>
      <c r="X32" s="60"/>
      <c r="Y32" s="60">
        <f t="shared" si="9"/>
        <v>57147</v>
      </c>
      <c r="Z32" s="133">
        <f t="shared" si="10"/>
        <v>4.6568992956834025E-2</v>
      </c>
      <c r="AA32" s="60">
        <f t="shared" si="11"/>
        <v>57147</v>
      </c>
      <c r="AB32" s="142">
        <f t="shared" si="12"/>
        <v>4.6568992956834025E-2</v>
      </c>
      <c r="AC32" s="151">
        <v>1</v>
      </c>
      <c r="AD32" s="151">
        <v>0</v>
      </c>
      <c r="AE32" s="151">
        <v>0</v>
      </c>
      <c r="AF32" s="152">
        <v>0</v>
      </c>
      <c r="AG32" s="82"/>
    </row>
    <row r="33" spans="1:34" s="92" customFormat="1" ht="104.25" customHeight="1">
      <c r="A33" s="45">
        <v>22</v>
      </c>
      <c r="B33" s="210" t="s">
        <v>663</v>
      </c>
      <c r="C33" s="47" t="s">
        <v>758</v>
      </c>
      <c r="D33" s="48" t="s">
        <v>617</v>
      </c>
      <c r="E33" s="49">
        <v>1420553.2690000001</v>
      </c>
      <c r="F33" s="49">
        <v>1375968.0249399999</v>
      </c>
      <c r="G33" s="49"/>
      <c r="H33" s="49"/>
      <c r="I33" s="49"/>
      <c r="J33" s="93" t="s">
        <v>759</v>
      </c>
      <c r="K33" s="93"/>
      <c r="L33" s="49"/>
      <c r="M33" s="49"/>
      <c r="N33" s="49"/>
      <c r="O33" s="49">
        <f t="shared" si="6"/>
        <v>0</v>
      </c>
      <c r="P33" s="49">
        <v>0</v>
      </c>
      <c r="Q33" s="49"/>
      <c r="R33" s="49"/>
      <c r="S33" s="49">
        <f t="shared" si="7"/>
        <v>0</v>
      </c>
      <c r="T33" s="49">
        <v>0</v>
      </c>
      <c r="U33" s="49"/>
      <c r="V33" s="49"/>
      <c r="W33" s="60">
        <f t="shared" si="8"/>
        <v>0</v>
      </c>
      <c r="X33" s="60"/>
      <c r="Y33" s="60">
        <f t="shared" si="9"/>
        <v>0</v>
      </c>
      <c r="Z33" s="133"/>
      <c r="AA33" s="60">
        <f t="shared" si="11"/>
        <v>0</v>
      </c>
      <c r="AB33" s="142"/>
      <c r="AC33" s="151">
        <v>1</v>
      </c>
      <c r="AD33" s="151"/>
      <c r="AE33" s="151"/>
      <c r="AF33" s="152"/>
      <c r="AG33" s="57" t="s">
        <v>760</v>
      </c>
    </row>
    <row r="34" spans="1:34" s="92" customFormat="1" ht="104.25" customHeight="1">
      <c r="A34" s="45">
        <v>23</v>
      </c>
      <c r="B34" s="210" t="s">
        <v>664</v>
      </c>
      <c r="C34" s="47" t="s">
        <v>758</v>
      </c>
      <c r="D34" s="48">
        <v>2026</v>
      </c>
      <c r="E34" s="49">
        <v>2590393</v>
      </c>
      <c r="F34" s="49">
        <v>2369852.5683900001</v>
      </c>
      <c r="G34" s="49"/>
      <c r="H34" s="49"/>
      <c r="I34" s="49"/>
      <c r="J34" s="93" t="s">
        <v>761</v>
      </c>
      <c r="K34" s="93"/>
      <c r="L34" s="49"/>
      <c r="M34" s="49"/>
      <c r="N34" s="49"/>
      <c r="O34" s="49">
        <f t="shared" si="6"/>
        <v>0</v>
      </c>
      <c r="P34" s="49">
        <v>0</v>
      </c>
      <c r="Q34" s="49"/>
      <c r="R34" s="49"/>
      <c r="S34" s="49">
        <f t="shared" si="7"/>
        <v>0</v>
      </c>
      <c r="T34" s="49">
        <v>0</v>
      </c>
      <c r="U34" s="49"/>
      <c r="V34" s="49"/>
      <c r="W34" s="60">
        <f t="shared" si="8"/>
        <v>0</v>
      </c>
      <c r="X34" s="60"/>
      <c r="Y34" s="60">
        <f t="shared" si="9"/>
        <v>0</v>
      </c>
      <c r="Z34" s="133"/>
      <c r="AA34" s="60">
        <f t="shared" si="11"/>
        <v>0</v>
      </c>
      <c r="AB34" s="142"/>
      <c r="AC34" s="151">
        <v>1</v>
      </c>
      <c r="AD34" s="151"/>
      <c r="AE34" s="151"/>
      <c r="AF34" s="152"/>
      <c r="AG34" s="57" t="s">
        <v>826</v>
      </c>
    </row>
    <row r="35" spans="1:34" s="92" customFormat="1" ht="104.25" customHeight="1">
      <c r="A35" s="45">
        <v>24</v>
      </c>
      <c r="B35" s="210" t="s">
        <v>667</v>
      </c>
      <c r="C35" s="47" t="s">
        <v>758</v>
      </c>
      <c r="D35" s="48" t="s">
        <v>48</v>
      </c>
      <c r="E35" s="49">
        <v>2332591.7280000001</v>
      </c>
      <c r="F35" s="49">
        <v>2219260.5519900001</v>
      </c>
      <c r="G35" s="49"/>
      <c r="H35" s="49"/>
      <c r="I35" s="49"/>
      <c r="J35" s="93" t="s">
        <v>762</v>
      </c>
      <c r="K35" s="93" t="s">
        <v>762</v>
      </c>
      <c r="L35" s="49"/>
      <c r="M35" s="49"/>
      <c r="N35" s="49"/>
      <c r="O35" s="49">
        <f t="shared" si="6"/>
        <v>603000</v>
      </c>
      <c r="P35" s="49">
        <v>603000</v>
      </c>
      <c r="Q35" s="49"/>
      <c r="R35" s="49"/>
      <c r="S35" s="49">
        <f t="shared" si="7"/>
        <v>603000</v>
      </c>
      <c r="T35" s="49">
        <v>603000</v>
      </c>
      <c r="U35" s="49"/>
      <c r="V35" s="49"/>
      <c r="W35" s="60">
        <f t="shared" si="8"/>
        <v>0</v>
      </c>
      <c r="X35" s="60"/>
      <c r="Y35" s="60">
        <f t="shared" si="9"/>
        <v>0</v>
      </c>
      <c r="Z35" s="133">
        <f t="shared" si="10"/>
        <v>0</v>
      </c>
      <c r="AA35" s="60">
        <f t="shared" si="11"/>
        <v>0</v>
      </c>
      <c r="AB35" s="142">
        <f t="shared" si="12"/>
        <v>0</v>
      </c>
      <c r="AC35" s="151">
        <v>1</v>
      </c>
      <c r="AD35" s="151"/>
      <c r="AE35" s="151"/>
      <c r="AF35" s="152"/>
      <c r="AG35" s="57"/>
    </row>
    <row r="36" spans="1:34" s="92" customFormat="1" ht="104.25" customHeight="1">
      <c r="A36" s="45">
        <v>25</v>
      </c>
      <c r="B36" s="210" t="s">
        <v>665</v>
      </c>
      <c r="C36" s="47" t="s">
        <v>758</v>
      </c>
      <c r="D36" s="48" t="s">
        <v>617</v>
      </c>
      <c r="E36" s="49">
        <v>9582931</v>
      </c>
      <c r="F36" s="49">
        <v>9267229.6919</v>
      </c>
      <c r="G36" s="49"/>
      <c r="H36" s="49"/>
      <c r="I36" s="49"/>
      <c r="J36" s="93" t="s">
        <v>763</v>
      </c>
      <c r="K36" s="93" t="s">
        <v>763</v>
      </c>
      <c r="L36" s="49"/>
      <c r="M36" s="49"/>
      <c r="N36" s="49"/>
      <c r="O36" s="49">
        <f t="shared" si="6"/>
        <v>0</v>
      </c>
      <c r="P36" s="49"/>
      <c r="Q36" s="49"/>
      <c r="R36" s="49"/>
      <c r="S36" s="49">
        <f t="shared" si="7"/>
        <v>0</v>
      </c>
      <c r="T36" s="49"/>
      <c r="U36" s="49">
        <v>0</v>
      </c>
      <c r="V36" s="49"/>
      <c r="W36" s="60">
        <f t="shared" si="8"/>
        <v>0</v>
      </c>
      <c r="X36" s="60"/>
      <c r="Y36" s="60">
        <f t="shared" si="9"/>
        <v>0</v>
      </c>
      <c r="Z36" s="133"/>
      <c r="AA36" s="60">
        <f t="shared" si="11"/>
        <v>0</v>
      </c>
      <c r="AB36" s="142"/>
      <c r="AC36" s="151">
        <v>1</v>
      </c>
      <c r="AD36" s="151"/>
      <c r="AE36" s="151"/>
      <c r="AF36" s="152"/>
      <c r="AG36" s="57" t="s">
        <v>764</v>
      </c>
    </row>
    <row r="37" spans="1:34" s="92" customFormat="1" ht="104.25" customHeight="1">
      <c r="A37" s="45">
        <v>26</v>
      </c>
      <c r="B37" s="210" t="s">
        <v>666</v>
      </c>
      <c r="C37" s="47" t="s">
        <v>758</v>
      </c>
      <c r="D37" s="48" t="s">
        <v>617</v>
      </c>
      <c r="E37" s="49">
        <v>3663151</v>
      </c>
      <c r="F37" s="49">
        <v>3112845.2893699999</v>
      </c>
      <c r="G37" s="49"/>
      <c r="H37" s="49"/>
      <c r="I37" s="49"/>
      <c r="J37" s="93" t="s">
        <v>765</v>
      </c>
      <c r="K37" s="93" t="s">
        <v>765</v>
      </c>
      <c r="L37" s="49"/>
      <c r="M37" s="49"/>
      <c r="N37" s="49"/>
      <c r="O37" s="49">
        <f t="shared" si="6"/>
        <v>442500</v>
      </c>
      <c r="P37" s="49">
        <v>442500</v>
      </c>
      <c r="Q37" s="49"/>
      <c r="R37" s="49"/>
      <c r="S37" s="49">
        <f t="shared" si="7"/>
        <v>442500</v>
      </c>
      <c r="T37" s="49">
        <v>442500</v>
      </c>
      <c r="U37" s="49"/>
      <c r="V37" s="49"/>
      <c r="W37" s="60">
        <f t="shared" si="8"/>
        <v>0</v>
      </c>
      <c r="X37" s="60"/>
      <c r="Y37" s="60">
        <f t="shared" si="9"/>
        <v>0</v>
      </c>
      <c r="Z37" s="133">
        <f t="shared" si="10"/>
        <v>0</v>
      </c>
      <c r="AA37" s="60">
        <f t="shared" si="11"/>
        <v>0</v>
      </c>
      <c r="AB37" s="142">
        <f t="shared" si="12"/>
        <v>0</v>
      </c>
      <c r="AC37" s="151">
        <v>1</v>
      </c>
      <c r="AD37" s="151"/>
      <c r="AE37" s="151"/>
      <c r="AF37" s="152"/>
      <c r="AG37" s="57"/>
    </row>
    <row r="38" spans="1:34" s="92" customFormat="1" ht="104.25" customHeight="1">
      <c r="A38" s="45">
        <v>27</v>
      </c>
      <c r="B38" s="210" t="s">
        <v>668</v>
      </c>
      <c r="C38" s="47" t="s">
        <v>758</v>
      </c>
      <c r="D38" s="48" t="s">
        <v>617</v>
      </c>
      <c r="E38" s="49">
        <v>3181731</v>
      </c>
      <c r="F38" s="49">
        <v>3019434.2197500002</v>
      </c>
      <c r="G38" s="49"/>
      <c r="H38" s="49"/>
      <c r="I38" s="49"/>
      <c r="J38" s="93" t="s">
        <v>766</v>
      </c>
      <c r="K38" s="93" t="s">
        <v>766</v>
      </c>
      <c r="L38" s="49"/>
      <c r="M38" s="49"/>
      <c r="N38" s="49"/>
      <c r="O38" s="49">
        <f t="shared" si="6"/>
        <v>383848.49800999998</v>
      </c>
      <c r="P38" s="49">
        <v>383848.49800999998</v>
      </c>
      <c r="Q38" s="49"/>
      <c r="R38" s="49"/>
      <c r="S38" s="49">
        <f t="shared" si="7"/>
        <v>383848.49800999998</v>
      </c>
      <c r="T38" s="49">
        <v>383848.49800999998</v>
      </c>
      <c r="U38" s="49"/>
      <c r="V38" s="49"/>
      <c r="W38" s="60">
        <f t="shared" si="8"/>
        <v>0</v>
      </c>
      <c r="X38" s="60"/>
      <c r="Y38" s="60">
        <f t="shared" si="9"/>
        <v>0</v>
      </c>
      <c r="Z38" s="133">
        <f t="shared" si="10"/>
        <v>0</v>
      </c>
      <c r="AA38" s="60">
        <f t="shared" si="11"/>
        <v>0</v>
      </c>
      <c r="AB38" s="142">
        <f t="shared" si="12"/>
        <v>0</v>
      </c>
      <c r="AC38" s="151">
        <v>1</v>
      </c>
      <c r="AD38" s="151"/>
      <c r="AE38" s="151"/>
      <c r="AF38" s="152"/>
      <c r="AG38" s="57"/>
    </row>
    <row r="39" spans="1:34" s="92" customFormat="1" ht="104.25" customHeight="1">
      <c r="A39" s="45">
        <v>28</v>
      </c>
      <c r="B39" s="210" t="s">
        <v>669</v>
      </c>
      <c r="C39" s="47" t="s">
        <v>758</v>
      </c>
      <c r="D39" s="48" t="s">
        <v>617</v>
      </c>
      <c r="E39" s="49">
        <v>4083905</v>
      </c>
      <c r="F39" s="49">
        <v>2093113.5033800001</v>
      </c>
      <c r="G39" s="49"/>
      <c r="H39" s="49"/>
      <c r="I39" s="49"/>
      <c r="J39" s="93" t="s">
        <v>767</v>
      </c>
      <c r="K39" s="93" t="s">
        <v>767</v>
      </c>
      <c r="L39" s="49"/>
      <c r="M39" s="49"/>
      <c r="N39" s="49"/>
      <c r="O39" s="49">
        <f t="shared" si="6"/>
        <v>601754.59401</v>
      </c>
      <c r="P39" s="49">
        <v>601754.59401</v>
      </c>
      <c r="Q39" s="49"/>
      <c r="R39" s="49"/>
      <c r="S39" s="49">
        <f t="shared" si="7"/>
        <v>601754.59401</v>
      </c>
      <c r="T39" s="49">
        <v>601754.59401</v>
      </c>
      <c r="U39" s="49"/>
      <c r="V39" s="49"/>
      <c r="W39" s="60">
        <f t="shared" si="8"/>
        <v>0</v>
      </c>
      <c r="X39" s="60"/>
      <c r="Y39" s="60">
        <f t="shared" si="9"/>
        <v>0</v>
      </c>
      <c r="Z39" s="133">
        <f t="shared" si="10"/>
        <v>0</v>
      </c>
      <c r="AA39" s="60">
        <f t="shared" si="11"/>
        <v>0</v>
      </c>
      <c r="AB39" s="142">
        <f t="shared" si="12"/>
        <v>0</v>
      </c>
      <c r="AC39" s="151">
        <v>1</v>
      </c>
      <c r="AD39" s="151"/>
      <c r="AE39" s="151"/>
      <c r="AF39" s="152"/>
      <c r="AG39" s="57"/>
    </row>
    <row r="40" spans="1:34" s="92" customFormat="1" ht="104.25" customHeight="1">
      <c r="A40" s="45">
        <v>29</v>
      </c>
      <c r="B40" s="210" t="s">
        <v>670</v>
      </c>
      <c r="C40" s="47" t="s">
        <v>758</v>
      </c>
      <c r="D40" s="48" t="s">
        <v>617</v>
      </c>
      <c r="E40" s="49">
        <v>9651907</v>
      </c>
      <c r="F40" s="49">
        <v>9183054.7634500004</v>
      </c>
      <c r="G40" s="49"/>
      <c r="H40" s="49"/>
      <c r="I40" s="49"/>
      <c r="J40" s="93" t="s">
        <v>768</v>
      </c>
      <c r="K40" s="93"/>
      <c r="L40" s="49"/>
      <c r="M40" s="49"/>
      <c r="N40" s="49"/>
      <c r="O40" s="49">
        <f t="shared" si="6"/>
        <v>0</v>
      </c>
      <c r="P40" s="49">
        <v>0</v>
      </c>
      <c r="Q40" s="49"/>
      <c r="R40" s="49"/>
      <c r="S40" s="49">
        <f t="shared" si="7"/>
        <v>0</v>
      </c>
      <c r="T40" s="49">
        <v>0</v>
      </c>
      <c r="U40" s="49"/>
      <c r="V40" s="49"/>
      <c r="W40" s="60">
        <f t="shared" si="8"/>
        <v>0</v>
      </c>
      <c r="X40" s="60"/>
      <c r="Y40" s="60">
        <f t="shared" si="9"/>
        <v>0</v>
      </c>
      <c r="Z40" s="133"/>
      <c r="AA40" s="60">
        <f t="shared" si="11"/>
        <v>0</v>
      </c>
      <c r="AB40" s="142"/>
      <c r="AC40" s="151">
        <v>1</v>
      </c>
      <c r="AD40" s="151"/>
      <c r="AE40" s="151"/>
      <c r="AF40" s="152"/>
      <c r="AG40" s="57" t="s">
        <v>769</v>
      </c>
    </row>
    <row r="41" spans="1:34" s="92" customFormat="1" ht="104.25" customHeight="1">
      <c r="A41" s="45">
        <v>30</v>
      </c>
      <c r="B41" s="210" t="s">
        <v>671</v>
      </c>
      <c r="C41" s="47" t="s">
        <v>758</v>
      </c>
      <c r="D41" s="48" t="s">
        <v>617</v>
      </c>
      <c r="E41" s="49">
        <v>1063001.7450000001</v>
      </c>
      <c r="F41" s="49">
        <v>1020561.8112699999</v>
      </c>
      <c r="G41" s="49"/>
      <c r="H41" s="49"/>
      <c r="I41" s="49"/>
      <c r="J41" s="93" t="s">
        <v>770</v>
      </c>
      <c r="K41" s="93" t="s">
        <v>770</v>
      </c>
      <c r="L41" s="49"/>
      <c r="M41" s="49"/>
      <c r="N41" s="49"/>
      <c r="O41" s="49">
        <f t="shared" si="6"/>
        <v>147756.34100000001</v>
      </c>
      <c r="P41" s="49">
        <v>147756.34100000001</v>
      </c>
      <c r="Q41" s="49"/>
      <c r="R41" s="49"/>
      <c r="S41" s="49">
        <f t="shared" si="7"/>
        <v>147756.34100000001</v>
      </c>
      <c r="T41" s="49">
        <v>147756.34100000001</v>
      </c>
      <c r="U41" s="49"/>
      <c r="V41" s="49"/>
      <c r="W41" s="60">
        <f t="shared" si="8"/>
        <v>0</v>
      </c>
      <c r="X41" s="60"/>
      <c r="Y41" s="60">
        <f t="shared" si="9"/>
        <v>0</v>
      </c>
      <c r="Z41" s="133">
        <f t="shared" si="10"/>
        <v>0</v>
      </c>
      <c r="AA41" s="60">
        <f t="shared" si="11"/>
        <v>0</v>
      </c>
      <c r="AB41" s="142">
        <f t="shared" si="12"/>
        <v>0</v>
      </c>
      <c r="AC41" s="151">
        <v>1</v>
      </c>
      <c r="AD41" s="151"/>
      <c r="AE41" s="151"/>
      <c r="AF41" s="152"/>
      <c r="AG41" s="57"/>
    </row>
    <row r="42" spans="1:34" s="92" customFormat="1" ht="104.25" customHeight="1">
      <c r="A42" s="45">
        <v>31</v>
      </c>
      <c r="B42" s="210" t="s">
        <v>672</v>
      </c>
      <c r="C42" s="47" t="s">
        <v>758</v>
      </c>
      <c r="D42" s="48" t="s">
        <v>617</v>
      </c>
      <c r="E42" s="49">
        <v>4425982</v>
      </c>
      <c r="F42" s="49">
        <v>4236961.5301799998</v>
      </c>
      <c r="G42" s="49"/>
      <c r="H42" s="49"/>
      <c r="I42" s="49"/>
      <c r="J42" s="93" t="s">
        <v>771</v>
      </c>
      <c r="K42" s="93"/>
      <c r="L42" s="49"/>
      <c r="M42" s="49"/>
      <c r="N42" s="49"/>
      <c r="O42" s="49">
        <f t="shared" si="6"/>
        <v>0</v>
      </c>
      <c r="P42" s="49"/>
      <c r="Q42" s="49"/>
      <c r="R42" s="49"/>
      <c r="S42" s="49">
        <f t="shared" si="7"/>
        <v>0</v>
      </c>
      <c r="T42" s="49"/>
      <c r="U42" s="49"/>
      <c r="V42" s="49"/>
      <c r="W42" s="60">
        <f t="shared" si="8"/>
        <v>0</v>
      </c>
      <c r="X42" s="60"/>
      <c r="Y42" s="60">
        <f t="shared" si="9"/>
        <v>0</v>
      </c>
      <c r="Z42" s="133"/>
      <c r="AA42" s="60">
        <f t="shared" si="11"/>
        <v>0</v>
      </c>
      <c r="AB42" s="142"/>
      <c r="AC42" s="151">
        <v>1</v>
      </c>
      <c r="AD42" s="151"/>
      <c r="AE42" s="151"/>
      <c r="AF42" s="152"/>
      <c r="AG42" s="57" t="s">
        <v>772</v>
      </c>
    </row>
    <row r="43" spans="1:34" s="6" customFormat="1" ht="26.25" customHeight="1">
      <c r="A43" s="33" t="s">
        <v>12</v>
      </c>
      <c r="B43" s="23" t="s">
        <v>65</v>
      </c>
      <c r="C43" s="19"/>
      <c r="D43" s="21"/>
      <c r="E43" s="22">
        <f>SUM(E44:E70)</f>
        <v>0</v>
      </c>
      <c r="F43" s="22">
        <f>SUM(F44:F75)</f>
        <v>3637572.9850300006</v>
      </c>
      <c r="G43" s="22">
        <f>SUM(G44:G70)</f>
        <v>0</v>
      </c>
      <c r="H43" s="22">
        <f>SUM(H44:H75)</f>
        <v>1042311.66096</v>
      </c>
      <c r="I43" s="22">
        <f t="shared" ref="I43:N43" si="13">SUM(I44:I70)</f>
        <v>0</v>
      </c>
      <c r="J43" s="22">
        <f t="shared" si="13"/>
        <v>0</v>
      </c>
      <c r="K43" s="22">
        <f t="shared" si="13"/>
        <v>0</v>
      </c>
      <c r="L43" s="22">
        <f t="shared" si="13"/>
        <v>0</v>
      </c>
      <c r="M43" s="22">
        <f t="shared" si="13"/>
        <v>0</v>
      </c>
      <c r="N43" s="22">
        <f t="shared" si="13"/>
        <v>0</v>
      </c>
      <c r="O43" s="22">
        <f>SUM(O44:O75)</f>
        <v>78000</v>
      </c>
      <c r="P43" s="22">
        <f>SUM(P44:P75)</f>
        <v>78000</v>
      </c>
      <c r="Q43" s="22">
        <f>SUM(Q44:Q70)</f>
        <v>0</v>
      </c>
      <c r="R43" s="22">
        <f>SUM(R44:R70)</f>
        <v>0</v>
      </c>
      <c r="S43" s="22">
        <f>SUM(S44:S75)</f>
        <v>28000</v>
      </c>
      <c r="T43" s="22">
        <f>SUM(T44:T75)</f>
        <v>28000</v>
      </c>
      <c r="U43" s="22">
        <f>SUM(U44:U70)</f>
        <v>0</v>
      </c>
      <c r="V43" s="22">
        <f>SUM(V44:V70)</f>
        <v>0</v>
      </c>
      <c r="W43" s="22">
        <f t="shared" si="8"/>
        <v>0</v>
      </c>
      <c r="X43" s="22"/>
      <c r="Y43" s="22">
        <f t="shared" si="9"/>
        <v>50000</v>
      </c>
      <c r="Z43" s="131">
        <f t="shared" ref="Z43" si="14">Y43/(P43+Q43)</f>
        <v>0.64102564102564108</v>
      </c>
      <c r="AA43" s="22">
        <f t="shared" si="11"/>
        <v>50000</v>
      </c>
      <c r="AB43" s="140">
        <f t="shared" si="4"/>
        <v>0.64102564102564108</v>
      </c>
      <c r="AC43" s="22">
        <f>SUM(AC44:AC75)</f>
        <v>32</v>
      </c>
      <c r="AD43" s="22">
        <f>SUM(AD44:AD75)</f>
        <v>0</v>
      </c>
      <c r="AE43" s="22">
        <f>SUM(AE44:AE75)</f>
        <v>0</v>
      </c>
      <c r="AF43" s="22">
        <f>SUM(AF44:AF70)</f>
        <v>0</v>
      </c>
      <c r="AG43" s="74"/>
      <c r="AH43" s="69"/>
    </row>
    <row r="44" spans="1:34" s="92" customFormat="1" ht="56.25" customHeight="1">
      <c r="A44" s="45">
        <v>32</v>
      </c>
      <c r="B44" s="198" t="s">
        <v>356</v>
      </c>
      <c r="C44" s="47" t="s">
        <v>60</v>
      </c>
      <c r="D44" s="48" t="s">
        <v>64</v>
      </c>
      <c r="E44" s="49"/>
      <c r="F44" s="49">
        <v>79682.271200000003</v>
      </c>
      <c r="G44" s="49"/>
      <c r="H44" s="49">
        <v>30000</v>
      </c>
      <c r="I44" s="49"/>
      <c r="J44" s="36" t="s">
        <v>49</v>
      </c>
      <c r="K44" s="49"/>
      <c r="L44" s="49"/>
      <c r="M44" s="49"/>
      <c r="N44" s="49"/>
      <c r="O44" s="49">
        <v>0</v>
      </c>
      <c r="P44" s="49">
        <v>0</v>
      </c>
      <c r="Q44" s="49">
        <v>0</v>
      </c>
      <c r="R44" s="49">
        <v>0</v>
      </c>
      <c r="S44" s="49">
        <v>0</v>
      </c>
      <c r="T44" s="49">
        <v>0</v>
      </c>
      <c r="U44" s="49">
        <v>0</v>
      </c>
      <c r="V44" s="49">
        <v>0</v>
      </c>
      <c r="W44" s="190">
        <f t="shared" si="8"/>
        <v>0</v>
      </c>
      <c r="X44" s="190"/>
      <c r="Y44" s="190">
        <f t="shared" si="9"/>
        <v>0</v>
      </c>
      <c r="Z44" s="191"/>
      <c r="AA44" s="190"/>
      <c r="AB44" s="191"/>
      <c r="AC44" s="151">
        <v>1</v>
      </c>
      <c r="AD44" s="151">
        <v>0</v>
      </c>
      <c r="AE44" s="151">
        <v>0</v>
      </c>
      <c r="AF44" s="152">
        <v>0</v>
      </c>
      <c r="AG44" s="57" t="s">
        <v>778</v>
      </c>
    </row>
    <row r="45" spans="1:34" s="92" customFormat="1" ht="66.75" customHeight="1">
      <c r="A45" s="45">
        <v>33</v>
      </c>
      <c r="B45" s="198" t="s">
        <v>357</v>
      </c>
      <c r="C45" s="47" t="s">
        <v>60</v>
      </c>
      <c r="D45" s="48" t="s">
        <v>64</v>
      </c>
      <c r="E45" s="49"/>
      <c r="F45" s="49">
        <v>65995.433990000005</v>
      </c>
      <c r="G45" s="49"/>
      <c r="H45" s="49">
        <v>19097</v>
      </c>
      <c r="I45" s="49"/>
      <c r="J45" s="36" t="s">
        <v>49</v>
      </c>
      <c r="K45" s="49"/>
      <c r="L45" s="49"/>
      <c r="M45" s="49"/>
      <c r="N45" s="49"/>
      <c r="O45" s="49">
        <v>0</v>
      </c>
      <c r="P45" s="49">
        <v>0</v>
      </c>
      <c r="Q45" s="49">
        <v>0</v>
      </c>
      <c r="R45" s="49">
        <v>0</v>
      </c>
      <c r="S45" s="49">
        <v>0</v>
      </c>
      <c r="T45" s="49">
        <v>0</v>
      </c>
      <c r="U45" s="49">
        <v>0</v>
      </c>
      <c r="V45" s="49">
        <v>0</v>
      </c>
      <c r="W45" s="190">
        <f t="shared" si="8"/>
        <v>0</v>
      </c>
      <c r="X45" s="190"/>
      <c r="Y45" s="190">
        <f t="shared" si="9"/>
        <v>0</v>
      </c>
      <c r="Z45" s="191"/>
      <c r="AA45" s="190"/>
      <c r="AB45" s="191"/>
      <c r="AC45" s="151">
        <v>1</v>
      </c>
      <c r="AD45" s="151">
        <v>0</v>
      </c>
      <c r="AE45" s="151">
        <v>0</v>
      </c>
      <c r="AF45" s="152">
        <v>0</v>
      </c>
      <c r="AG45" s="57" t="s">
        <v>779</v>
      </c>
    </row>
    <row r="46" spans="1:34" s="92" customFormat="1" ht="72" customHeight="1">
      <c r="A46" s="45">
        <v>35</v>
      </c>
      <c r="B46" s="198" t="s">
        <v>359</v>
      </c>
      <c r="C46" s="47" t="s">
        <v>60</v>
      </c>
      <c r="D46" s="48" t="s">
        <v>64</v>
      </c>
      <c r="E46" s="49"/>
      <c r="F46" s="49">
        <v>62704.803389999899</v>
      </c>
      <c r="G46" s="49"/>
      <c r="H46" s="49">
        <v>3917</v>
      </c>
      <c r="I46" s="49"/>
      <c r="J46" s="36" t="s">
        <v>49</v>
      </c>
      <c r="K46" s="49"/>
      <c r="L46" s="49"/>
      <c r="M46" s="49"/>
      <c r="N46" s="49"/>
      <c r="O46" s="49">
        <v>0</v>
      </c>
      <c r="P46" s="49">
        <v>0</v>
      </c>
      <c r="Q46" s="49">
        <v>0</v>
      </c>
      <c r="R46" s="49">
        <v>0</v>
      </c>
      <c r="S46" s="49">
        <v>0</v>
      </c>
      <c r="T46" s="49">
        <v>0</v>
      </c>
      <c r="U46" s="49">
        <v>0</v>
      </c>
      <c r="V46" s="49">
        <v>0</v>
      </c>
      <c r="W46" s="190">
        <f t="shared" si="8"/>
        <v>0</v>
      </c>
      <c r="X46" s="190"/>
      <c r="Y46" s="190">
        <f t="shared" si="9"/>
        <v>0</v>
      </c>
      <c r="Z46" s="191"/>
      <c r="AA46" s="190"/>
      <c r="AB46" s="191"/>
      <c r="AC46" s="151">
        <v>1</v>
      </c>
      <c r="AD46" s="151">
        <v>0</v>
      </c>
      <c r="AE46" s="151">
        <v>0</v>
      </c>
      <c r="AF46" s="152">
        <v>0</v>
      </c>
      <c r="AG46" s="57" t="s">
        <v>780</v>
      </c>
    </row>
    <row r="47" spans="1:34" s="92" customFormat="1" ht="67.5" customHeight="1">
      <c r="A47" s="45">
        <v>37</v>
      </c>
      <c r="B47" s="198" t="s">
        <v>361</v>
      </c>
      <c r="C47" s="47" t="s">
        <v>60</v>
      </c>
      <c r="D47" s="48" t="s">
        <v>64</v>
      </c>
      <c r="E47" s="49"/>
      <c r="F47" s="49">
        <v>65066.280159999995</v>
      </c>
      <c r="G47" s="49"/>
      <c r="H47" s="49">
        <v>18558</v>
      </c>
      <c r="I47" s="49"/>
      <c r="J47" s="36" t="s">
        <v>49</v>
      </c>
      <c r="K47" s="49"/>
      <c r="L47" s="49"/>
      <c r="M47" s="49"/>
      <c r="N47" s="49"/>
      <c r="O47" s="49">
        <v>0</v>
      </c>
      <c r="P47" s="49">
        <v>0</v>
      </c>
      <c r="Q47" s="49">
        <v>0</v>
      </c>
      <c r="R47" s="49">
        <v>0</v>
      </c>
      <c r="S47" s="49">
        <v>0</v>
      </c>
      <c r="T47" s="49">
        <v>0</v>
      </c>
      <c r="U47" s="49">
        <v>0</v>
      </c>
      <c r="V47" s="49">
        <v>0</v>
      </c>
      <c r="W47" s="190">
        <f t="shared" si="8"/>
        <v>0</v>
      </c>
      <c r="X47" s="190"/>
      <c r="Y47" s="190">
        <f t="shared" si="9"/>
        <v>0</v>
      </c>
      <c r="Z47" s="191"/>
      <c r="AA47" s="190"/>
      <c r="AB47" s="191"/>
      <c r="AC47" s="151">
        <v>1</v>
      </c>
      <c r="AD47" s="151">
        <v>0</v>
      </c>
      <c r="AE47" s="151">
        <v>0</v>
      </c>
      <c r="AF47" s="152">
        <v>0</v>
      </c>
      <c r="AG47" s="57" t="s">
        <v>825</v>
      </c>
    </row>
    <row r="48" spans="1:34" s="92" customFormat="1" ht="67.5" customHeight="1">
      <c r="A48" s="45">
        <v>38</v>
      </c>
      <c r="B48" s="198" t="s">
        <v>362</v>
      </c>
      <c r="C48" s="47" t="s">
        <v>60</v>
      </c>
      <c r="D48" s="48" t="s">
        <v>64</v>
      </c>
      <c r="E48" s="49"/>
      <c r="F48" s="49">
        <v>71356.047839999999</v>
      </c>
      <c r="G48" s="49"/>
      <c r="H48" s="49">
        <v>15000</v>
      </c>
      <c r="I48" s="49"/>
      <c r="J48" s="36" t="s">
        <v>49</v>
      </c>
      <c r="K48" s="49"/>
      <c r="L48" s="49"/>
      <c r="M48" s="49"/>
      <c r="N48" s="49"/>
      <c r="O48" s="49">
        <v>0</v>
      </c>
      <c r="P48" s="49">
        <v>0</v>
      </c>
      <c r="Q48" s="49">
        <v>0</v>
      </c>
      <c r="R48" s="49">
        <v>0</v>
      </c>
      <c r="S48" s="49">
        <v>0</v>
      </c>
      <c r="T48" s="49">
        <v>0</v>
      </c>
      <c r="U48" s="49">
        <v>0</v>
      </c>
      <c r="V48" s="49">
        <v>0</v>
      </c>
      <c r="W48" s="190">
        <f t="shared" si="8"/>
        <v>0</v>
      </c>
      <c r="X48" s="190"/>
      <c r="Y48" s="190">
        <f t="shared" si="9"/>
        <v>0</v>
      </c>
      <c r="Z48" s="191"/>
      <c r="AA48" s="190"/>
      <c r="AB48" s="191"/>
      <c r="AC48" s="151">
        <v>1</v>
      </c>
      <c r="AD48" s="151">
        <v>0</v>
      </c>
      <c r="AE48" s="151">
        <v>0</v>
      </c>
      <c r="AF48" s="152">
        <v>0</v>
      </c>
      <c r="AG48" s="57" t="s">
        <v>824</v>
      </c>
    </row>
    <row r="49" spans="1:33" s="92" customFormat="1" ht="58.5" customHeight="1">
      <c r="A49" s="45">
        <v>39</v>
      </c>
      <c r="B49" s="198" t="s">
        <v>363</v>
      </c>
      <c r="C49" s="47" t="s">
        <v>60</v>
      </c>
      <c r="D49" s="48" t="s">
        <v>64</v>
      </c>
      <c r="E49" s="49"/>
      <c r="F49" s="49">
        <v>122936.88355</v>
      </c>
      <c r="G49" s="49"/>
      <c r="H49" s="49">
        <v>15882</v>
      </c>
      <c r="I49" s="49"/>
      <c r="J49" s="36" t="s">
        <v>49</v>
      </c>
      <c r="K49" s="49"/>
      <c r="L49" s="49"/>
      <c r="M49" s="49"/>
      <c r="N49" s="49"/>
      <c r="O49" s="49">
        <v>0</v>
      </c>
      <c r="P49" s="49">
        <v>0</v>
      </c>
      <c r="Q49" s="49">
        <v>0</v>
      </c>
      <c r="R49" s="49">
        <v>0</v>
      </c>
      <c r="S49" s="49">
        <v>0</v>
      </c>
      <c r="T49" s="49">
        <v>0</v>
      </c>
      <c r="U49" s="49">
        <v>0</v>
      </c>
      <c r="V49" s="49">
        <v>0</v>
      </c>
      <c r="W49" s="190">
        <f t="shared" si="8"/>
        <v>0</v>
      </c>
      <c r="X49" s="190"/>
      <c r="Y49" s="190">
        <f t="shared" si="9"/>
        <v>0</v>
      </c>
      <c r="Z49" s="191"/>
      <c r="AA49" s="190"/>
      <c r="AB49" s="191"/>
      <c r="AC49" s="151">
        <v>1</v>
      </c>
      <c r="AD49" s="151">
        <v>0</v>
      </c>
      <c r="AE49" s="151">
        <v>0</v>
      </c>
      <c r="AF49" s="152">
        <v>0</v>
      </c>
      <c r="AG49" s="57" t="s">
        <v>781</v>
      </c>
    </row>
    <row r="50" spans="1:33" s="92" customFormat="1" ht="86.25" customHeight="1">
      <c r="A50" s="45">
        <v>40</v>
      </c>
      <c r="B50" s="198" t="s">
        <v>593</v>
      </c>
      <c r="C50" s="47" t="s">
        <v>61</v>
      </c>
      <c r="D50" s="48" t="s">
        <v>48</v>
      </c>
      <c r="E50" s="49"/>
      <c r="F50" s="49">
        <v>128088.58607999999</v>
      </c>
      <c r="G50" s="49"/>
      <c r="H50" s="49">
        <v>10000</v>
      </c>
      <c r="I50" s="49"/>
      <c r="J50" s="36" t="s">
        <v>49</v>
      </c>
      <c r="K50" s="49"/>
      <c r="L50" s="49"/>
      <c r="M50" s="49"/>
      <c r="N50" s="49"/>
      <c r="O50" s="49">
        <v>0</v>
      </c>
      <c r="P50" s="49">
        <v>0</v>
      </c>
      <c r="Q50" s="49">
        <v>0</v>
      </c>
      <c r="R50" s="49">
        <v>0</v>
      </c>
      <c r="S50" s="49">
        <v>0</v>
      </c>
      <c r="T50" s="49">
        <v>0</v>
      </c>
      <c r="U50" s="49">
        <v>0</v>
      </c>
      <c r="V50" s="49">
        <v>0</v>
      </c>
      <c r="W50" s="190">
        <f t="shared" si="8"/>
        <v>0</v>
      </c>
      <c r="X50" s="190"/>
      <c r="Y50" s="190">
        <f t="shared" si="9"/>
        <v>0</v>
      </c>
      <c r="Z50" s="191"/>
      <c r="AA50" s="190"/>
      <c r="AB50" s="191"/>
      <c r="AC50" s="151">
        <v>1</v>
      </c>
      <c r="AD50" s="151">
        <v>0</v>
      </c>
      <c r="AE50" s="151">
        <v>0</v>
      </c>
      <c r="AF50" s="152">
        <v>0</v>
      </c>
      <c r="AG50" s="57" t="s">
        <v>823</v>
      </c>
    </row>
    <row r="51" spans="1:33" s="92" customFormat="1" ht="89.25" customHeight="1">
      <c r="A51" s="45">
        <v>41</v>
      </c>
      <c r="B51" s="210" t="s">
        <v>364</v>
      </c>
      <c r="C51" s="47" t="s">
        <v>61</v>
      </c>
      <c r="D51" s="48" t="s">
        <v>64</v>
      </c>
      <c r="E51" s="49"/>
      <c r="F51" s="35">
        <v>60075.912960000001</v>
      </c>
      <c r="G51" s="49"/>
      <c r="H51" s="49">
        <v>20000</v>
      </c>
      <c r="I51" s="49"/>
      <c r="J51" s="36" t="s">
        <v>49</v>
      </c>
      <c r="K51" s="49"/>
      <c r="L51" s="49"/>
      <c r="M51" s="49"/>
      <c r="N51" s="49"/>
      <c r="O51" s="49">
        <v>0</v>
      </c>
      <c r="P51" s="49">
        <v>0</v>
      </c>
      <c r="Q51" s="49">
        <v>0</v>
      </c>
      <c r="R51" s="49">
        <v>0</v>
      </c>
      <c r="S51" s="49">
        <v>0</v>
      </c>
      <c r="T51" s="49">
        <v>0</v>
      </c>
      <c r="U51" s="49">
        <v>0</v>
      </c>
      <c r="V51" s="49">
        <v>0</v>
      </c>
      <c r="W51" s="190">
        <f t="shared" si="8"/>
        <v>0</v>
      </c>
      <c r="X51" s="190"/>
      <c r="Y51" s="190">
        <f t="shared" si="9"/>
        <v>0</v>
      </c>
      <c r="Z51" s="191"/>
      <c r="AA51" s="190"/>
      <c r="AB51" s="191"/>
      <c r="AC51" s="151">
        <v>1</v>
      </c>
      <c r="AD51" s="151">
        <v>0</v>
      </c>
      <c r="AE51" s="151">
        <v>0</v>
      </c>
      <c r="AF51" s="152">
        <v>0</v>
      </c>
      <c r="AG51" s="57" t="s">
        <v>822</v>
      </c>
    </row>
    <row r="52" spans="1:33" s="92" customFormat="1" ht="65.25" customHeight="1">
      <c r="A52" s="45">
        <v>42</v>
      </c>
      <c r="B52" s="210" t="s">
        <v>365</v>
      </c>
      <c r="C52" s="47" t="s">
        <v>61</v>
      </c>
      <c r="D52" s="48" t="s">
        <v>48</v>
      </c>
      <c r="E52" s="49"/>
      <c r="F52" s="35">
        <v>97087.813200000004</v>
      </c>
      <c r="G52" s="49"/>
      <c r="H52" s="49">
        <v>30000</v>
      </c>
      <c r="I52" s="49"/>
      <c r="J52" s="36" t="s">
        <v>49</v>
      </c>
      <c r="K52" s="49"/>
      <c r="L52" s="49"/>
      <c r="M52" s="49"/>
      <c r="N52" s="49"/>
      <c r="O52" s="49">
        <f t="shared" ref="O52:O75" si="15">SUM(P52:R52)</f>
        <v>0</v>
      </c>
      <c r="P52" s="49">
        <v>0</v>
      </c>
      <c r="Q52" s="49"/>
      <c r="R52" s="49"/>
      <c r="S52" s="49">
        <f t="shared" ref="S52:S75" si="16">SUM(T52:V52)</f>
        <v>0</v>
      </c>
      <c r="T52" s="49">
        <v>0</v>
      </c>
      <c r="U52" s="49"/>
      <c r="V52" s="49"/>
      <c r="W52" s="60">
        <f t="shared" si="8"/>
        <v>0</v>
      </c>
      <c r="X52" s="60"/>
      <c r="Y52" s="60">
        <f t="shared" si="9"/>
        <v>0</v>
      </c>
      <c r="Z52" s="133"/>
      <c r="AA52" s="60"/>
      <c r="AB52" s="142"/>
      <c r="AC52" s="151">
        <v>1</v>
      </c>
      <c r="AD52" s="151">
        <v>0</v>
      </c>
      <c r="AE52" s="151">
        <v>0</v>
      </c>
      <c r="AF52" s="152">
        <v>0</v>
      </c>
      <c r="AG52" s="57" t="s">
        <v>801</v>
      </c>
    </row>
    <row r="53" spans="1:33" s="92" customFormat="1" ht="63.75" customHeight="1">
      <c r="A53" s="45">
        <v>43</v>
      </c>
      <c r="B53" s="210" t="s">
        <v>366</v>
      </c>
      <c r="C53" s="47" t="s">
        <v>61</v>
      </c>
      <c r="D53" s="48" t="s">
        <v>64</v>
      </c>
      <c r="E53" s="49"/>
      <c r="F53" s="49">
        <v>111166.76592000001</v>
      </c>
      <c r="G53" s="49"/>
      <c r="H53" s="49">
        <v>35350</v>
      </c>
      <c r="I53" s="49"/>
      <c r="J53" s="36" t="s">
        <v>49</v>
      </c>
      <c r="K53" s="49"/>
      <c r="L53" s="49"/>
      <c r="M53" s="49"/>
      <c r="N53" s="49"/>
      <c r="O53" s="49">
        <f t="shared" si="15"/>
        <v>0</v>
      </c>
      <c r="P53" s="49"/>
      <c r="Q53" s="49"/>
      <c r="R53" s="49"/>
      <c r="S53" s="49">
        <f t="shared" si="16"/>
        <v>0</v>
      </c>
      <c r="T53" s="49"/>
      <c r="U53" s="49"/>
      <c r="V53" s="49"/>
      <c r="W53" s="60">
        <f t="shared" si="8"/>
        <v>0</v>
      </c>
      <c r="X53" s="60"/>
      <c r="Y53" s="60">
        <f t="shared" si="9"/>
        <v>0</v>
      </c>
      <c r="Z53" s="133"/>
      <c r="AA53" s="60"/>
      <c r="AB53" s="142"/>
      <c r="AC53" s="151">
        <v>1</v>
      </c>
      <c r="AD53" s="151">
        <v>0</v>
      </c>
      <c r="AE53" s="151">
        <v>0</v>
      </c>
      <c r="AF53" s="152">
        <v>0</v>
      </c>
      <c r="AG53" s="57" t="s">
        <v>821</v>
      </c>
    </row>
    <row r="54" spans="1:33" s="92" customFormat="1" ht="72.75" customHeight="1">
      <c r="A54" s="45">
        <v>44</v>
      </c>
      <c r="B54" s="210" t="s">
        <v>367</v>
      </c>
      <c r="C54" s="47" t="s">
        <v>61</v>
      </c>
      <c r="D54" s="48" t="s">
        <v>48</v>
      </c>
      <c r="E54" s="49"/>
      <c r="F54" s="35">
        <v>84847.860719999997</v>
      </c>
      <c r="G54" s="49"/>
      <c r="H54" s="49">
        <v>40000</v>
      </c>
      <c r="I54" s="49"/>
      <c r="J54" s="36" t="s">
        <v>49</v>
      </c>
      <c r="K54" s="49"/>
      <c r="L54" s="49"/>
      <c r="M54" s="49"/>
      <c r="N54" s="49"/>
      <c r="O54" s="49">
        <f t="shared" si="15"/>
        <v>0</v>
      </c>
      <c r="P54" s="49">
        <v>0</v>
      </c>
      <c r="Q54" s="49"/>
      <c r="R54" s="49"/>
      <c r="S54" s="49">
        <f t="shared" si="16"/>
        <v>0</v>
      </c>
      <c r="T54" s="49">
        <v>0</v>
      </c>
      <c r="U54" s="49"/>
      <c r="V54" s="49"/>
      <c r="W54" s="60">
        <f t="shared" si="8"/>
        <v>0</v>
      </c>
      <c r="X54" s="60"/>
      <c r="Y54" s="60">
        <f t="shared" si="9"/>
        <v>0</v>
      </c>
      <c r="Z54" s="133"/>
      <c r="AA54" s="60"/>
      <c r="AB54" s="142"/>
      <c r="AC54" s="151">
        <v>1</v>
      </c>
      <c r="AD54" s="151">
        <v>0</v>
      </c>
      <c r="AE54" s="151">
        <v>0</v>
      </c>
      <c r="AF54" s="152">
        <v>0</v>
      </c>
      <c r="AG54" s="57" t="s">
        <v>801</v>
      </c>
    </row>
    <row r="55" spans="1:33" s="92" customFormat="1" ht="63.75" customHeight="1">
      <c r="A55" s="45">
        <v>45</v>
      </c>
      <c r="B55" s="210" t="s">
        <v>368</v>
      </c>
      <c r="C55" s="47" t="s">
        <v>61</v>
      </c>
      <c r="D55" s="48" t="s">
        <v>48</v>
      </c>
      <c r="E55" s="49"/>
      <c r="F55" s="35">
        <v>166289.17801</v>
      </c>
      <c r="G55" s="49"/>
      <c r="H55" s="49">
        <v>60000</v>
      </c>
      <c r="I55" s="49"/>
      <c r="J55" s="36" t="s">
        <v>49</v>
      </c>
      <c r="K55" s="49"/>
      <c r="L55" s="49"/>
      <c r="M55" s="49"/>
      <c r="N55" s="49"/>
      <c r="O55" s="49">
        <f t="shared" si="15"/>
        <v>0</v>
      </c>
      <c r="P55" s="49">
        <v>0</v>
      </c>
      <c r="Q55" s="49"/>
      <c r="R55" s="49"/>
      <c r="S55" s="49">
        <f t="shared" si="16"/>
        <v>0</v>
      </c>
      <c r="T55" s="49">
        <v>0</v>
      </c>
      <c r="U55" s="49"/>
      <c r="V55" s="49"/>
      <c r="W55" s="60">
        <f t="shared" si="8"/>
        <v>0</v>
      </c>
      <c r="X55" s="60"/>
      <c r="Y55" s="60">
        <f t="shared" si="9"/>
        <v>0</v>
      </c>
      <c r="Z55" s="133"/>
      <c r="AA55" s="60"/>
      <c r="AB55" s="142"/>
      <c r="AC55" s="151">
        <v>1</v>
      </c>
      <c r="AD55" s="151">
        <v>0</v>
      </c>
      <c r="AE55" s="151">
        <v>0</v>
      </c>
      <c r="AF55" s="152">
        <v>0</v>
      </c>
      <c r="AG55" s="57" t="s">
        <v>801</v>
      </c>
    </row>
    <row r="56" spans="1:33" s="92" customFormat="1" ht="72.75" customHeight="1">
      <c r="A56" s="45">
        <v>46</v>
      </c>
      <c r="B56" s="210" t="s">
        <v>369</v>
      </c>
      <c r="C56" s="47" t="s">
        <v>61</v>
      </c>
      <c r="D56" s="48" t="s">
        <v>48</v>
      </c>
      <c r="E56" s="49"/>
      <c r="F56" s="35">
        <v>148162.05634000001</v>
      </c>
      <c r="G56" s="49"/>
      <c r="H56" s="49">
        <v>30000</v>
      </c>
      <c r="I56" s="49"/>
      <c r="J56" s="36" t="s">
        <v>49</v>
      </c>
      <c r="K56" s="49"/>
      <c r="L56" s="49"/>
      <c r="M56" s="49"/>
      <c r="N56" s="49"/>
      <c r="O56" s="49">
        <f t="shared" si="15"/>
        <v>0</v>
      </c>
      <c r="P56" s="49">
        <v>0</v>
      </c>
      <c r="Q56" s="49"/>
      <c r="R56" s="49"/>
      <c r="S56" s="49">
        <f t="shared" si="16"/>
        <v>0</v>
      </c>
      <c r="T56" s="49">
        <v>0</v>
      </c>
      <c r="U56" s="49"/>
      <c r="V56" s="49"/>
      <c r="W56" s="60">
        <f t="shared" si="8"/>
        <v>0</v>
      </c>
      <c r="X56" s="60"/>
      <c r="Y56" s="60">
        <f t="shared" si="9"/>
        <v>0</v>
      </c>
      <c r="Z56" s="133"/>
      <c r="AA56" s="60"/>
      <c r="AB56" s="142"/>
      <c r="AC56" s="151">
        <v>1</v>
      </c>
      <c r="AD56" s="151">
        <v>0</v>
      </c>
      <c r="AE56" s="151">
        <v>0</v>
      </c>
      <c r="AF56" s="152">
        <v>0</v>
      </c>
      <c r="AG56" s="57" t="s">
        <v>801</v>
      </c>
    </row>
    <row r="57" spans="1:33" s="92" customFormat="1" ht="72.75" customHeight="1">
      <c r="A57" s="45">
        <v>47</v>
      </c>
      <c r="B57" s="210" t="s">
        <v>370</v>
      </c>
      <c r="C57" s="47" t="s">
        <v>61</v>
      </c>
      <c r="D57" s="48" t="s">
        <v>48</v>
      </c>
      <c r="E57" s="49"/>
      <c r="F57" s="35">
        <v>166237.90135999999</v>
      </c>
      <c r="G57" s="49"/>
      <c r="H57" s="49">
        <v>60000</v>
      </c>
      <c r="I57" s="49"/>
      <c r="J57" s="36" t="s">
        <v>49</v>
      </c>
      <c r="K57" s="49"/>
      <c r="L57" s="49"/>
      <c r="M57" s="49"/>
      <c r="N57" s="49"/>
      <c r="O57" s="49">
        <f t="shared" si="15"/>
        <v>0</v>
      </c>
      <c r="P57" s="49">
        <v>0</v>
      </c>
      <c r="Q57" s="49"/>
      <c r="R57" s="49"/>
      <c r="S57" s="49">
        <f t="shared" si="16"/>
        <v>0</v>
      </c>
      <c r="T57" s="49">
        <v>0</v>
      </c>
      <c r="U57" s="49"/>
      <c r="V57" s="49"/>
      <c r="W57" s="60">
        <f t="shared" si="8"/>
        <v>0</v>
      </c>
      <c r="X57" s="60"/>
      <c r="Y57" s="60">
        <f t="shared" si="9"/>
        <v>0</v>
      </c>
      <c r="Z57" s="133"/>
      <c r="AA57" s="60"/>
      <c r="AB57" s="142"/>
      <c r="AC57" s="151">
        <v>1</v>
      </c>
      <c r="AD57" s="151">
        <v>0</v>
      </c>
      <c r="AE57" s="151">
        <v>0</v>
      </c>
      <c r="AF57" s="152">
        <v>0</v>
      </c>
      <c r="AG57" s="57" t="s">
        <v>801</v>
      </c>
    </row>
    <row r="58" spans="1:33" s="92" customFormat="1" ht="72.75" customHeight="1">
      <c r="A58" s="45">
        <v>48</v>
      </c>
      <c r="B58" s="210" t="s">
        <v>371</v>
      </c>
      <c r="C58" s="47" t="s">
        <v>61</v>
      </c>
      <c r="D58" s="48" t="s">
        <v>48</v>
      </c>
      <c r="E58" s="49"/>
      <c r="F58" s="35">
        <v>166289.17801</v>
      </c>
      <c r="G58" s="49"/>
      <c r="H58" s="49">
        <v>60000</v>
      </c>
      <c r="I58" s="49"/>
      <c r="J58" s="36" t="s">
        <v>49</v>
      </c>
      <c r="K58" s="49"/>
      <c r="L58" s="49"/>
      <c r="M58" s="49"/>
      <c r="N58" s="49"/>
      <c r="O58" s="49">
        <f t="shared" si="15"/>
        <v>50000</v>
      </c>
      <c r="P58" s="49">
        <v>50000</v>
      </c>
      <c r="Q58" s="49"/>
      <c r="R58" s="49"/>
      <c r="S58" s="49">
        <f t="shared" si="16"/>
        <v>0</v>
      </c>
      <c r="T58" s="49">
        <v>0</v>
      </c>
      <c r="U58" s="49"/>
      <c r="V58" s="49"/>
      <c r="W58" s="60">
        <f t="shared" si="8"/>
        <v>0</v>
      </c>
      <c r="X58" s="60"/>
      <c r="Y58" s="60">
        <f t="shared" si="9"/>
        <v>50000</v>
      </c>
      <c r="Z58" s="133">
        <f t="shared" ref="Z58" si="17">Y58/(P58+Q58)</f>
        <v>1</v>
      </c>
      <c r="AA58" s="60">
        <f t="shared" ref="AA58" si="18">Y58+W58</f>
        <v>50000</v>
      </c>
      <c r="AB58" s="142">
        <f t="shared" ref="AB58" si="19">AA58/O58</f>
        <v>1</v>
      </c>
      <c r="AC58" s="151">
        <v>1</v>
      </c>
      <c r="AD58" s="151">
        <v>0</v>
      </c>
      <c r="AE58" s="151">
        <v>0</v>
      </c>
      <c r="AF58" s="152">
        <v>0</v>
      </c>
      <c r="AG58" s="57" t="s">
        <v>801</v>
      </c>
    </row>
    <row r="59" spans="1:33" s="92" customFormat="1" ht="61.5" customHeight="1">
      <c r="A59" s="45">
        <v>49</v>
      </c>
      <c r="B59" s="210" t="s">
        <v>683</v>
      </c>
      <c r="C59" s="47" t="s">
        <v>61</v>
      </c>
      <c r="D59" s="48" t="s">
        <v>64</v>
      </c>
      <c r="E59" s="49"/>
      <c r="F59" s="49">
        <v>101636.61536</v>
      </c>
      <c r="G59" s="49"/>
      <c r="H59" s="49">
        <v>96186</v>
      </c>
      <c r="I59" s="49"/>
      <c r="J59" s="36" t="s">
        <v>49</v>
      </c>
      <c r="K59" s="49"/>
      <c r="L59" s="49"/>
      <c r="M59" s="49"/>
      <c r="N59" s="49"/>
      <c r="O59" s="49">
        <f t="shared" si="15"/>
        <v>0</v>
      </c>
      <c r="P59" s="49">
        <v>0</v>
      </c>
      <c r="Q59" s="49"/>
      <c r="R59" s="49"/>
      <c r="S59" s="49">
        <f t="shared" si="16"/>
        <v>0</v>
      </c>
      <c r="T59" s="49">
        <v>0</v>
      </c>
      <c r="U59" s="49"/>
      <c r="V59" s="49"/>
      <c r="W59" s="60">
        <f t="shared" si="8"/>
        <v>0</v>
      </c>
      <c r="X59" s="60"/>
      <c r="Y59" s="60">
        <f t="shared" si="9"/>
        <v>0</v>
      </c>
      <c r="Z59" s="133"/>
      <c r="AA59" s="60"/>
      <c r="AB59" s="142"/>
      <c r="AC59" s="151">
        <v>1</v>
      </c>
      <c r="AD59" s="151">
        <v>0</v>
      </c>
      <c r="AE59" s="151">
        <v>0</v>
      </c>
      <c r="AF59" s="152">
        <v>0</v>
      </c>
      <c r="AG59" s="57" t="s">
        <v>801</v>
      </c>
    </row>
    <row r="60" spans="1:33" s="92" customFormat="1" ht="92.25" customHeight="1">
      <c r="A60" s="45">
        <v>50</v>
      </c>
      <c r="B60" s="210" t="s">
        <v>372</v>
      </c>
      <c r="C60" s="47" t="s">
        <v>61</v>
      </c>
      <c r="D60" s="48" t="s">
        <v>48</v>
      </c>
      <c r="E60" s="49"/>
      <c r="F60" s="49">
        <v>128088.58607999999</v>
      </c>
      <c r="G60" s="49"/>
      <c r="H60" s="49">
        <v>10000</v>
      </c>
      <c r="I60" s="49"/>
      <c r="J60" s="36" t="s">
        <v>49</v>
      </c>
      <c r="K60" s="49"/>
      <c r="L60" s="49"/>
      <c r="M60" s="49"/>
      <c r="N60" s="49"/>
      <c r="O60" s="49">
        <f t="shared" si="15"/>
        <v>0</v>
      </c>
      <c r="P60" s="49">
        <v>0</v>
      </c>
      <c r="Q60" s="49"/>
      <c r="R60" s="49"/>
      <c r="S60" s="49">
        <f t="shared" si="16"/>
        <v>0</v>
      </c>
      <c r="T60" s="49">
        <v>0</v>
      </c>
      <c r="U60" s="49"/>
      <c r="V60" s="49"/>
      <c r="W60" s="60">
        <f t="shared" si="8"/>
        <v>0</v>
      </c>
      <c r="X60" s="60"/>
      <c r="Y60" s="60">
        <f t="shared" si="9"/>
        <v>0</v>
      </c>
      <c r="Z60" s="133"/>
      <c r="AA60" s="60"/>
      <c r="AB60" s="142"/>
      <c r="AC60" s="151">
        <v>1</v>
      </c>
      <c r="AD60" s="151">
        <v>0</v>
      </c>
      <c r="AE60" s="151">
        <v>0</v>
      </c>
      <c r="AF60" s="152">
        <v>0</v>
      </c>
      <c r="AG60" s="57" t="s">
        <v>801</v>
      </c>
    </row>
    <row r="61" spans="1:33" s="92" customFormat="1" ht="90.75" customHeight="1">
      <c r="A61" s="45">
        <v>51</v>
      </c>
      <c r="B61" s="210" t="s">
        <v>373</v>
      </c>
      <c r="C61" s="47" t="s">
        <v>61</v>
      </c>
      <c r="D61" s="48" t="s">
        <v>48</v>
      </c>
      <c r="E61" s="49"/>
      <c r="F61" s="49">
        <v>128088.58607999999</v>
      </c>
      <c r="G61" s="49"/>
      <c r="H61" s="49">
        <v>10000</v>
      </c>
      <c r="I61" s="49"/>
      <c r="J61" s="36" t="s">
        <v>49</v>
      </c>
      <c r="K61" s="49"/>
      <c r="L61" s="49"/>
      <c r="M61" s="49"/>
      <c r="N61" s="49"/>
      <c r="O61" s="49">
        <f t="shared" si="15"/>
        <v>0</v>
      </c>
      <c r="P61" s="49"/>
      <c r="Q61" s="49"/>
      <c r="R61" s="49"/>
      <c r="S61" s="49">
        <f t="shared" si="16"/>
        <v>0</v>
      </c>
      <c r="T61" s="49"/>
      <c r="U61" s="49"/>
      <c r="V61" s="49"/>
      <c r="W61" s="60">
        <f t="shared" si="8"/>
        <v>0</v>
      </c>
      <c r="X61" s="60"/>
      <c r="Y61" s="60">
        <f t="shared" si="9"/>
        <v>0</v>
      </c>
      <c r="Z61" s="133"/>
      <c r="AA61" s="60"/>
      <c r="AB61" s="142"/>
      <c r="AC61" s="151">
        <v>1</v>
      </c>
      <c r="AD61" s="151">
        <v>0</v>
      </c>
      <c r="AE61" s="151">
        <v>0</v>
      </c>
      <c r="AF61" s="152">
        <v>0</v>
      </c>
      <c r="AG61" s="57" t="s">
        <v>801</v>
      </c>
    </row>
    <row r="62" spans="1:33" s="92" customFormat="1" ht="73.5" customHeight="1">
      <c r="A62" s="45">
        <v>52</v>
      </c>
      <c r="B62" s="210" t="s">
        <v>374</v>
      </c>
      <c r="C62" s="47" t="s">
        <v>61</v>
      </c>
      <c r="D62" s="48" t="s">
        <v>48</v>
      </c>
      <c r="E62" s="49"/>
      <c r="F62" s="35">
        <v>109062.98927999999</v>
      </c>
      <c r="G62" s="49"/>
      <c r="H62" s="49">
        <v>32719</v>
      </c>
      <c r="I62" s="49"/>
      <c r="J62" s="36" t="s">
        <v>49</v>
      </c>
      <c r="K62" s="49"/>
      <c r="L62" s="49"/>
      <c r="M62" s="49"/>
      <c r="N62" s="49"/>
      <c r="O62" s="49">
        <f t="shared" si="15"/>
        <v>0</v>
      </c>
      <c r="P62" s="49"/>
      <c r="Q62" s="49"/>
      <c r="R62" s="49"/>
      <c r="S62" s="49">
        <f t="shared" si="16"/>
        <v>0</v>
      </c>
      <c r="T62" s="49"/>
      <c r="U62" s="49"/>
      <c r="V62" s="49"/>
      <c r="W62" s="60">
        <f t="shared" si="8"/>
        <v>0</v>
      </c>
      <c r="X62" s="60"/>
      <c r="Y62" s="60">
        <f t="shared" si="9"/>
        <v>0</v>
      </c>
      <c r="Z62" s="133"/>
      <c r="AA62" s="60"/>
      <c r="AB62" s="142"/>
      <c r="AC62" s="151">
        <v>1</v>
      </c>
      <c r="AD62" s="151">
        <v>0</v>
      </c>
      <c r="AE62" s="151">
        <v>0</v>
      </c>
      <c r="AF62" s="152">
        <v>0</v>
      </c>
      <c r="AG62" s="57" t="s">
        <v>820</v>
      </c>
    </row>
    <row r="63" spans="1:33" s="92" customFormat="1" ht="72.75" customHeight="1">
      <c r="A63" s="45">
        <v>53</v>
      </c>
      <c r="B63" s="210" t="s">
        <v>375</v>
      </c>
      <c r="C63" s="47" t="s">
        <v>61</v>
      </c>
      <c r="D63" s="48" t="s">
        <v>48</v>
      </c>
      <c r="E63" s="49"/>
      <c r="F63" s="35">
        <v>69100.99807999999</v>
      </c>
      <c r="G63" s="49"/>
      <c r="H63" s="49">
        <v>6000</v>
      </c>
      <c r="I63" s="49"/>
      <c r="J63" s="36" t="s">
        <v>49</v>
      </c>
      <c r="K63" s="49"/>
      <c r="L63" s="49"/>
      <c r="M63" s="49"/>
      <c r="N63" s="49"/>
      <c r="O63" s="49">
        <f t="shared" si="15"/>
        <v>28000</v>
      </c>
      <c r="P63" s="49">
        <v>28000</v>
      </c>
      <c r="Q63" s="49"/>
      <c r="R63" s="49"/>
      <c r="S63" s="49">
        <f t="shared" si="16"/>
        <v>28000</v>
      </c>
      <c r="T63" s="49">
        <v>28000</v>
      </c>
      <c r="U63" s="49"/>
      <c r="V63" s="49"/>
      <c r="W63" s="60">
        <f t="shared" si="8"/>
        <v>0</v>
      </c>
      <c r="X63" s="60"/>
      <c r="Y63" s="60">
        <f t="shared" si="9"/>
        <v>0</v>
      </c>
      <c r="Z63" s="133"/>
      <c r="AA63" s="60"/>
      <c r="AB63" s="142"/>
      <c r="AC63" s="151">
        <v>1</v>
      </c>
      <c r="AD63" s="151">
        <v>0</v>
      </c>
      <c r="AE63" s="151">
        <v>0</v>
      </c>
      <c r="AF63" s="152">
        <v>0</v>
      </c>
      <c r="AG63" s="82"/>
    </row>
    <row r="64" spans="1:33" s="92" customFormat="1" ht="87.75" customHeight="1">
      <c r="A64" s="45">
        <v>54</v>
      </c>
      <c r="B64" s="210" t="s">
        <v>376</v>
      </c>
      <c r="C64" s="47" t="s">
        <v>61</v>
      </c>
      <c r="D64" s="48" t="s">
        <v>48</v>
      </c>
      <c r="E64" s="49"/>
      <c r="F64" s="35">
        <v>180833.18400000001</v>
      </c>
      <c r="G64" s="49"/>
      <c r="H64" s="49">
        <v>10000</v>
      </c>
      <c r="I64" s="49"/>
      <c r="J64" s="36" t="s">
        <v>49</v>
      </c>
      <c r="K64" s="49"/>
      <c r="L64" s="49"/>
      <c r="M64" s="49"/>
      <c r="N64" s="49"/>
      <c r="O64" s="49">
        <f t="shared" si="15"/>
        <v>0</v>
      </c>
      <c r="P64" s="49">
        <v>0</v>
      </c>
      <c r="Q64" s="49"/>
      <c r="R64" s="49"/>
      <c r="S64" s="49">
        <f t="shared" si="16"/>
        <v>0</v>
      </c>
      <c r="T64" s="49">
        <v>0</v>
      </c>
      <c r="U64" s="49"/>
      <c r="V64" s="49"/>
      <c r="W64" s="60">
        <f t="shared" si="8"/>
        <v>0</v>
      </c>
      <c r="X64" s="60"/>
      <c r="Y64" s="60">
        <f t="shared" si="9"/>
        <v>0</v>
      </c>
      <c r="Z64" s="133"/>
      <c r="AA64" s="60"/>
      <c r="AB64" s="142"/>
      <c r="AC64" s="151">
        <v>1</v>
      </c>
      <c r="AD64" s="151">
        <v>0</v>
      </c>
      <c r="AE64" s="151">
        <v>0</v>
      </c>
      <c r="AF64" s="152">
        <v>0</v>
      </c>
      <c r="AG64" s="57" t="s">
        <v>801</v>
      </c>
    </row>
    <row r="65" spans="1:33" s="92" customFormat="1" ht="92.25" customHeight="1">
      <c r="A65" s="45">
        <v>55</v>
      </c>
      <c r="B65" s="210" t="s">
        <v>377</v>
      </c>
      <c r="C65" s="47" t="s">
        <v>61</v>
      </c>
      <c r="D65" s="48" t="s">
        <v>48</v>
      </c>
      <c r="E65" s="49"/>
      <c r="F65" s="49">
        <v>180833.18400000001</v>
      </c>
      <c r="G65" s="49"/>
      <c r="H65" s="49">
        <v>10000</v>
      </c>
      <c r="I65" s="49"/>
      <c r="J65" s="36" t="s">
        <v>49</v>
      </c>
      <c r="K65" s="49"/>
      <c r="L65" s="49"/>
      <c r="M65" s="49"/>
      <c r="N65" s="49"/>
      <c r="O65" s="49">
        <f t="shared" si="15"/>
        <v>0</v>
      </c>
      <c r="P65" s="49">
        <v>0</v>
      </c>
      <c r="Q65" s="49"/>
      <c r="R65" s="49"/>
      <c r="S65" s="49">
        <f t="shared" si="16"/>
        <v>0</v>
      </c>
      <c r="T65" s="49">
        <v>0</v>
      </c>
      <c r="U65" s="49"/>
      <c r="V65" s="49"/>
      <c r="W65" s="60">
        <f t="shared" si="8"/>
        <v>0</v>
      </c>
      <c r="X65" s="60"/>
      <c r="Y65" s="60">
        <f t="shared" si="9"/>
        <v>0</v>
      </c>
      <c r="Z65" s="133"/>
      <c r="AA65" s="60"/>
      <c r="AB65" s="142"/>
      <c r="AC65" s="151">
        <v>1</v>
      </c>
      <c r="AD65" s="151">
        <v>0</v>
      </c>
      <c r="AE65" s="151">
        <v>0</v>
      </c>
      <c r="AF65" s="152">
        <v>0</v>
      </c>
      <c r="AG65" s="57" t="s">
        <v>801</v>
      </c>
    </row>
    <row r="66" spans="1:33" s="92" customFormat="1" ht="72.75" customHeight="1">
      <c r="A66" s="45">
        <v>56</v>
      </c>
      <c r="B66" s="210" t="s">
        <v>378</v>
      </c>
      <c r="C66" s="47" t="s">
        <v>61</v>
      </c>
      <c r="D66" s="48" t="s">
        <v>48</v>
      </c>
      <c r="E66" s="49"/>
      <c r="F66" s="35">
        <v>166237.90135999999</v>
      </c>
      <c r="G66" s="49"/>
      <c r="H66" s="49">
        <v>60000</v>
      </c>
      <c r="I66" s="49"/>
      <c r="J66" s="36" t="s">
        <v>49</v>
      </c>
      <c r="K66" s="49"/>
      <c r="L66" s="49"/>
      <c r="M66" s="49"/>
      <c r="N66" s="49"/>
      <c r="O66" s="49">
        <f t="shared" si="15"/>
        <v>0</v>
      </c>
      <c r="P66" s="49">
        <v>0</v>
      </c>
      <c r="Q66" s="49"/>
      <c r="R66" s="49"/>
      <c r="S66" s="49">
        <f t="shared" si="16"/>
        <v>0</v>
      </c>
      <c r="T66" s="49">
        <v>0</v>
      </c>
      <c r="U66" s="49"/>
      <c r="V66" s="49"/>
      <c r="W66" s="60">
        <f t="shared" si="8"/>
        <v>0</v>
      </c>
      <c r="X66" s="60"/>
      <c r="Y66" s="60">
        <f t="shared" si="9"/>
        <v>0</v>
      </c>
      <c r="Z66" s="133"/>
      <c r="AA66" s="60"/>
      <c r="AB66" s="142"/>
      <c r="AC66" s="151">
        <v>1</v>
      </c>
      <c r="AD66" s="151">
        <v>0</v>
      </c>
      <c r="AE66" s="151">
        <v>0</v>
      </c>
      <c r="AF66" s="152">
        <v>0</v>
      </c>
      <c r="AG66" s="57" t="s">
        <v>801</v>
      </c>
    </row>
    <row r="67" spans="1:33" s="92" customFormat="1" ht="72.75" customHeight="1">
      <c r="A67" s="45">
        <v>57</v>
      </c>
      <c r="B67" s="210" t="s">
        <v>379</v>
      </c>
      <c r="C67" s="47" t="s">
        <v>61</v>
      </c>
      <c r="D67" s="48" t="s">
        <v>48</v>
      </c>
      <c r="E67" s="49"/>
      <c r="F67" s="35">
        <v>85364.902220000004</v>
      </c>
      <c r="G67" s="49"/>
      <c r="H67" s="49">
        <v>60000</v>
      </c>
      <c r="I67" s="49"/>
      <c r="J67" s="36" t="s">
        <v>49</v>
      </c>
      <c r="K67" s="49"/>
      <c r="L67" s="49"/>
      <c r="M67" s="49"/>
      <c r="N67" s="49"/>
      <c r="O67" s="49">
        <f t="shared" si="15"/>
        <v>0</v>
      </c>
      <c r="P67" s="49"/>
      <c r="Q67" s="49"/>
      <c r="R67" s="49"/>
      <c r="S67" s="49">
        <f t="shared" si="16"/>
        <v>0</v>
      </c>
      <c r="T67" s="49"/>
      <c r="U67" s="49"/>
      <c r="V67" s="49"/>
      <c r="W67" s="60">
        <f t="shared" si="8"/>
        <v>0</v>
      </c>
      <c r="X67" s="60"/>
      <c r="Y67" s="60">
        <f t="shared" si="9"/>
        <v>0</v>
      </c>
      <c r="Z67" s="133"/>
      <c r="AA67" s="60"/>
      <c r="AB67" s="142"/>
      <c r="AC67" s="151">
        <v>1</v>
      </c>
      <c r="AD67" s="151">
        <v>0</v>
      </c>
      <c r="AE67" s="151">
        <v>0</v>
      </c>
      <c r="AF67" s="152">
        <v>0</v>
      </c>
      <c r="AG67" s="57" t="s">
        <v>819</v>
      </c>
    </row>
    <row r="68" spans="1:33" s="92" customFormat="1" ht="87.75" customHeight="1">
      <c r="A68" s="45">
        <v>58</v>
      </c>
      <c r="B68" s="210" t="s">
        <v>380</v>
      </c>
      <c r="C68" s="47" t="s">
        <v>61</v>
      </c>
      <c r="D68" s="48" t="s">
        <v>48</v>
      </c>
      <c r="E68" s="49"/>
      <c r="F68" s="35">
        <v>148162.05634000001</v>
      </c>
      <c r="G68" s="49"/>
      <c r="H68" s="49">
        <v>40000</v>
      </c>
      <c r="I68" s="49"/>
      <c r="J68" s="36" t="s">
        <v>49</v>
      </c>
      <c r="K68" s="49"/>
      <c r="L68" s="49"/>
      <c r="M68" s="49"/>
      <c r="N68" s="49"/>
      <c r="O68" s="49">
        <f t="shared" si="15"/>
        <v>0</v>
      </c>
      <c r="P68" s="49">
        <v>0</v>
      </c>
      <c r="Q68" s="49"/>
      <c r="R68" s="49"/>
      <c r="S68" s="49">
        <f t="shared" si="16"/>
        <v>0</v>
      </c>
      <c r="T68" s="49">
        <v>0</v>
      </c>
      <c r="U68" s="49"/>
      <c r="V68" s="49"/>
      <c r="W68" s="60">
        <f t="shared" si="8"/>
        <v>0</v>
      </c>
      <c r="X68" s="60"/>
      <c r="Y68" s="60">
        <f t="shared" si="9"/>
        <v>0</v>
      </c>
      <c r="Z68" s="133"/>
      <c r="AA68" s="60"/>
      <c r="AB68" s="142"/>
      <c r="AC68" s="151">
        <v>1</v>
      </c>
      <c r="AD68" s="151">
        <v>0</v>
      </c>
      <c r="AE68" s="151">
        <v>0</v>
      </c>
      <c r="AF68" s="152">
        <v>0</v>
      </c>
      <c r="AG68" s="57" t="s">
        <v>801</v>
      </c>
    </row>
    <row r="69" spans="1:33" s="92" customFormat="1" ht="66.75" customHeight="1">
      <c r="A69" s="45">
        <v>59</v>
      </c>
      <c r="B69" s="210" t="s">
        <v>381</v>
      </c>
      <c r="C69" s="47" t="s">
        <v>61</v>
      </c>
      <c r="D69" s="48" t="s">
        <v>64</v>
      </c>
      <c r="E69" s="49"/>
      <c r="F69" s="49">
        <v>151251.408</v>
      </c>
      <c r="G69" s="49"/>
      <c r="H69" s="49">
        <v>20000</v>
      </c>
      <c r="I69" s="49"/>
      <c r="J69" s="36" t="s">
        <v>49</v>
      </c>
      <c r="K69" s="49"/>
      <c r="L69" s="49"/>
      <c r="M69" s="49"/>
      <c r="N69" s="49"/>
      <c r="O69" s="49">
        <f t="shared" si="15"/>
        <v>0</v>
      </c>
      <c r="P69" s="49"/>
      <c r="Q69" s="49"/>
      <c r="R69" s="49"/>
      <c r="S69" s="49">
        <f t="shared" si="16"/>
        <v>0</v>
      </c>
      <c r="T69" s="49"/>
      <c r="U69" s="49"/>
      <c r="V69" s="49"/>
      <c r="W69" s="60">
        <f t="shared" si="8"/>
        <v>0</v>
      </c>
      <c r="X69" s="60"/>
      <c r="Y69" s="60">
        <f t="shared" si="9"/>
        <v>0</v>
      </c>
      <c r="Z69" s="133"/>
      <c r="AA69" s="60"/>
      <c r="AB69" s="142"/>
      <c r="AC69" s="151">
        <v>1</v>
      </c>
      <c r="AD69" s="151">
        <v>0</v>
      </c>
      <c r="AE69" s="151">
        <v>0</v>
      </c>
      <c r="AF69" s="152">
        <v>0</v>
      </c>
      <c r="AG69" s="57" t="s">
        <v>818</v>
      </c>
    </row>
    <row r="70" spans="1:33" s="92" customFormat="1" ht="69" customHeight="1">
      <c r="A70" s="45">
        <v>60</v>
      </c>
      <c r="B70" s="210" t="s">
        <v>382</v>
      </c>
      <c r="C70" s="47" t="s">
        <v>62</v>
      </c>
      <c r="D70" s="48" t="s">
        <v>64</v>
      </c>
      <c r="E70" s="49"/>
      <c r="F70" s="35">
        <v>208005.43478000001</v>
      </c>
      <c r="G70" s="49"/>
      <c r="H70" s="49">
        <v>121052</v>
      </c>
      <c r="I70" s="49"/>
      <c r="J70" s="36" t="s">
        <v>49</v>
      </c>
      <c r="K70" s="49"/>
      <c r="L70" s="49"/>
      <c r="M70" s="49"/>
      <c r="N70" s="49"/>
      <c r="O70" s="49">
        <f t="shared" si="15"/>
        <v>0</v>
      </c>
      <c r="P70" s="49"/>
      <c r="Q70" s="49"/>
      <c r="R70" s="49"/>
      <c r="S70" s="49">
        <f t="shared" si="16"/>
        <v>0</v>
      </c>
      <c r="T70" s="49"/>
      <c r="U70" s="49"/>
      <c r="V70" s="49"/>
      <c r="W70" s="60">
        <f t="shared" si="8"/>
        <v>0</v>
      </c>
      <c r="X70" s="60"/>
      <c r="Y70" s="60">
        <f t="shared" si="9"/>
        <v>0</v>
      </c>
      <c r="Z70" s="133"/>
      <c r="AA70" s="60"/>
      <c r="AB70" s="142"/>
      <c r="AC70" s="151">
        <v>1</v>
      </c>
      <c r="AD70" s="151">
        <v>0</v>
      </c>
      <c r="AE70" s="151">
        <v>0</v>
      </c>
      <c r="AF70" s="152">
        <v>0</v>
      </c>
      <c r="AG70" s="57" t="s">
        <v>801</v>
      </c>
    </row>
    <row r="71" spans="1:33" s="92" customFormat="1" ht="84.75" customHeight="1">
      <c r="A71" s="45">
        <v>61</v>
      </c>
      <c r="B71" s="210" t="s">
        <v>684</v>
      </c>
      <c r="C71" s="47" t="s">
        <v>63</v>
      </c>
      <c r="D71" s="48" t="s">
        <v>617</v>
      </c>
      <c r="E71" s="49"/>
      <c r="F71" s="35">
        <v>81489.139200000005</v>
      </c>
      <c r="G71" s="49"/>
      <c r="H71" s="49"/>
      <c r="I71" s="49"/>
      <c r="J71" s="36"/>
      <c r="K71" s="36"/>
      <c r="L71" s="49"/>
      <c r="M71" s="49"/>
      <c r="N71" s="49"/>
      <c r="O71" s="49">
        <f t="shared" si="15"/>
        <v>0</v>
      </c>
      <c r="P71" s="49"/>
      <c r="Q71" s="49"/>
      <c r="R71" s="49"/>
      <c r="S71" s="49">
        <f t="shared" si="16"/>
        <v>0</v>
      </c>
      <c r="T71" s="49"/>
      <c r="U71" s="49"/>
      <c r="V71" s="49"/>
      <c r="W71" s="60">
        <f t="shared" si="8"/>
        <v>0</v>
      </c>
      <c r="X71" s="60"/>
      <c r="Y71" s="60">
        <f t="shared" si="9"/>
        <v>0</v>
      </c>
      <c r="Z71" s="133"/>
      <c r="AA71" s="60"/>
      <c r="AB71" s="142"/>
      <c r="AC71" s="151">
        <v>1</v>
      </c>
      <c r="AD71" s="151"/>
      <c r="AE71" s="151"/>
      <c r="AF71" s="152"/>
      <c r="AG71" s="57" t="s">
        <v>801</v>
      </c>
    </row>
    <row r="72" spans="1:33" s="92" customFormat="1" ht="84.75" customHeight="1">
      <c r="A72" s="45">
        <v>62</v>
      </c>
      <c r="B72" s="210" t="s">
        <v>379</v>
      </c>
      <c r="C72" s="47" t="s">
        <v>63</v>
      </c>
      <c r="D72" s="48" t="s">
        <v>617</v>
      </c>
      <c r="E72" s="49"/>
      <c r="F72" s="35">
        <v>85364.902220000004</v>
      </c>
      <c r="G72" s="49"/>
      <c r="H72" s="49">
        <v>60000</v>
      </c>
      <c r="I72" s="49"/>
      <c r="J72" s="36"/>
      <c r="K72" s="36"/>
      <c r="L72" s="49"/>
      <c r="M72" s="49"/>
      <c r="N72" s="49"/>
      <c r="O72" s="49">
        <f t="shared" si="15"/>
        <v>0</v>
      </c>
      <c r="P72" s="49"/>
      <c r="Q72" s="49"/>
      <c r="R72" s="49"/>
      <c r="S72" s="49">
        <f t="shared" si="16"/>
        <v>0</v>
      </c>
      <c r="T72" s="49"/>
      <c r="U72" s="49"/>
      <c r="V72" s="49"/>
      <c r="W72" s="60">
        <f t="shared" si="8"/>
        <v>0</v>
      </c>
      <c r="X72" s="60"/>
      <c r="Y72" s="60">
        <f t="shared" si="9"/>
        <v>0</v>
      </c>
      <c r="Z72" s="133"/>
      <c r="AA72" s="60"/>
      <c r="AB72" s="142"/>
      <c r="AC72" s="151">
        <v>1</v>
      </c>
      <c r="AD72" s="151"/>
      <c r="AE72" s="151"/>
      <c r="AF72" s="152"/>
      <c r="AG72" s="57" t="s">
        <v>801</v>
      </c>
    </row>
    <row r="73" spans="1:33" s="92" customFormat="1" ht="84.75" customHeight="1">
      <c r="A73" s="45">
        <v>63</v>
      </c>
      <c r="B73" s="210" t="s">
        <v>380</v>
      </c>
      <c r="C73" s="47" t="s">
        <v>63</v>
      </c>
      <c r="D73" s="48" t="s">
        <v>617</v>
      </c>
      <c r="E73" s="49"/>
      <c r="F73" s="35">
        <v>148162.05634000001</v>
      </c>
      <c r="G73" s="49"/>
      <c r="H73" s="49">
        <v>40000</v>
      </c>
      <c r="I73" s="49"/>
      <c r="J73" s="36"/>
      <c r="K73" s="36"/>
      <c r="L73" s="49"/>
      <c r="M73" s="49"/>
      <c r="N73" s="49"/>
      <c r="O73" s="49">
        <f t="shared" si="15"/>
        <v>0</v>
      </c>
      <c r="P73" s="49"/>
      <c r="Q73" s="49"/>
      <c r="R73" s="49"/>
      <c r="S73" s="49">
        <f t="shared" si="16"/>
        <v>0</v>
      </c>
      <c r="T73" s="49"/>
      <c r="U73" s="49"/>
      <c r="V73" s="49"/>
      <c r="W73" s="60">
        <f t="shared" si="8"/>
        <v>0</v>
      </c>
      <c r="X73" s="60"/>
      <c r="Y73" s="60">
        <f t="shared" si="9"/>
        <v>0</v>
      </c>
      <c r="Z73" s="133"/>
      <c r="AA73" s="60"/>
      <c r="AB73" s="142"/>
      <c r="AC73" s="151">
        <v>1</v>
      </c>
      <c r="AD73" s="151"/>
      <c r="AE73" s="151"/>
      <c r="AF73" s="152"/>
      <c r="AG73" s="57" t="s">
        <v>801</v>
      </c>
    </row>
    <row r="74" spans="1:33" s="92" customFormat="1" ht="84.75" customHeight="1">
      <c r="A74" s="45">
        <v>64</v>
      </c>
      <c r="B74" s="210" t="s">
        <v>685</v>
      </c>
      <c r="C74" s="47" t="s">
        <v>63</v>
      </c>
      <c r="D74" s="48" t="s">
        <v>617</v>
      </c>
      <c r="E74" s="49"/>
      <c r="F74" s="35">
        <v>41049.996960000004</v>
      </c>
      <c r="G74" s="49"/>
      <c r="H74" s="49">
        <v>18550.660960000001</v>
      </c>
      <c r="I74" s="49"/>
      <c r="J74" s="36"/>
      <c r="K74" s="36"/>
      <c r="L74" s="49"/>
      <c r="M74" s="49"/>
      <c r="N74" s="49"/>
      <c r="O74" s="49">
        <f t="shared" si="15"/>
        <v>0</v>
      </c>
      <c r="P74" s="49"/>
      <c r="Q74" s="49"/>
      <c r="R74" s="49"/>
      <c r="S74" s="49">
        <f t="shared" si="16"/>
        <v>0</v>
      </c>
      <c r="T74" s="49"/>
      <c r="U74" s="49"/>
      <c r="V74" s="49"/>
      <c r="W74" s="60">
        <f t="shared" ref="W74:W117" si="20">R74-V74</f>
        <v>0</v>
      </c>
      <c r="X74" s="60"/>
      <c r="Y74" s="60">
        <f t="shared" ref="Y74:Y132" si="21">P74+Q74-T74-U74</f>
        <v>0</v>
      </c>
      <c r="Z74" s="133"/>
      <c r="AA74" s="60"/>
      <c r="AB74" s="142"/>
      <c r="AC74" s="151">
        <v>1</v>
      </c>
      <c r="AD74" s="151"/>
      <c r="AE74" s="151"/>
      <c r="AF74" s="152"/>
      <c r="AG74" s="57" t="s">
        <v>801</v>
      </c>
    </row>
    <row r="75" spans="1:33" s="92" customFormat="1" ht="84.75" customHeight="1">
      <c r="A75" s="45">
        <v>65</v>
      </c>
      <c r="B75" s="210" t="s">
        <v>686</v>
      </c>
      <c r="C75" s="47" t="s">
        <v>63</v>
      </c>
      <c r="D75" s="48" t="s">
        <v>617</v>
      </c>
      <c r="E75" s="49"/>
      <c r="F75" s="35">
        <v>28854.072</v>
      </c>
      <c r="G75" s="49"/>
      <c r="H75" s="49"/>
      <c r="I75" s="49"/>
      <c r="J75" s="36"/>
      <c r="K75" s="36"/>
      <c r="L75" s="49"/>
      <c r="M75" s="49"/>
      <c r="N75" s="49"/>
      <c r="O75" s="49">
        <f t="shared" si="15"/>
        <v>0</v>
      </c>
      <c r="P75" s="49"/>
      <c r="Q75" s="49"/>
      <c r="R75" s="49"/>
      <c r="S75" s="49">
        <f t="shared" si="16"/>
        <v>0</v>
      </c>
      <c r="T75" s="49"/>
      <c r="U75" s="49"/>
      <c r="V75" s="49"/>
      <c r="W75" s="60">
        <f t="shared" si="20"/>
        <v>0</v>
      </c>
      <c r="X75" s="60"/>
      <c r="Y75" s="60">
        <f t="shared" si="21"/>
        <v>0</v>
      </c>
      <c r="Z75" s="133"/>
      <c r="AA75" s="60"/>
      <c r="AB75" s="142"/>
      <c r="AC75" s="151">
        <v>1</v>
      </c>
      <c r="AD75" s="151"/>
      <c r="AE75" s="151"/>
      <c r="AF75" s="152"/>
      <c r="AG75" s="57" t="s">
        <v>801</v>
      </c>
    </row>
    <row r="76" spans="1:33" s="6" customFormat="1" ht="27.75" customHeight="1">
      <c r="A76" s="21" t="s">
        <v>25</v>
      </c>
      <c r="B76" s="23" t="s">
        <v>26</v>
      </c>
      <c r="C76" s="19"/>
      <c r="D76" s="21"/>
      <c r="E76" s="22">
        <f>SUM(E77:E82)</f>
        <v>18595298</v>
      </c>
      <c r="F76" s="22">
        <f>SUM(F77:F82)</f>
        <v>22853764.716260001</v>
      </c>
      <c r="G76" s="22">
        <f>SUM(G77:G81)</f>
        <v>0</v>
      </c>
      <c r="H76" s="22">
        <f>SUM(H77:H82)</f>
        <v>11922048.559799999</v>
      </c>
      <c r="I76" s="22">
        <f>SUM(I77:I81)</f>
        <v>0</v>
      </c>
      <c r="J76" s="31"/>
      <c r="K76" s="22"/>
      <c r="L76" s="22"/>
      <c r="M76" s="22">
        <f>SUM(M77:M81)</f>
        <v>0</v>
      </c>
      <c r="N76" s="22">
        <f>SUM(N77:N81)</f>
        <v>0</v>
      </c>
      <c r="O76" s="22">
        <f>SUM(O77:O82)</f>
        <v>4230100.9991899999</v>
      </c>
      <c r="P76" s="22">
        <f>SUM(P77:P82)</f>
        <v>4230100.9991899999</v>
      </c>
      <c r="Q76" s="22">
        <f>SUM(Q77:Q81)</f>
        <v>0</v>
      </c>
      <c r="R76" s="22">
        <f>SUM(R77:R81)</f>
        <v>0</v>
      </c>
      <c r="S76" s="22">
        <f>SUM(S77:S82)</f>
        <v>4230100.9991899999</v>
      </c>
      <c r="T76" s="22">
        <f>SUM(T77:T82)</f>
        <v>4230100.9991899999</v>
      </c>
      <c r="U76" s="22">
        <f>SUM(U77:U81)</f>
        <v>0</v>
      </c>
      <c r="V76" s="22">
        <f>SUM(V77:V81)</f>
        <v>0</v>
      </c>
      <c r="W76" s="22">
        <f t="shared" si="20"/>
        <v>0</v>
      </c>
      <c r="X76" s="22"/>
      <c r="Y76" s="22">
        <f t="shared" si="21"/>
        <v>0</v>
      </c>
      <c r="Z76" s="131">
        <f t="shared" ref="Z76:Z133" si="22">Y76/(P76+Q76)</f>
        <v>0</v>
      </c>
      <c r="AA76" s="22">
        <f t="shared" ref="AA76:AA133" si="23">Y76+W76</f>
        <v>0</v>
      </c>
      <c r="AB76" s="140">
        <f t="shared" ref="AB76:AB133" si="24">AA76/O76</f>
        <v>0</v>
      </c>
      <c r="AC76" s="22">
        <f>SUM(AC77:AC82)</f>
        <v>6</v>
      </c>
      <c r="AD76" s="22">
        <f>SUM(AD77:AD82)</f>
        <v>0</v>
      </c>
      <c r="AE76" s="22">
        <f>SUM(AE77:AE82)</f>
        <v>0</v>
      </c>
      <c r="AF76" s="22">
        <f>SUM(AF77:AF81)</f>
        <v>0</v>
      </c>
      <c r="AG76" s="90"/>
    </row>
    <row r="77" spans="1:33" s="92" customFormat="1" ht="70.5" customHeight="1">
      <c r="A77" s="45">
        <v>66</v>
      </c>
      <c r="B77" s="198" t="s">
        <v>383</v>
      </c>
      <c r="C77" s="47" t="s">
        <v>66</v>
      </c>
      <c r="D77" s="48" t="s">
        <v>48</v>
      </c>
      <c r="E77" s="35">
        <v>929033</v>
      </c>
      <c r="F77" s="35">
        <v>895923.47181999998</v>
      </c>
      <c r="G77" s="49"/>
      <c r="H77" s="49">
        <v>119271.5598</v>
      </c>
      <c r="I77" s="49"/>
      <c r="J77" s="93" t="s">
        <v>384</v>
      </c>
      <c r="K77" s="93" t="s">
        <v>338</v>
      </c>
      <c r="L77" s="49"/>
      <c r="M77" s="49"/>
      <c r="N77" s="49"/>
      <c r="O77" s="49">
        <f t="shared" ref="O77:O82" si="25">SUM(P77:R77)</f>
        <v>0</v>
      </c>
      <c r="P77" s="183"/>
      <c r="Q77" s="183"/>
      <c r="R77" s="183"/>
      <c r="S77" s="49">
        <f t="shared" ref="S77:S82" si="26">SUM(T77:V77)</f>
        <v>0</v>
      </c>
      <c r="T77" s="183"/>
      <c r="U77" s="49"/>
      <c r="V77" s="49"/>
      <c r="W77" s="60">
        <f t="shared" si="20"/>
        <v>0</v>
      </c>
      <c r="X77" s="60"/>
      <c r="Y77" s="60">
        <f t="shared" si="21"/>
        <v>0</v>
      </c>
      <c r="Z77" s="133"/>
      <c r="AA77" s="60"/>
      <c r="AB77" s="142"/>
      <c r="AC77" s="151">
        <v>1</v>
      </c>
      <c r="AD77" s="151">
        <v>0</v>
      </c>
      <c r="AE77" s="151">
        <v>0</v>
      </c>
      <c r="AF77" s="152">
        <v>0</v>
      </c>
      <c r="AG77" s="57" t="s">
        <v>757</v>
      </c>
    </row>
    <row r="78" spans="1:33" s="92" customFormat="1" ht="89.25" customHeight="1">
      <c r="A78" s="45">
        <v>67</v>
      </c>
      <c r="B78" s="198" t="s">
        <v>385</v>
      </c>
      <c r="C78" s="47" t="s">
        <v>66</v>
      </c>
      <c r="D78" s="48" t="s">
        <v>64</v>
      </c>
      <c r="E78" s="35">
        <v>1267294</v>
      </c>
      <c r="F78" s="35">
        <v>1208804.5</v>
      </c>
      <c r="G78" s="49"/>
      <c r="H78" s="49">
        <v>1136194</v>
      </c>
      <c r="I78" s="49"/>
      <c r="J78" s="93" t="s">
        <v>386</v>
      </c>
      <c r="K78" s="93" t="s">
        <v>387</v>
      </c>
      <c r="L78" s="49"/>
      <c r="M78" s="49"/>
      <c r="N78" s="49"/>
      <c r="O78" s="49">
        <f t="shared" si="25"/>
        <v>1106494</v>
      </c>
      <c r="P78" s="49">
        <v>1106494</v>
      </c>
      <c r="Q78" s="49"/>
      <c r="R78" s="49"/>
      <c r="S78" s="49">
        <f t="shared" si="26"/>
        <v>1106494</v>
      </c>
      <c r="T78" s="49">
        <v>1106494</v>
      </c>
      <c r="U78" s="49"/>
      <c r="V78" s="49"/>
      <c r="W78" s="60">
        <f t="shared" si="20"/>
        <v>0</v>
      </c>
      <c r="X78" s="60"/>
      <c r="Y78" s="60">
        <f t="shared" si="21"/>
        <v>0</v>
      </c>
      <c r="Z78" s="133">
        <f t="shared" si="22"/>
        <v>0</v>
      </c>
      <c r="AA78" s="60">
        <f t="shared" si="23"/>
        <v>0</v>
      </c>
      <c r="AB78" s="142">
        <f t="shared" si="24"/>
        <v>0</v>
      </c>
      <c r="AC78" s="151">
        <v>1</v>
      </c>
      <c r="AD78" s="151">
        <v>0</v>
      </c>
      <c r="AE78" s="151">
        <v>0</v>
      </c>
      <c r="AF78" s="152">
        <v>0</v>
      </c>
      <c r="AG78" s="57"/>
    </row>
    <row r="79" spans="1:33" s="92" customFormat="1" ht="42.75" customHeight="1">
      <c r="A79" s="45">
        <v>68</v>
      </c>
      <c r="B79" s="198" t="s">
        <v>388</v>
      </c>
      <c r="C79" s="47" t="s">
        <v>66</v>
      </c>
      <c r="D79" s="48" t="s">
        <v>48</v>
      </c>
      <c r="E79" s="35">
        <v>1043205</v>
      </c>
      <c r="F79" s="35">
        <v>980754.41038000002</v>
      </c>
      <c r="G79" s="49"/>
      <c r="H79" s="49">
        <v>152883</v>
      </c>
      <c r="I79" s="49"/>
      <c r="J79" s="93" t="s">
        <v>389</v>
      </c>
      <c r="K79" s="93" t="s">
        <v>387</v>
      </c>
      <c r="L79" s="49"/>
      <c r="M79" s="49"/>
      <c r="N79" s="49"/>
      <c r="O79" s="49">
        <f t="shared" si="25"/>
        <v>0</v>
      </c>
      <c r="P79" s="49"/>
      <c r="Q79" s="49"/>
      <c r="R79" s="49"/>
      <c r="S79" s="49">
        <f t="shared" si="26"/>
        <v>0</v>
      </c>
      <c r="T79" s="49"/>
      <c r="U79" s="49"/>
      <c r="V79" s="49"/>
      <c r="W79" s="60">
        <f t="shared" si="20"/>
        <v>0</v>
      </c>
      <c r="X79" s="60"/>
      <c r="Y79" s="60">
        <f t="shared" si="21"/>
        <v>0</v>
      </c>
      <c r="Z79" s="133"/>
      <c r="AA79" s="60"/>
      <c r="AB79" s="142"/>
      <c r="AC79" s="151">
        <v>1</v>
      </c>
      <c r="AD79" s="151">
        <v>0</v>
      </c>
      <c r="AE79" s="151">
        <v>0</v>
      </c>
      <c r="AF79" s="152">
        <v>0</v>
      </c>
      <c r="AG79" s="57" t="s">
        <v>757</v>
      </c>
    </row>
    <row r="80" spans="1:33" s="92" customFormat="1" ht="87.75" customHeight="1">
      <c r="A80" s="45">
        <v>69</v>
      </c>
      <c r="B80" s="233" t="s">
        <v>390</v>
      </c>
      <c r="C80" s="47" t="s">
        <v>67</v>
      </c>
      <c r="D80" s="48" t="s">
        <v>48</v>
      </c>
      <c r="E80" s="35">
        <v>558791</v>
      </c>
      <c r="F80" s="35">
        <v>538411.1</v>
      </c>
      <c r="G80" s="49"/>
      <c r="H80" s="49">
        <v>109700</v>
      </c>
      <c r="I80" s="49"/>
      <c r="J80" s="93" t="s">
        <v>391</v>
      </c>
      <c r="K80" s="93" t="s">
        <v>392</v>
      </c>
      <c r="L80" s="49"/>
      <c r="M80" s="49"/>
      <c r="N80" s="49"/>
      <c r="O80" s="49">
        <f t="shared" si="25"/>
        <v>216749.17819000001</v>
      </c>
      <c r="P80" s="49">
        <v>216749.17819000001</v>
      </c>
      <c r="Q80" s="49"/>
      <c r="R80" s="49"/>
      <c r="S80" s="49">
        <f t="shared" si="26"/>
        <v>216749.17819000001</v>
      </c>
      <c r="T80" s="49">
        <v>216749.17819000001</v>
      </c>
      <c r="U80" s="49"/>
      <c r="V80" s="49"/>
      <c r="W80" s="60">
        <f t="shared" si="20"/>
        <v>0</v>
      </c>
      <c r="X80" s="60"/>
      <c r="Y80" s="60">
        <f t="shared" si="21"/>
        <v>0</v>
      </c>
      <c r="Z80" s="133">
        <f t="shared" si="22"/>
        <v>0</v>
      </c>
      <c r="AA80" s="60">
        <f t="shared" si="23"/>
        <v>0</v>
      </c>
      <c r="AB80" s="142">
        <f t="shared" si="24"/>
        <v>0</v>
      </c>
      <c r="AC80" s="151">
        <v>1</v>
      </c>
      <c r="AD80" s="151">
        <v>0</v>
      </c>
      <c r="AE80" s="151">
        <v>0</v>
      </c>
      <c r="AF80" s="152">
        <v>0</v>
      </c>
      <c r="AG80" s="82"/>
    </row>
    <row r="81" spans="1:33" s="92" customFormat="1" ht="85.5" customHeight="1">
      <c r="A81" s="45">
        <v>70</v>
      </c>
      <c r="B81" s="198" t="s">
        <v>393</v>
      </c>
      <c r="C81" s="47" t="s">
        <v>67</v>
      </c>
      <c r="D81" s="48" t="s">
        <v>48</v>
      </c>
      <c r="E81" s="35">
        <v>2380117</v>
      </c>
      <c r="F81" s="35">
        <v>2355675.7490599998</v>
      </c>
      <c r="G81" s="49"/>
      <c r="H81" s="49">
        <v>500000</v>
      </c>
      <c r="I81" s="49"/>
      <c r="J81" s="93" t="s">
        <v>394</v>
      </c>
      <c r="K81" s="93" t="s">
        <v>395</v>
      </c>
      <c r="L81" s="49"/>
      <c r="M81" s="49"/>
      <c r="N81" s="49"/>
      <c r="O81" s="49">
        <f t="shared" si="25"/>
        <v>393999.821</v>
      </c>
      <c r="P81" s="49">
        <v>393999.821</v>
      </c>
      <c r="Q81" s="49"/>
      <c r="R81" s="49"/>
      <c r="S81" s="49">
        <f t="shared" si="26"/>
        <v>393999.821</v>
      </c>
      <c r="T81" s="49">
        <v>393999.821</v>
      </c>
      <c r="U81" s="49"/>
      <c r="V81" s="49"/>
      <c r="W81" s="60">
        <f t="shared" si="20"/>
        <v>0</v>
      </c>
      <c r="X81" s="60"/>
      <c r="Y81" s="60">
        <f t="shared" si="21"/>
        <v>0</v>
      </c>
      <c r="Z81" s="133">
        <f t="shared" si="22"/>
        <v>0</v>
      </c>
      <c r="AA81" s="60">
        <f t="shared" si="23"/>
        <v>0</v>
      </c>
      <c r="AB81" s="142">
        <f t="shared" si="24"/>
        <v>0</v>
      </c>
      <c r="AC81" s="151">
        <v>1</v>
      </c>
      <c r="AD81" s="151">
        <v>0</v>
      </c>
      <c r="AE81" s="151">
        <v>0</v>
      </c>
      <c r="AF81" s="152">
        <v>0</v>
      </c>
      <c r="AG81" s="82"/>
    </row>
    <row r="82" spans="1:33" s="92" customFormat="1" ht="72.599999999999994" customHeight="1">
      <c r="A82" s="45">
        <v>71</v>
      </c>
      <c r="B82" s="198" t="s">
        <v>693</v>
      </c>
      <c r="C82" s="47" t="s">
        <v>61</v>
      </c>
      <c r="D82" s="48" t="s">
        <v>224</v>
      </c>
      <c r="E82" s="49">
        <v>12416858</v>
      </c>
      <c r="F82" s="35">
        <v>16874195.484999999</v>
      </c>
      <c r="G82" s="49"/>
      <c r="H82" s="49">
        <v>9904000</v>
      </c>
      <c r="I82" s="49"/>
      <c r="J82" s="182"/>
      <c r="K82" s="182"/>
      <c r="L82" s="49"/>
      <c r="M82" s="49"/>
      <c r="N82" s="49"/>
      <c r="O82" s="49">
        <f t="shared" si="25"/>
        <v>2512858</v>
      </c>
      <c r="P82" s="49">
        <v>2512858</v>
      </c>
      <c r="Q82" s="49"/>
      <c r="R82" s="49"/>
      <c r="S82" s="49">
        <f t="shared" si="26"/>
        <v>2512858</v>
      </c>
      <c r="T82" s="49">
        <v>2512858</v>
      </c>
      <c r="U82" s="49"/>
      <c r="V82" s="49"/>
      <c r="W82" s="60">
        <f t="shared" si="20"/>
        <v>0</v>
      </c>
      <c r="X82" s="60"/>
      <c r="Y82" s="60">
        <f t="shared" si="21"/>
        <v>0</v>
      </c>
      <c r="Z82" s="133">
        <f t="shared" si="22"/>
        <v>0</v>
      </c>
      <c r="AA82" s="60">
        <f t="shared" si="23"/>
        <v>0</v>
      </c>
      <c r="AB82" s="142">
        <f t="shared" si="24"/>
        <v>0</v>
      </c>
      <c r="AC82" s="151">
        <v>1</v>
      </c>
      <c r="AD82" s="151"/>
      <c r="AE82" s="151"/>
      <c r="AF82" s="152"/>
      <c r="AG82" s="57"/>
    </row>
    <row r="83" spans="1:33" ht="29.25" customHeight="1">
      <c r="A83" s="248" t="s">
        <v>31</v>
      </c>
      <c r="B83" s="249"/>
      <c r="C83" s="28"/>
      <c r="D83" s="16"/>
      <c r="E83" s="25">
        <f>E85+F96+E123</f>
        <v>110667500.16335</v>
      </c>
      <c r="F83" s="25">
        <f t="shared" ref="F83:V83" si="27">F85+F96+F123</f>
        <v>110690401.07098</v>
      </c>
      <c r="G83" s="25">
        <f t="shared" si="27"/>
        <v>0</v>
      </c>
      <c r="H83" s="25">
        <f t="shared" si="27"/>
        <v>16257960.343289999</v>
      </c>
      <c r="I83" s="25">
        <f t="shared" si="27"/>
        <v>0</v>
      </c>
      <c r="J83" s="25">
        <f t="shared" si="27"/>
        <v>0</v>
      </c>
      <c r="K83" s="25">
        <f t="shared" si="27"/>
        <v>0</v>
      </c>
      <c r="L83" s="25">
        <f t="shared" si="27"/>
        <v>0</v>
      </c>
      <c r="M83" s="25">
        <f t="shared" si="27"/>
        <v>0</v>
      </c>
      <c r="N83" s="25">
        <f t="shared" si="27"/>
        <v>0</v>
      </c>
      <c r="O83" s="25">
        <f t="shared" si="27"/>
        <v>7626760.06171</v>
      </c>
      <c r="P83" s="25">
        <f t="shared" si="27"/>
        <v>7626760.06171</v>
      </c>
      <c r="Q83" s="25">
        <f t="shared" si="27"/>
        <v>0</v>
      </c>
      <c r="R83" s="25">
        <f t="shared" si="27"/>
        <v>0</v>
      </c>
      <c r="S83" s="25">
        <f t="shared" si="27"/>
        <v>7586216.9107099995</v>
      </c>
      <c r="T83" s="25">
        <f t="shared" si="27"/>
        <v>7586216.9107099995</v>
      </c>
      <c r="U83" s="25">
        <f t="shared" si="27"/>
        <v>0</v>
      </c>
      <c r="V83" s="25">
        <f t="shared" si="27"/>
        <v>0</v>
      </c>
      <c r="W83" s="25"/>
      <c r="X83" s="25"/>
      <c r="Y83" s="25">
        <f>P83+Q83-T83-U83</f>
        <v>40543.151000000536</v>
      </c>
      <c r="Z83" s="127">
        <f t="shared" si="22"/>
        <v>5.3159074983290264E-3</v>
      </c>
      <c r="AA83" s="25">
        <f>Y83+W83</f>
        <v>40543.151000000536</v>
      </c>
      <c r="AB83" s="128">
        <f>AA83/O83</f>
        <v>5.3159074983290264E-3</v>
      </c>
      <c r="AC83" s="25">
        <f>AC85+AC96+AC123</f>
        <v>37</v>
      </c>
      <c r="AD83" s="25">
        <f>AD85+AD96+AD123</f>
        <v>0</v>
      </c>
      <c r="AE83" s="25">
        <f>AE85+AE96+AE123</f>
        <v>0</v>
      </c>
      <c r="AF83" s="25">
        <f>AF85+AF96+AF123</f>
        <v>0</v>
      </c>
      <c r="AG83" s="73"/>
    </row>
    <row r="84" spans="1:33" s="107" customFormat="1">
      <c r="A84" s="105"/>
      <c r="B84" s="106" t="s">
        <v>0</v>
      </c>
      <c r="C84" s="5"/>
      <c r="D84" s="2"/>
      <c r="E84" s="26"/>
      <c r="F84" s="14"/>
      <c r="G84" s="14"/>
      <c r="H84" s="14"/>
      <c r="I84" s="14"/>
      <c r="J84" s="30"/>
      <c r="K84" s="14"/>
      <c r="L84" s="14"/>
      <c r="M84" s="14"/>
      <c r="N84" s="14"/>
      <c r="O84" s="38">
        <f>SUM(P84:R84)</f>
        <v>0</v>
      </c>
      <c r="P84" s="14"/>
      <c r="Q84" s="14"/>
      <c r="R84" s="14"/>
      <c r="S84" s="38">
        <f>SUM(T84:V84)</f>
        <v>0</v>
      </c>
      <c r="T84" s="14"/>
      <c r="U84" s="14"/>
      <c r="V84" s="14"/>
      <c r="W84" s="59">
        <f t="shared" si="20"/>
        <v>0</v>
      </c>
      <c r="X84" s="61"/>
      <c r="Y84" s="59">
        <f t="shared" si="21"/>
        <v>0</v>
      </c>
      <c r="Z84" s="134"/>
      <c r="AA84" s="59"/>
      <c r="AB84" s="143"/>
      <c r="AC84" s="121"/>
      <c r="AD84" s="121"/>
      <c r="AE84" s="121"/>
      <c r="AF84" s="66"/>
      <c r="AG84" s="75"/>
    </row>
    <row r="85" spans="1:33" s="6" customFormat="1" ht="26.25" customHeight="1">
      <c r="A85" s="33" t="s">
        <v>13</v>
      </c>
      <c r="B85" s="23" t="s">
        <v>8</v>
      </c>
      <c r="C85" s="19"/>
      <c r="D85" s="21"/>
      <c r="E85" s="22">
        <f>SUM(E86:E95)</f>
        <v>105836298</v>
      </c>
      <c r="F85" s="22">
        <f>SUM(F86:F95)</f>
        <v>105911074.65968999</v>
      </c>
      <c r="G85" s="22">
        <f>SUM(G86:G93)</f>
        <v>0</v>
      </c>
      <c r="H85" s="22">
        <f>SUM(H86:H95)</f>
        <v>13203105</v>
      </c>
      <c r="I85" s="22">
        <f>SUM(I86:I93)</f>
        <v>0</v>
      </c>
      <c r="J85" s="31"/>
      <c r="K85" s="22"/>
      <c r="L85" s="22">
        <f>SUM(L86:L93)</f>
        <v>0</v>
      </c>
      <c r="M85" s="22">
        <f>SUM(M86:M93)</f>
        <v>0</v>
      </c>
      <c r="N85" s="22">
        <f>SUM(N86:N93)</f>
        <v>0</v>
      </c>
      <c r="O85" s="22">
        <f>SUM(O86:O95)</f>
        <v>7531482.3412699997</v>
      </c>
      <c r="P85" s="22">
        <f>SUM(P86:P95)</f>
        <v>7531482.3412699997</v>
      </c>
      <c r="Q85" s="22">
        <f>SUM(Q86:Q93)</f>
        <v>0</v>
      </c>
      <c r="R85" s="22">
        <f>SUM(R86:R93)</f>
        <v>0</v>
      </c>
      <c r="S85" s="22">
        <f>SUM(S86:S95)</f>
        <v>7531482.3412699997</v>
      </c>
      <c r="T85" s="22">
        <f>SUM(T86:T95)</f>
        <v>7531482.3412699997</v>
      </c>
      <c r="U85" s="22">
        <f>SUM(U86:U93)</f>
        <v>0</v>
      </c>
      <c r="V85" s="22">
        <f>SUM(V86:V93)</f>
        <v>0</v>
      </c>
      <c r="W85" s="22">
        <f t="shared" si="20"/>
        <v>0</v>
      </c>
      <c r="X85" s="22"/>
      <c r="Y85" s="22">
        <f t="shared" si="21"/>
        <v>0</v>
      </c>
      <c r="Z85" s="131">
        <f t="shared" si="22"/>
        <v>0</v>
      </c>
      <c r="AA85" s="22">
        <f t="shared" si="23"/>
        <v>0</v>
      </c>
      <c r="AB85" s="140">
        <f t="shared" si="24"/>
        <v>0</v>
      </c>
      <c r="AC85" s="22">
        <f>SUM(AC86:AC95)</f>
        <v>10</v>
      </c>
      <c r="AD85" s="22">
        <f>SUM(AD86:AD95)</f>
        <v>0</v>
      </c>
      <c r="AE85" s="22">
        <f>SUM(AE86:AE95)</f>
        <v>0</v>
      </c>
      <c r="AF85" s="22">
        <f>SUM(AF86:AF93)</f>
        <v>0</v>
      </c>
      <c r="AG85" s="90"/>
    </row>
    <row r="86" spans="1:33" s="18" customFormat="1" ht="93.75">
      <c r="A86" s="45">
        <v>72</v>
      </c>
      <c r="B86" s="210" t="s">
        <v>396</v>
      </c>
      <c r="C86" s="47" t="s">
        <v>68</v>
      </c>
      <c r="D86" s="48" t="s">
        <v>48</v>
      </c>
      <c r="E86" s="49">
        <v>9301944</v>
      </c>
      <c r="F86" s="35">
        <v>9508160.38803</v>
      </c>
      <c r="G86" s="49"/>
      <c r="H86" s="49">
        <v>766701</v>
      </c>
      <c r="I86" s="49"/>
      <c r="J86" s="108" t="s">
        <v>397</v>
      </c>
      <c r="K86" s="108" t="s">
        <v>398</v>
      </c>
      <c r="L86" s="49"/>
      <c r="M86" s="49"/>
      <c r="N86" s="49"/>
      <c r="O86" s="49">
        <f t="shared" ref="O86:O95" si="28">SUM(P86:R86)</f>
        <v>1470000</v>
      </c>
      <c r="P86" s="49">
        <v>1470000</v>
      </c>
      <c r="Q86" s="49"/>
      <c r="R86" s="49"/>
      <c r="S86" s="49">
        <f t="shared" ref="S86:S95" si="29">SUM(T86:V86)</f>
        <v>1470000</v>
      </c>
      <c r="T86" s="49">
        <v>1470000</v>
      </c>
      <c r="U86" s="49"/>
      <c r="V86" s="49"/>
      <c r="W86" s="60">
        <f t="shared" si="20"/>
        <v>0</v>
      </c>
      <c r="X86" s="60"/>
      <c r="Y86" s="60">
        <f t="shared" si="21"/>
        <v>0</v>
      </c>
      <c r="Z86" s="133">
        <f t="shared" si="22"/>
        <v>0</v>
      </c>
      <c r="AA86" s="60">
        <f t="shared" si="23"/>
        <v>0</v>
      </c>
      <c r="AB86" s="142">
        <f t="shared" si="24"/>
        <v>0</v>
      </c>
      <c r="AC86" s="151">
        <v>1</v>
      </c>
      <c r="AD86" s="151">
        <v>0</v>
      </c>
      <c r="AE86" s="151">
        <v>0</v>
      </c>
      <c r="AF86" s="152">
        <v>0</v>
      </c>
      <c r="AG86" s="82"/>
    </row>
    <row r="87" spans="1:33" s="18" customFormat="1" ht="150">
      <c r="A87" s="45">
        <v>73</v>
      </c>
      <c r="B87" s="210" t="s">
        <v>399</v>
      </c>
      <c r="C87" s="47" t="s">
        <v>68</v>
      </c>
      <c r="D87" s="48" t="s">
        <v>48</v>
      </c>
      <c r="E87" s="49">
        <v>11479539</v>
      </c>
      <c r="F87" s="35">
        <v>11506319.219000001</v>
      </c>
      <c r="G87" s="49"/>
      <c r="H87" s="49">
        <v>490000</v>
      </c>
      <c r="I87" s="49"/>
      <c r="J87" s="108" t="s">
        <v>400</v>
      </c>
      <c r="K87" s="108" t="s">
        <v>401</v>
      </c>
      <c r="L87" s="49"/>
      <c r="M87" s="49"/>
      <c r="N87" s="49"/>
      <c r="O87" s="49">
        <f t="shared" si="28"/>
        <v>1470000</v>
      </c>
      <c r="P87" s="49">
        <v>1470000</v>
      </c>
      <c r="Q87" s="49"/>
      <c r="R87" s="49"/>
      <c r="S87" s="49">
        <f t="shared" si="29"/>
        <v>1470000</v>
      </c>
      <c r="T87" s="49">
        <v>1470000</v>
      </c>
      <c r="U87" s="49"/>
      <c r="V87" s="49"/>
      <c r="W87" s="60">
        <f t="shared" si="20"/>
        <v>0</v>
      </c>
      <c r="X87" s="60"/>
      <c r="Y87" s="60">
        <f t="shared" si="21"/>
        <v>0</v>
      </c>
      <c r="Z87" s="133">
        <f t="shared" si="22"/>
        <v>0</v>
      </c>
      <c r="AA87" s="60">
        <f t="shared" si="23"/>
        <v>0</v>
      </c>
      <c r="AB87" s="142">
        <f t="shared" si="24"/>
        <v>0</v>
      </c>
      <c r="AC87" s="151">
        <v>1</v>
      </c>
      <c r="AD87" s="151">
        <v>0</v>
      </c>
      <c r="AE87" s="151">
        <v>0</v>
      </c>
      <c r="AF87" s="152">
        <v>0</v>
      </c>
      <c r="AG87" s="82"/>
    </row>
    <row r="88" spans="1:33" s="18" customFormat="1" ht="112.5">
      <c r="A88" s="45">
        <v>74</v>
      </c>
      <c r="B88" s="210" t="s">
        <v>402</v>
      </c>
      <c r="C88" s="47" t="s">
        <v>68</v>
      </c>
      <c r="D88" s="48" t="s">
        <v>48</v>
      </c>
      <c r="E88" s="49">
        <v>8878555</v>
      </c>
      <c r="F88" s="49">
        <v>8552683.2895099986</v>
      </c>
      <c r="G88" s="49"/>
      <c r="H88" s="49">
        <v>2201600.0000000005</v>
      </c>
      <c r="I88" s="49"/>
      <c r="J88" s="108" t="s">
        <v>403</v>
      </c>
      <c r="K88" s="108" t="s">
        <v>404</v>
      </c>
      <c r="L88" s="49"/>
      <c r="M88" s="49"/>
      <c r="N88" s="49"/>
      <c r="O88" s="49">
        <f t="shared" si="28"/>
        <v>1255190.03627</v>
      </c>
      <c r="P88" s="49">
        <v>1255190.03627</v>
      </c>
      <c r="Q88" s="49"/>
      <c r="R88" s="49"/>
      <c r="S88" s="49">
        <f t="shared" si="29"/>
        <v>1255190.03627</v>
      </c>
      <c r="T88" s="49">
        <v>1255190.03627</v>
      </c>
      <c r="U88" s="49"/>
      <c r="V88" s="49"/>
      <c r="W88" s="60">
        <f t="shared" si="20"/>
        <v>0</v>
      </c>
      <c r="X88" s="60"/>
      <c r="Y88" s="60">
        <f t="shared" si="21"/>
        <v>0</v>
      </c>
      <c r="Z88" s="133">
        <f t="shared" si="22"/>
        <v>0</v>
      </c>
      <c r="AA88" s="60">
        <f t="shared" si="23"/>
        <v>0</v>
      </c>
      <c r="AB88" s="142">
        <f t="shared" si="24"/>
        <v>0</v>
      </c>
      <c r="AC88" s="151">
        <v>1</v>
      </c>
      <c r="AD88" s="151">
        <v>0</v>
      </c>
      <c r="AE88" s="151">
        <v>0</v>
      </c>
      <c r="AF88" s="152">
        <v>0</v>
      </c>
      <c r="AG88" s="82"/>
    </row>
    <row r="89" spans="1:33" s="18" customFormat="1" ht="112.5">
      <c r="A89" s="45">
        <v>75</v>
      </c>
      <c r="B89" s="210" t="s">
        <v>405</v>
      </c>
      <c r="C89" s="47" t="s">
        <v>68</v>
      </c>
      <c r="D89" s="48" t="s">
        <v>48</v>
      </c>
      <c r="E89" s="49">
        <v>11248565</v>
      </c>
      <c r="F89" s="35">
        <v>11418511.5308</v>
      </c>
      <c r="G89" s="49"/>
      <c r="H89" s="49">
        <v>499000</v>
      </c>
      <c r="I89" s="49"/>
      <c r="J89" s="108" t="s">
        <v>406</v>
      </c>
      <c r="K89" s="108" t="s">
        <v>407</v>
      </c>
      <c r="L89" s="49"/>
      <c r="M89" s="49"/>
      <c r="N89" s="49"/>
      <c r="O89" s="49">
        <f t="shared" si="28"/>
        <v>1676532.22</v>
      </c>
      <c r="P89" s="49">
        <v>1676532.22</v>
      </c>
      <c r="Q89" s="49"/>
      <c r="R89" s="49"/>
      <c r="S89" s="49">
        <f t="shared" si="29"/>
        <v>1676532.22</v>
      </c>
      <c r="T89" s="49">
        <v>1676532.22</v>
      </c>
      <c r="U89" s="49"/>
      <c r="V89" s="49"/>
      <c r="W89" s="60">
        <f t="shared" si="20"/>
        <v>0</v>
      </c>
      <c r="X89" s="60"/>
      <c r="Y89" s="60">
        <f t="shared" si="21"/>
        <v>0</v>
      </c>
      <c r="Z89" s="133">
        <f t="shared" si="22"/>
        <v>0</v>
      </c>
      <c r="AA89" s="60">
        <f t="shared" si="23"/>
        <v>0</v>
      </c>
      <c r="AB89" s="142">
        <f t="shared" si="24"/>
        <v>0</v>
      </c>
      <c r="AC89" s="151">
        <v>1</v>
      </c>
      <c r="AD89" s="151">
        <v>0</v>
      </c>
      <c r="AE89" s="151">
        <v>0</v>
      </c>
      <c r="AF89" s="152">
        <v>0</v>
      </c>
      <c r="AG89" s="82"/>
    </row>
    <row r="90" spans="1:33" s="18" customFormat="1" ht="112.5">
      <c r="A90" s="45">
        <v>76</v>
      </c>
      <c r="B90" s="210" t="s">
        <v>408</v>
      </c>
      <c r="C90" s="47" t="s">
        <v>68</v>
      </c>
      <c r="D90" s="48" t="s">
        <v>48</v>
      </c>
      <c r="E90" s="49">
        <v>11924029</v>
      </c>
      <c r="F90" s="35">
        <v>12193100.704599999</v>
      </c>
      <c r="G90" s="49"/>
      <c r="H90" s="49">
        <v>490000</v>
      </c>
      <c r="I90" s="49"/>
      <c r="J90" s="108" t="s">
        <v>409</v>
      </c>
      <c r="K90" s="108" t="s">
        <v>410</v>
      </c>
      <c r="L90" s="49"/>
      <c r="M90" s="49"/>
      <c r="N90" s="49"/>
      <c r="O90" s="49">
        <f t="shared" si="28"/>
        <v>1470000</v>
      </c>
      <c r="P90" s="49">
        <v>1470000</v>
      </c>
      <c r="Q90" s="49"/>
      <c r="R90" s="49"/>
      <c r="S90" s="49">
        <f t="shared" si="29"/>
        <v>1470000</v>
      </c>
      <c r="T90" s="49">
        <v>1470000</v>
      </c>
      <c r="U90" s="49"/>
      <c r="V90" s="49"/>
      <c r="W90" s="60">
        <f t="shared" si="20"/>
        <v>0</v>
      </c>
      <c r="X90" s="60"/>
      <c r="Y90" s="60">
        <f t="shared" si="21"/>
        <v>0</v>
      </c>
      <c r="Z90" s="133">
        <f t="shared" si="22"/>
        <v>0</v>
      </c>
      <c r="AA90" s="60">
        <f t="shared" si="23"/>
        <v>0</v>
      </c>
      <c r="AB90" s="142">
        <f t="shared" si="24"/>
        <v>0</v>
      </c>
      <c r="AC90" s="151">
        <v>1</v>
      </c>
      <c r="AD90" s="151">
        <v>0</v>
      </c>
      <c r="AE90" s="151">
        <v>0</v>
      </c>
      <c r="AF90" s="152">
        <v>0</v>
      </c>
      <c r="AG90" s="82"/>
    </row>
    <row r="91" spans="1:33" s="18" customFormat="1" ht="75">
      <c r="A91" s="45">
        <v>77</v>
      </c>
      <c r="B91" s="210" t="s">
        <v>411</v>
      </c>
      <c r="C91" s="47" t="s">
        <v>68</v>
      </c>
      <c r="D91" s="48" t="s">
        <v>64</v>
      </c>
      <c r="E91" s="35">
        <v>1324894</v>
      </c>
      <c r="F91" s="35">
        <v>1248031.1789999998</v>
      </c>
      <c r="G91" s="49"/>
      <c r="H91" s="49">
        <v>989103</v>
      </c>
      <c r="I91" s="49"/>
      <c r="J91" s="93" t="s">
        <v>412</v>
      </c>
      <c r="K91" s="93" t="s">
        <v>413</v>
      </c>
      <c r="L91" s="49"/>
      <c r="M91" s="49"/>
      <c r="N91" s="49"/>
      <c r="O91" s="49">
        <f t="shared" si="28"/>
        <v>189760.08499999999</v>
      </c>
      <c r="P91" s="49">
        <v>189760.08499999999</v>
      </c>
      <c r="Q91" s="49"/>
      <c r="R91" s="49"/>
      <c r="S91" s="49">
        <f t="shared" si="29"/>
        <v>189760.08499999999</v>
      </c>
      <c r="T91" s="49">
        <v>189760.08499999999</v>
      </c>
      <c r="U91" s="49"/>
      <c r="V91" s="49"/>
      <c r="W91" s="60">
        <f t="shared" si="20"/>
        <v>0</v>
      </c>
      <c r="X91" s="60"/>
      <c r="Y91" s="60">
        <f t="shared" si="21"/>
        <v>0</v>
      </c>
      <c r="Z91" s="133">
        <f t="shared" si="22"/>
        <v>0</v>
      </c>
      <c r="AA91" s="60">
        <f t="shared" si="23"/>
        <v>0</v>
      </c>
      <c r="AB91" s="142">
        <f t="shared" si="24"/>
        <v>0</v>
      </c>
      <c r="AC91" s="151">
        <v>1</v>
      </c>
      <c r="AD91" s="151">
        <v>0</v>
      </c>
      <c r="AE91" s="151">
        <v>0</v>
      </c>
      <c r="AF91" s="152">
        <v>0</v>
      </c>
      <c r="AG91" s="82"/>
    </row>
    <row r="92" spans="1:33" s="18" customFormat="1" ht="131.25">
      <c r="A92" s="45">
        <v>78</v>
      </c>
      <c r="B92" s="210" t="s">
        <v>414</v>
      </c>
      <c r="C92" s="47" t="s">
        <v>68</v>
      </c>
      <c r="D92" s="48" t="s">
        <v>48</v>
      </c>
      <c r="E92" s="35">
        <v>32477787</v>
      </c>
      <c r="F92" s="35">
        <v>32718041.798659999</v>
      </c>
      <c r="G92" s="49"/>
      <c r="H92" s="49">
        <v>7000000</v>
      </c>
      <c r="I92" s="49"/>
      <c r="J92" s="108" t="s">
        <v>415</v>
      </c>
      <c r="K92" s="108" t="s">
        <v>416</v>
      </c>
      <c r="L92" s="49"/>
      <c r="M92" s="49"/>
      <c r="N92" s="49"/>
      <c r="O92" s="49">
        <f t="shared" si="28"/>
        <v>0</v>
      </c>
      <c r="P92" s="49">
        <v>0</v>
      </c>
      <c r="Q92" s="49"/>
      <c r="R92" s="49"/>
      <c r="S92" s="49">
        <f t="shared" si="29"/>
        <v>0</v>
      </c>
      <c r="T92" s="49">
        <v>0</v>
      </c>
      <c r="U92" s="49"/>
      <c r="V92" s="49"/>
      <c r="W92" s="60">
        <f t="shared" si="20"/>
        <v>0</v>
      </c>
      <c r="X92" s="60"/>
      <c r="Y92" s="60">
        <f t="shared" si="21"/>
        <v>0</v>
      </c>
      <c r="Z92" s="133"/>
      <c r="AA92" s="60">
        <f t="shared" si="23"/>
        <v>0</v>
      </c>
      <c r="AB92" s="142"/>
      <c r="AC92" s="151">
        <v>1</v>
      </c>
      <c r="AD92" s="151">
        <v>0</v>
      </c>
      <c r="AE92" s="151">
        <v>0</v>
      </c>
      <c r="AF92" s="152">
        <v>0</v>
      </c>
      <c r="AG92" s="57" t="s">
        <v>801</v>
      </c>
    </row>
    <row r="93" spans="1:33" s="18" customFormat="1" ht="99.75" customHeight="1">
      <c r="A93" s="45">
        <v>79</v>
      </c>
      <c r="B93" s="210" t="s">
        <v>69</v>
      </c>
      <c r="C93" s="47" t="s">
        <v>70</v>
      </c>
      <c r="D93" s="48" t="s">
        <v>48</v>
      </c>
      <c r="E93" s="35">
        <v>1128639</v>
      </c>
      <c r="F93" s="35">
        <v>1068966.5192100001</v>
      </c>
      <c r="G93" s="183"/>
      <c r="H93" s="49">
        <v>766701</v>
      </c>
      <c r="I93" s="49"/>
      <c r="J93" s="108" t="s">
        <v>417</v>
      </c>
      <c r="K93" s="108" t="s">
        <v>418</v>
      </c>
      <c r="L93" s="49"/>
      <c r="M93" s="49"/>
      <c r="N93" s="49"/>
      <c r="O93" s="49">
        <f t="shared" si="28"/>
        <v>0</v>
      </c>
      <c r="P93" s="49"/>
      <c r="Q93" s="49"/>
      <c r="R93" s="49"/>
      <c r="S93" s="49">
        <f t="shared" si="29"/>
        <v>0</v>
      </c>
      <c r="T93" s="49"/>
      <c r="U93" s="49"/>
      <c r="V93" s="49"/>
      <c r="W93" s="60">
        <f t="shared" si="20"/>
        <v>0</v>
      </c>
      <c r="X93" s="60"/>
      <c r="Y93" s="60">
        <f t="shared" si="21"/>
        <v>0</v>
      </c>
      <c r="Z93" s="133"/>
      <c r="AA93" s="60">
        <f t="shared" si="23"/>
        <v>0</v>
      </c>
      <c r="AB93" s="142"/>
      <c r="AC93" s="151">
        <v>1</v>
      </c>
      <c r="AD93" s="151">
        <v>0</v>
      </c>
      <c r="AE93" s="151">
        <v>0</v>
      </c>
      <c r="AF93" s="152">
        <v>0</v>
      </c>
      <c r="AG93" s="57" t="s">
        <v>801</v>
      </c>
    </row>
    <row r="94" spans="1:33" s="18" customFormat="1" ht="99.75" customHeight="1">
      <c r="A94" s="45">
        <v>80</v>
      </c>
      <c r="B94" s="210" t="s">
        <v>661</v>
      </c>
      <c r="C94" s="47" t="s">
        <v>70</v>
      </c>
      <c r="D94" s="48" t="s">
        <v>617</v>
      </c>
      <c r="E94" s="35">
        <v>1987608</v>
      </c>
      <c r="F94" s="35">
        <v>1881083.72138</v>
      </c>
      <c r="G94" s="49"/>
      <c r="H94" s="49"/>
      <c r="I94" s="49"/>
      <c r="J94" s="108" t="s">
        <v>754</v>
      </c>
      <c r="K94" s="108" t="s">
        <v>754</v>
      </c>
      <c r="L94" s="49"/>
      <c r="M94" s="49"/>
      <c r="N94" s="49"/>
      <c r="O94" s="49">
        <f t="shared" si="28"/>
        <v>0</v>
      </c>
      <c r="P94" s="49"/>
      <c r="Q94" s="49"/>
      <c r="R94" s="49"/>
      <c r="S94" s="49">
        <f t="shared" si="29"/>
        <v>0</v>
      </c>
      <c r="T94" s="49"/>
      <c r="U94" s="49"/>
      <c r="V94" s="49"/>
      <c r="W94" s="60">
        <f t="shared" si="20"/>
        <v>0</v>
      </c>
      <c r="X94" s="60"/>
      <c r="Y94" s="60">
        <f t="shared" si="21"/>
        <v>0</v>
      </c>
      <c r="Z94" s="133"/>
      <c r="AA94" s="60">
        <f t="shared" si="23"/>
        <v>0</v>
      </c>
      <c r="AB94" s="142"/>
      <c r="AC94" s="151">
        <v>1</v>
      </c>
      <c r="AD94" s="151"/>
      <c r="AE94" s="151"/>
      <c r="AF94" s="152"/>
      <c r="AG94" s="57" t="s">
        <v>755</v>
      </c>
    </row>
    <row r="95" spans="1:33" s="18" customFormat="1" ht="99.75" customHeight="1">
      <c r="A95" s="45">
        <v>81</v>
      </c>
      <c r="B95" s="210" t="s">
        <v>662</v>
      </c>
      <c r="C95" s="47" t="s">
        <v>70</v>
      </c>
      <c r="D95" s="48" t="s">
        <v>617</v>
      </c>
      <c r="E95" s="35">
        <v>16084738</v>
      </c>
      <c r="F95" s="35">
        <v>15816176.309500001</v>
      </c>
      <c r="G95" s="49"/>
      <c r="H95" s="49"/>
      <c r="I95" s="49"/>
      <c r="J95" s="108" t="s">
        <v>756</v>
      </c>
      <c r="K95" s="108" t="s">
        <v>756</v>
      </c>
      <c r="L95" s="49"/>
      <c r="M95" s="49"/>
      <c r="N95" s="49"/>
      <c r="O95" s="49">
        <f t="shared" si="28"/>
        <v>0</v>
      </c>
      <c r="P95" s="49"/>
      <c r="Q95" s="49"/>
      <c r="R95" s="49"/>
      <c r="S95" s="49">
        <f t="shared" si="29"/>
        <v>0</v>
      </c>
      <c r="T95" s="49"/>
      <c r="U95" s="49"/>
      <c r="V95" s="49"/>
      <c r="W95" s="60">
        <f t="shared" si="20"/>
        <v>0</v>
      </c>
      <c r="X95" s="60"/>
      <c r="Y95" s="60">
        <f t="shared" si="21"/>
        <v>0</v>
      </c>
      <c r="Z95" s="133"/>
      <c r="AA95" s="60">
        <f t="shared" si="23"/>
        <v>0</v>
      </c>
      <c r="AB95" s="142"/>
      <c r="AC95" s="151">
        <v>1</v>
      </c>
      <c r="AD95" s="151"/>
      <c r="AE95" s="151"/>
      <c r="AF95" s="152"/>
      <c r="AG95" s="57" t="s">
        <v>752</v>
      </c>
    </row>
    <row r="96" spans="1:33" s="6" customFormat="1" ht="26.25" customHeight="1">
      <c r="A96" s="33" t="s">
        <v>19</v>
      </c>
      <c r="B96" s="23" t="s">
        <v>65</v>
      </c>
      <c r="C96" s="19"/>
      <c r="D96" s="21"/>
      <c r="E96" s="22">
        <f>SUM(E97:E116)</f>
        <v>0</v>
      </c>
      <c r="F96" s="22">
        <f>SUM(F97:F122)</f>
        <v>3064419.1633500005</v>
      </c>
      <c r="G96" s="22">
        <f>SUM(G97:G116)</f>
        <v>0</v>
      </c>
      <c r="H96" s="22">
        <f>SUM(H97:H122)</f>
        <v>1868926.9539900001</v>
      </c>
      <c r="I96" s="22">
        <f>SUM(I97:I116)</f>
        <v>0</v>
      </c>
      <c r="J96" s="31"/>
      <c r="K96" s="22"/>
      <c r="L96" s="22">
        <f>SUM(L97:L116)</f>
        <v>0</v>
      </c>
      <c r="M96" s="22">
        <f>SUM(M97:M116)</f>
        <v>0</v>
      </c>
      <c r="N96" s="22">
        <f>SUM(N97:N116)</f>
        <v>0</v>
      </c>
      <c r="O96" s="22">
        <f>SUM(O97:O122)</f>
        <v>35277.720440000005</v>
      </c>
      <c r="P96" s="22">
        <f>SUM(P97:P122)</f>
        <v>35277.720440000005</v>
      </c>
      <c r="Q96" s="22">
        <f>SUM(Q97:Q116)</f>
        <v>0</v>
      </c>
      <c r="R96" s="22">
        <f>SUM(R97:R116)</f>
        <v>0</v>
      </c>
      <c r="S96" s="22">
        <f>SUM(S97:S122)</f>
        <v>10714.104439999999</v>
      </c>
      <c r="T96" s="22">
        <f>SUM(T97:T122)</f>
        <v>10714.104439999999</v>
      </c>
      <c r="U96" s="22">
        <f>SUM(U97:U116)</f>
        <v>0</v>
      </c>
      <c r="V96" s="22"/>
      <c r="W96" s="22">
        <f t="shared" si="20"/>
        <v>0</v>
      </c>
      <c r="X96" s="22"/>
      <c r="Y96" s="22">
        <f t="shared" si="21"/>
        <v>24563.616000000005</v>
      </c>
      <c r="Z96" s="131">
        <f t="shared" si="22"/>
        <v>0.69629260886563116</v>
      </c>
      <c r="AA96" s="22">
        <f t="shared" si="23"/>
        <v>24563.616000000005</v>
      </c>
      <c r="AB96" s="140">
        <f t="shared" si="24"/>
        <v>0.69629260886563116</v>
      </c>
      <c r="AC96" s="22">
        <f>SUM(AC97:AC122)</f>
        <v>26</v>
      </c>
      <c r="AD96" s="22">
        <f>SUM(AD97:AD122)</f>
        <v>0</v>
      </c>
      <c r="AE96" s="22">
        <f>SUM(AE97:AE122)</f>
        <v>0</v>
      </c>
      <c r="AF96" s="22">
        <f>SUM(AF97:AF116)</f>
        <v>0</v>
      </c>
      <c r="AG96" s="90"/>
    </row>
    <row r="97" spans="1:33" s="18" customFormat="1" ht="54.75" customHeight="1">
      <c r="A97" s="45">
        <v>82</v>
      </c>
      <c r="B97" s="210" t="s">
        <v>419</v>
      </c>
      <c r="C97" s="47" t="s">
        <v>68</v>
      </c>
      <c r="D97" s="48" t="s">
        <v>64</v>
      </c>
      <c r="E97" s="49"/>
      <c r="F97" s="49">
        <v>364881.42835</v>
      </c>
      <c r="G97" s="49"/>
      <c r="H97" s="49">
        <v>263906.00099999999</v>
      </c>
      <c r="I97" s="49"/>
      <c r="J97" s="36" t="s">
        <v>49</v>
      </c>
      <c r="K97" s="49"/>
      <c r="L97" s="49"/>
      <c r="M97" s="49"/>
      <c r="N97" s="49"/>
      <c r="O97" s="49">
        <f t="shared" ref="O97:O122" si="30">SUM(P97:R97)</f>
        <v>0</v>
      </c>
      <c r="P97" s="49">
        <v>0</v>
      </c>
      <c r="Q97" s="49"/>
      <c r="R97" s="49"/>
      <c r="S97" s="49">
        <f t="shared" ref="S97:S124" si="31">SUM(T97:V97)</f>
        <v>0</v>
      </c>
      <c r="T97" s="49">
        <v>0</v>
      </c>
      <c r="U97" s="49"/>
      <c r="V97" s="49"/>
      <c r="W97" s="60">
        <f t="shared" si="20"/>
        <v>0</v>
      </c>
      <c r="X97" s="60"/>
      <c r="Y97" s="60">
        <f t="shared" si="21"/>
        <v>0</v>
      </c>
      <c r="Z97" s="133"/>
      <c r="AA97" s="60"/>
      <c r="AB97" s="142"/>
      <c r="AC97" s="151">
        <v>1</v>
      </c>
      <c r="AD97" s="151">
        <v>0</v>
      </c>
      <c r="AE97" s="151">
        <v>0</v>
      </c>
      <c r="AF97" s="152">
        <v>0</v>
      </c>
      <c r="AG97" s="57" t="s">
        <v>801</v>
      </c>
    </row>
    <row r="98" spans="1:33" s="18" customFormat="1" ht="70.5" customHeight="1">
      <c r="A98" s="45">
        <v>83</v>
      </c>
      <c r="B98" s="210" t="s">
        <v>420</v>
      </c>
      <c r="C98" s="47" t="s">
        <v>68</v>
      </c>
      <c r="D98" s="48" t="s">
        <v>64</v>
      </c>
      <c r="E98" s="49"/>
      <c r="F98" s="49">
        <v>261615.08822000001</v>
      </c>
      <c r="G98" s="49"/>
      <c r="H98" s="49">
        <v>206675.08822000001</v>
      </c>
      <c r="I98" s="49"/>
      <c r="J98" s="36" t="s">
        <v>49</v>
      </c>
      <c r="K98" s="49"/>
      <c r="L98" s="49"/>
      <c r="M98" s="49"/>
      <c r="N98" s="49"/>
      <c r="O98" s="49">
        <f t="shared" si="30"/>
        <v>0</v>
      </c>
      <c r="P98" s="49">
        <v>0</v>
      </c>
      <c r="Q98" s="49"/>
      <c r="R98" s="49"/>
      <c r="S98" s="49">
        <f t="shared" si="31"/>
        <v>0</v>
      </c>
      <c r="T98" s="49">
        <v>0</v>
      </c>
      <c r="U98" s="49"/>
      <c r="V98" s="49"/>
      <c r="W98" s="60">
        <f t="shared" si="20"/>
        <v>0</v>
      </c>
      <c r="X98" s="60"/>
      <c r="Y98" s="60">
        <f t="shared" si="21"/>
        <v>0</v>
      </c>
      <c r="Z98" s="133"/>
      <c r="AA98" s="60"/>
      <c r="AB98" s="142"/>
      <c r="AC98" s="151">
        <v>1</v>
      </c>
      <c r="AD98" s="151">
        <v>0</v>
      </c>
      <c r="AE98" s="151">
        <v>0</v>
      </c>
      <c r="AF98" s="152">
        <v>0</v>
      </c>
      <c r="AG98" s="57" t="s">
        <v>801</v>
      </c>
    </row>
    <row r="99" spans="1:33" s="18" customFormat="1" ht="82.5" customHeight="1">
      <c r="A99" s="45">
        <v>84</v>
      </c>
      <c r="B99" s="210" t="s">
        <v>421</v>
      </c>
      <c r="C99" s="47" t="s">
        <v>68</v>
      </c>
      <c r="D99" s="48" t="s">
        <v>102</v>
      </c>
      <c r="E99" s="49"/>
      <c r="F99" s="49">
        <v>378555.92106999998</v>
      </c>
      <c r="G99" s="49"/>
      <c r="H99" s="49">
        <v>372572.69971000002</v>
      </c>
      <c r="I99" s="49"/>
      <c r="J99" s="36" t="s">
        <v>49</v>
      </c>
      <c r="K99" s="49"/>
      <c r="L99" s="49"/>
      <c r="M99" s="49"/>
      <c r="N99" s="49"/>
      <c r="O99" s="49">
        <f t="shared" si="30"/>
        <v>4260.5824400000001</v>
      </c>
      <c r="P99" s="49">
        <v>4260.5824400000001</v>
      </c>
      <c r="Q99" s="49"/>
      <c r="R99" s="49"/>
      <c r="S99" s="49">
        <f t="shared" si="31"/>
        <v>4260.5824400000001</v>
      </c>
      <c r="T99" s="49">
        <v>4260.5824400000001</v>
      </c>
      <c r="U99" s="49"/>
      <c r="V99" s="49"/>
      <c r="W99" s="60">
        <f t="shared" si="20"/>
        <v>0</v>
      </c>
      <c r="X99" s="60"/>
      <c r="Y99" s="60">
        <f t="shared" si="21"/>
        <v>0</v>
      </c>
      <c r="Z99" s="133"/>
      <c r="AA99" s="60"/>
      <c r="AB99" s="142"/>
      <c r="AC99" s="151">
        <v>1</v>
      </c>
      <c r="AD99" s="151">
        <v>0</v>
      </c>
      <c r="AE99" s="151">
        <v>0</v>
      </c>
      <c r="AF99" s="152">
        <v>0</v>
      </c>
      <c r="AG99" s="57" t="s">
        <v>753</v>
      </c>
    </row>
    <row r="100" spans="1:33" s="18" customFormat="1" ht="96.75" customHeight="1">
      <c r="A100" s="45">
        <v>85</v>
      </c>
      <c r="B100" s="210" t="s">
        <v>422</v>
      </c>
      <c r="C100" s="47" t="s">
        <v>68</v>
      </c>
      <c r="D100" s="48" t="s">
        <v>109</v>
      </c>
      <c r="E100" s="49"/>
      <c r="F100" s="49">
        <v>47168.080959999999</v>
      </c>
      <c r="G100" s="49"/>
      <c r="H100" s="49">
        <v>1504</v>
      </c>
      <c r="I100" s="49"/>
      <c r="J100" s="36" t="s">
        <v>49</v>
      </c>
      <c r="K100" s="49"/>
      <c r="L100" s="49"/>
      <c r="M100" s="49"/>
      <c r="N100" s="49"/>
      <c r="O100" s="49">
        <f t="shared" si="30"/>
        <v>0</v>
      </c>
      <c r="P100" s="49"/>
      <c r="Q100" s="49"/>
      <c r="R100" s="49"/>
      <c r="S100" s="49">
        <f t="shared" si="31"/>
        <v>0</v>
      </c>
      <c r="T100" s="49"/>
      <c r="U100" s="49"/>
      <c r="V100" s="49"/>
      <c r="W100" s="60">
        <f t="shared" si="20"/>
        <v>0</v>
      </c>
      <c r="X100" s="60"/>
      <c r="Y100" s="60">
        <f t="shared" si="21"/>
        <v>0</v>
      </c>
      <c r="Z100" s="133"/>
      <c r="AA100" s="60"/>
      <c r="AB100" s="142"/>
      <c r="AC100" s="151">
        <v>1</v>
      </c>
      <c r="AD100" s="151">
        <v>0</v>
      </c>
      <c r="AE100" s="151">
        <v>0</v>
      </c>
      <c r="AF100" s="152">
        <v>0</v>
      </c>
      <c r="AG100" s="57" t="s">
        <v>801</v>
      </c>
    </row>
    <row r="101" spans="1:33" s="18" customFormat="1" ht="90" customHeight="1">
      <c r="A101" s="45">
        <v>86</v>
      </c>
      <c r="B101" s="210" t="s">
        <v>423</v>
      </c>
      <c r="C101" s="47" t="s">
        <v>68</v>
      </c>
      <c r="D101" s="48" t="s">
        <v>64</v>
      </c>
      <c r="E101" s="49"/>
      <c r="F101" s="49">
        <v>109086.80832</v>
      </c>
      <c r="G101" s="49"/>
      <c r="H101" s="49">
        <v>47226</v>
      </c>
      <c r="I101" s="49"/>
      <c r="J101" s="36" t="s">
        <v>49</v>
      </c>
      <c r="K101" s="49"/>
      <c r="L101" s="49"/>
      <c r="M101" s="49"/>
      <c r="N101" s="49"/>
      <c r="O101" s="49">
        <f t="shared" si="30"/>
        <v>0</v>
      </c>
      <c r="P101" s="49"/>
      <c r="Q101" s="49"/>
      <c r="R101" s="49"/>
      <c r="S101" s="49">
        <f t="shared" si="31"/>
        <v>0</v>
      </c>
      <c r="T101" s="49"/>
      <c r="U101" s="49"/>
      <c r="V101" s="49"/>
      <c r="W101" s="60">
        <f t="shared" si="20"/>
        <v>0</v>
      </c>
      <c r="X101" s="60"/>
      <c r="Y101" s="60">
        <f t="shared" si="21"/>
        <v>0</v>
      </c>
      <c r="Z101" s="133"/>
      <c r="AA101" s="60"/>
      <c r="AB101" s="142"/>
      <c r="AC101" s="151">
        <v>1</v>
      </c>
      <c r="AD101" s="151">
        <v>0</v>
      </c>
      <c r="AE101" s="151">
        <v>0</v>
      </c>
      <c r="AF101" s="152">
        <v>0</v>
      </c>
      <c r="AG101" s="57" t="s">
        <v>801</v>
      </c>
    </row>
    <row r="102" spans="1:33" s="18" customFormat="1" ht="64.5" customHeight="1">
      <c r="A102" s="45">
        <v>87</v>
      </c>
      <c r="B102" s="210" t="s">
        <v>424</v>
      </c>
      <c r="C102" s="47" t="s">
        <v>68</v>
      </c>
      <c r="D102" s="48" t="s">
        <v>102</v>
      </c>
      <c r="E102" s="49"/>
      <c r="F102" s="35">
        <v>71408.526339999997</v>
      </c>
      <c r="G102" s="49"/>
      <c r="H102" s="49">
        <v>66408.596959999995</v>
      </c>
      <c r="I102" s="49"/>
      <c r="J102" s="36" t="s">
        <v>49</v>
      </c>
      <c r="K102" s="49"/>
      <c r="L102" s="49"/>
      <c r="M102" s="49"/>
      <c r="N102" s="49"/>
      <c r="O102" s="49">
        <f t="shared" si="30"/>
        <v>0</v>
      </c>
      <c r="P102" s="49">
        <v>0</v>
      </c>
      <c r="Q102" s="49"/>
      <c r="R102" s="49"/>
      <c r="S102" s="49">
        <f t="shared" si="31"/>
        <v>0</v>
      </c>
      <c r="T102" s="49">
        <v>0</v>
      </c>
      <c r="U102" s="49"/>
      <c r="V102" s="49"/>
      <c r="W102" s="60">
        <f t="shared" si="20"/>
        <v>0</v>
      </c>
      <c r="X102" s="60"/>
      <c r="Y102" s="60">
        <f t="shared" si="21"/>
        <v>0</v>
      </c>
      <c r="Z102" s="133"/>
      <c r="AA102" s="60"/>
      <c r="AB102" s="142"/>
      <c r="AC102" s="151">
        <v>1</v>
      </c>
      <c r="AD102" s="151">
        <v>0</v>
      </c>
      <c r="AE102" s="151">
        <v>0</v>
      </c>
      <c r="AF102" s="152">
        <v>0</v>
      </c>
      <c r="AG102" s="57" t="s">
        <v>801</v>
      </c>
    </row>
    <row r="103" spans="1:33" s="18" customFormat="1" ht="62.25" customHeight="1">
      <c r="A103" s="45">
        <v>88</v>
      </c>
      <c r="B103" s="210" t="s">
        <v>425</v>
      </c>
      <c r="C103" s="47" t="s">
        <v>68</v>
      </c>
      <c r="D103" s="48" t="s">
        <v>102</v>
      </c>
      <c r="E103" s="49"/>
      <c r="F103" s="35">
        <v>42612.283839999895</v>
      </c>
      <c r="G103" s="49"/>
      <c r="H103" s="49">
        <v>34725.568099999997</v>
      </c>
      <c r="I103" s="49"/>
      <c r="J103" s="36" t="s">
        <v>49</v>
      </c>
      <c r="K103" s="49"/>
      <c r="L103" s="49"/>
      <c r="M103" s="49"/>
      <c r="N103" s="49"/>
      <c r="O103" s="49">
        <f t="shared" si="30"/>
        <v>0</v>
      </c>
      <c r="P103" s="49"/>
      <c r="Q103" s="49"/>
      <c r="R103" s="49"/>
      <c r="S103" s="49">
        <f t="shared" si="31"/>
        <v>0</v>
      </c>
      <c r="T103" s="49"/>
      <c r="U103" s="49"/>
      <c r="V103" s="49"/>
      <c r="W103" s="60">
        <f t="shared" si="20"/>
        <v>0</v>
      </c>
      <c r="X103" s="60"/>
      <c r="Y103" s="60">
        <f t="shared" si="21"/>
        <v>0</v>
      </c>
      <c r="Z103" s="133"/>
      <c r="AA103" s="60"/>
      <c r="AB103" s="142"/>
      <c r="AC103" s="151">
        <v>1</v>
      </c>
      <c r="AD103" s="151">
        <v>0</v>
      </c>
      <c r="AE103" s="151">
        <v>0</v>
      </c>
      <c r="AF103" s="152">
        <v>0</v>
      </c>
      <c r="AG103" s="57" t="s">
        <v>801</v>
      </c>
    </row>
    <row r="104" spans="1:33" s="18" customFormat="1" ht="69.75" customHeight="1">
      <c r="A104" s="45">
        <v>89</v>
      </c>
      <c r="B104" s="210" t="s">
        <v>426</v>
      </c>
      <c r="C104" s="47" t="s">
        <v>68</v>
      </c>
      <c r="D104" s="48" t="s">
        <v>48</v>
      </c>
      <c r="E104" s="49"/>
      <c r="F104" s="35">
        <v>74154.061300000001</v>
      </c>
      <c r="G104" s="49"/>
      <c r="H104" s="49">
        <v>10000</v>
      </c>
      <c r="I104" s="49"/>
      <c r="J104" s="36" t="s">
        <v>49</v>
      </c>
      <c r="K104" s="36"/>
      <c r="L104" s="49"/>
      <c r="M104" s="49"/>
      <c r="N104" s="49"/>
      <c r="O104" s="49">
        <f t="shared" si="30"/>
        <v>0</v>
      </c>
      <c r="P104" s="49"/>
      <c r="Q104" s="49"/>
      <c r="R104" s="49"/>
      <c r="S104" s="49">
        <f t="shared" si="31"/>
        <v>0</v>
      </c>
      <c r="T104" s="49"/>
      <c r="U104" s="49"/>
      <c r="V104" s="49"/>
      <c r="W104" s="60">
        <f t="shared" si="20"/>
        <v>0</v>
      </c>
      <c r="X104" s="60"/>
      <c r="Y104" s="60">
        <f t="shared" si="21"/>
        <v>0</v>
      </c>
      <c r="Z104" s="133"/>
      <c r="AA104" s="60"/>
      <c r="AB104" s="142"/>
      <c r="AC104" s="151">
        <v>1</v>
      </c>
      <c r="AD104" s="151">
        <v>0</v>
      </c>
      <c r="AE104" s="151">
        <v>0</v>
      </c>
      <c r="AF104" s="152">
        <v>0</v>
      </c>
      <c r="AG104" s="57" t="s">
        <v>801</v>
      </c>
    </row>
    <row r="105" spans="1:33" s="18" customFormat="1" ht="81.75" customHeight="1">
      <c r="A105" s="45">
        <v>90</v>
      </c>
      <c r="B105" s="210" t="s">
        <v>427</v>
      </c>
      <c r="C105" s="47" t="s">
        <v>68</v>
      </c>
      <c r="D105" s="48" t="s">
        <v>64</v>
      </c>
      <c r="E105" s="49"/>
      <c r="F105" s="35">
        <v>47443.35658</v>
      </c>
      <c r="G105" s="49"/>
      <c r="H105" s="49">
        <v>10000</v>
      </c>
      <c r="I105" s="49"/>
      <c r="J105" s="36" t="s">
        <v>49</v>
      </c>
      <c r="K105" s="49"/>
      <c r="L105" s="49"/>
      <c r="M105" s="49"/>
      <c r="N105" s="49"/>
      <c r="O105" s="49">
        <f t="shared" si="30"/>
        <v>0</v>
      </c>
      <c r="P105" s="49"/>
      <c r="Q105" s="49"/>
      <c r="R105" s="49"/>
      <c r="S105" s="49">
        <f t="shared" si="31"/>
        <v>0</v>
      </c>
      <c r="T105" s="49"/>
      <c r="U105" s="49"/>
      <c r="V105" s="49"/>
      <c r="W105" s="60">
        <f t="shared" si="20"/>
        <v>0</v>
      </c>
      <c r="X105" s="60"/>
      <c r="Y105" s="60">
        <f t="shared" si="21"/>
        <v>0</v>
      </c>
      <c r="Z105" s="133"/>
      <c r="AA105" s="60"/>
      <c r="AB105" s="142"/>
      <c r="AC105" s="151">
        <v>1</v>
      </c>
      <c r="AD105" s="151">
        <v>0</v>
      </c>
      <c r="AE105" s="151">
        <v>0</v>
      </c>
      <c r="AF105" s="152">
        <v>0</v>
      </c>
      <c r="AG105" s="57" t="s">
        <v>817</v>
      </c>
    </row>
    <row r="106" spans="1:33" s="18" customFormat="1" ht="107.25" customHeight="1">
      <c r="A106" s="45">
        <v>91</v>
      </c>
      <c r="B106" s="210" t="s">
        <v>428</v>
      </c>
      <c r="C106" s="47" t="s">
        <v>68</v>
      </c>
      <c r="D106" s="48" t="s">
        <v>64</v>
      </c>
      <c r="E106" s="49"/>
      <c r="F106" s="35">
        <v>1907.3096</v>
      </c>
      <c r="G106" s="49"/>
      <c r="H106" s="49">
        <v>1498</v>
      </c>
      <c r="I106" s="49"/>
      <c r="J106" s="36" t="s">
        <v>49</v>
      </c>
      <c r="K106" s="49"/>
      <c r="L106" s="49"/>
      <c r="M106" s="49"/>
      <c r="N106" s="49"/>
      <c r="O106" s="49">
        <f t="shared" si="30"/>
        <v>0</v>
      </c>
      <c r="P106" s="49"/>
      <c r="Q106" s="49"/>
      <c r="R106" s="49"/>
      <c r="S106" s="49">
        <f t="shared" si="31"/>
        <v>0</v>
      </c>
      <c r="T106" s="49"/>
      <c r="U106" s="49"/>
      <c r="V106" s="49"/>
      <c r="W106" s="60">
        <f t="shared" si="20"/>
        <v>0</v>
      </c>
      <c r="X106" s="60"/>
      <c r="Y106" s="60">
        <f t="shared" si="21"/>
        <v>0</v>
      </c>
      <c r="Z106" s="133"/>
      <c r="AA106" s="60"/>
      <c r="AB106" s="142"/>
      <c r="AC106" s="151">
        <v>1</v>
      </c>
      <c r="AD106" s="151">
        <v>0</v>
      </c>
      <c r="AE106" s="151">
        <v>0</v>
      </c>
      <c r="AF106" s="152">
        <v>0</v>
      </c>
      <c r="AG106" s="57" t="s">
        <v>816</v>
      </c>
    </row>
    <row r="107" spans="1:33" s="18" customFormat="1" ht="81.75" customHeight="1">
      <c r="A107" s="45">
        <v>92</v>
      </c>
      <c r="B107" s="210" t="s">
        <v>429</v>
      </c>
      <c r="C107" s="47" t="s">
        <v>68</v>
      </c>
      <c r="D107" s="48" t="s">
        <v>48</v>
      </c>
      <c r="E107" s="49"/>
      <c r="F107" s="35">
        <v>58022.495999999999</v>
      </c>
      <c r="G107" s="49"/>
      <c r="H107" s="49">
        <v>10000</v>
      </c>
      <c r="I107" s="49"/>
      <c r="J107" s="36" t="s">
        <v>49</v>
      </c>
      <c r="K107" s="49"/>
      <c r="L107" s="49"/>
      <c r="M107" s="49"/>
      <c r="N107" s="49"/>
      <c r="O107" s="49">
        <f t="shared" si="30"/>
        <v>0</v>
      </c>
      <c r="P107" s="49"/>
      <c r="Q107" s="49"/>
      <c r="R107" s="49"/>
      <c r="S107" s="49">
        <f t="shared" si="31"/>
        <v>0</v>
      </c>
      <c r="T107" s="49"/>
      <c r="U107" s="49"/>
      <c r="V107" s="49"/>
      <c r="W107" s="60">
        <f t="shared" si="20"/>
        <v>0</v>
      </c>
      <c r="X107" s="60"/>
      <c r="Y107" s="60">
        <f t="shared" si="21"/>
        <v>0</v>
      </c>
      <c r="Z107" s="133"/>
      <c r="AA107" s="60"/>
      <c r="AB107" s="142"/>
      <c r="AC107" s="151">
        <v>1</v>
      </c>
      <c r="AD107" s="151">
        <v>0</v>
      </c>
      <c r="AE107" s="151">
        <v>0</v>
      </c>
      <c r="AF107" s="152">
        <v>0</v>
      </c>
      <c r="AG107" s="57" t="s">
        <v>815</v>
      </c>
    </row>
    <row r="108" spans="1:33" s="18" customFormat="1" ht="81.75" customHeight="1">
      <c r="A108" s="45">
        <v>93</v>
      </c>
      <c r="B108" s="210" t="s">
        <v>430</v>
      </c>
      <c r="C108" s="47" t="s">
        <v>68</v>
      </c>
      <c r="D108" s="48" t="s">
        <v>48</v>
      </c>
      <c r="E108" s="49"/>
      <c r="F108" s="35">
        <v>58022.495999999999</v>
      </c>
      <c r="G108" s="49"/>
      <c r="H108" s="49">
        <v>10000</v>
      </c>
      <c r="I108" s="49"/>
      <c r="J108" s="36" t="s">
        <v>49</v>
      </c>
      <c r="K108" s="49"/>
      <c r="L108" s="49"/>
      <c r="M108" s="49"/>
      <c r="N108" s="49"/>
      <c r="O108" s="49">
        <f t="shared" si="30"/>
        <v>0</v>
      </c>
      <c r="P108" s="49"/>
      <c r="Q108" s="49"/>
      <c r="R108" s="49"/>
      <c r="S108" s="49">
        <f t="shared" si="31"/>
        <v>0</v>
      </c>
      <c r="T108" s="49"/>
      <c r="U108" s="49"/>
      <c r="V108" s="49"/>
      <c r="W108" s="60">
        <f t="shared" si="20"/>
        <v>0</v>
      </c>
      <c r="X108" s="60"/>
      <c r="Y108" s="60">
        <f t="shared" si="21"/>
        <v>0</v>
      </c>
      <c r="Z108" s="133"/>
      <c r="AA108" s="60"/>
      <c r="AB108" s="142"/>
      <c r="AC108" s="151">
        <v>1</v>
      </c>
      <c r="AD108" s="151">
        <v>0</v>
      </c>
      <c r="AE108" s="151">
        <v>0</v>
      </c>
      <c r="AF108" s="152">
        <v>0</v>
      </c>
      <c r="AG108" s="57" t="s">
        <v>814</v>
      </c>
    </row>
    <row r="109" spans="1:33" s="18" customFormat="1" ht="87" customHeight="1">
      <c r="A109" s="45">
        <v>94</v>
      </c>
      <c r="B109" s="210" t="s">
        <v>431</v>
      </c>
      <c r="C109" s="47" t="s">
        <v>68</v>
      </c>
      <c r="D109" s="48" t="s">
        <v>102</v>
      </c>
      <c r="E109" s="49"/>
      <c r="F109" s="49">
        <v>68202.358559999993</v>
      </c>
      <c r="G109" s="49"/>
      <c r="H109" s="49">
        <v>20000</v>
      </c>
      <c r="I109" s="49"/>
      <c r="J109" s="36" t="s">
        <v>49</v>
      </c>
      <c r="K109" s="49"/>
      <c r="L109" s="49"/>
      <c r="M109" s="49"/>
      <c r="N109" s="49"/>
      <c r="O109" s="49">
        <f t="shared" si="30"/>
        <v>0</v>
      </c>
      <c r="P109" s="49"/>
      <c r="Q109" s="49"/>
      <c r="R109" s="49"/>
      <c r="S109" s="49">
        <f t="shared" si="31"/>
        <v>0</v>
      </c>
      <c r="T109" s="49"/>
      <c r="U109" s="49"/>
      <c r="V109" s="49"/>
      <c r="W109" s="60">
        <f t="shared" si="20"/>
        <v>0</v>
      </c>
      <c r="X109" s="60"/>
      <c r="Y109" s="60">
        <f t="shared" si="21"/>
        <v>0</v>
      </c>
      <c r="Z109" s="133"/>
      <c r="AA109" s="60"/>
      <c r="AB109" s="142"/>
      <c r="AC109" s="151">
        <v>1</v>
      </c>
      <c r="AD109" s="151">
        <v>0</v>
      </c>
      <c r="AE109" s="151">
        <v>0</v>
      </c>
      <c r="AF109" s="152">
        <v>0</v>
      </c>
      <c r="AG109" s="57" t="s">
        <v>813</v>
      </c>
    </row>
    <row r="110" spans="1:33" s="18" customFormat="1" ht="87" customHeight="1">
      <c r="A110" s="45">
        <v>95</v>
      </c>
      <c r="B110" s="210" t="s">
        <v>432</v>
      </c>
      <c r="C110" s="47" t="s">
        <v>68</v>
      </c>
      <c r="D110" s="48" t="s">
        <v>48</v>
      </c>
      <c r="E110" s="49"/>
      <c r="F110" s="49">
        <v>44863.055999999997</v>
      </c>
      <c r="G110" s="49"/>
      <c r="H110" s="49">
        <v>10000</v>
      </c>
      <c r="I110" s="49"/>
      <c r="J110" s="36" t="s">
        <v>49</v>
      </c>
      <c r="K110" s="49"/>
      <c r="L110" s="49"/>
      <c r="M110" s="49"/>
      <c r="N110" s="49"/>
      <c r="O110" s="49">
        <f t="shared" si="30"/>
        <v>0</v>
      </c>
      <c r="P110" s="49"/>
      <c r="Q110" s="49"/>
      <c r="R110" s="49"/>
      <c r="S110" s="49">
        <f t="shared" si="31"/>
        <v>0</v>
      </c>
      <c r="T110" s="49"/>
      <c r="U110" s="49"/>
      <c r="V110" s="49"/>
      <c r="W110" s="60">
        <f t="shared" si="20"/>
        <v>0</v>
      </c>
      <c r="X110" s="60"/>
      <c r="Y110" s="60">
        <f t="shared" si="21"/>
        <v>0</v>
      </c>
      <c r="Z110" s="133"/>
      <c r="AA110" s="60"/>
      <c r="AB110" s="142"/>
      <c r="AC110" s="151">
        <v>1</v>
      </c>
      <c r="AD110" s="151">
        <v>0</v>
      </c>
      <c r="AE110" s="151">
        <v>0</v>
      </c>
      <c r="AF110" s="152">
        <v>0</v>
      </c>
      <c r="AG110" s="57" t="s">
        <v>812</v>
      </c>
    </row>
    <row r="111" spans="1:33" s="18" customFormat="1" ht="70.5" customHeight="1">
      <c r="A111" s="45">
        <v>96</v>
      </c>
      <c r="B111" s="210" t="s">
        <v>433</v>
      </c>
      <c r="C111" s="47" t="s">
        <v>68</v>
      </c>
      <c r="D111" s="48" t="s">
        <v>102</v>
      </c>
      <c r="E111" s="49"/>
      <c r="F111" s="35">
        <v>80024.809760000004</v>
      </c>
      <c r="G111" s="49"/>
      <c r="H111" s="49">
        <v>7912</v>
      </c>
      <c r="I111" s="49"/>
      <c r="J111" s="36" t="s">
        <v>49</v>
      </c>
      <c r="K111" s="49"/>
      <c r="L111" s="49"/>
      <c r="M111" s="49"/>
      <c r="N111" s="49"/>
      <c r="O111" s="49">
        <f t="shared" si="30"/>
        <v>0</v>
      </c>
      <c r="P111" s="49"/>
      <c r="Q111" s="49"/>
      <c r="R111" s="49"/>
      <c r="S111" s="49">
        <f t="shared" si="31"/>
        <v>0</v>
      </c>
      <c r="T111" s="49"/>
      <c r="U111" s="49"/>
      <c r="V111" s="49"/>
      <c r="W111" s="60">
        <f t="shared" si="20"/>
        <v>0</v>
      </c>
      <c r="X111" s="60"/>
      <c r="Y111" s="60">
        <f t="shared" si="21"/>
        <v>0</v>
      </c>
      <c r="Z111" s="133"/>
      <c r="AA111" s="60"/>
      <c r="AB111" s="142"/>
      <c r="AC111" s="151">
        <v>1</v>
      </c>
      <c r="AD111" s="151">
        <v>0</v>
      </c>
      <c r="AE111" s="151">
        <v>0</v>
      </c>
      <c r="AF111" s="152">
        <v>0</v>
      </c>
      <c r="AG111" s="57" t="s">
        <v>811</v>
      </c>
    </row>
    <row r="112" spans="1:33" s="18" customFormat="1" ht="99" customHeight="1">
      <c r="A112" s="45">
        <v>97</v>
      </c>
      <c r="B112" s="210" t="s">
        <v>434</v>
      </c>
      <c r="C112" s="47" t="s">
        <v>68</v>
      </c>
      <c r="D112" s="48" t="s">
        <v>109</v>
      </c>
      <c r="E112" s="49"/>
      <c r="F112" s="49">
        <v>47230.376479999999</v>
      </c>
      <c r="G112" s="49"/>
      <c r="H112" s="49">
        <v>4082</v>
      </c>
      <c r="I112" s="49"/>
      <c r="J112" s="36" t="s">
        <v>49</v>
      </c>
      <c r="K112" s="49"/>
      <c r="L112" s="49"/>
      <c r="M112" s="49"/>
      <c r="N112" s="49"/>
      <c r="O112" s="49">
        <f t="shared" si="30"/>
        <v>0</v>
      </c>
      <c r="P112" s="49"/>
      <c r="Q112" s="49"/>
      <c r="R112" s="49"/>
      <c r="S112" s="49">
        <f t="shared" si="31"/>
        <v>0</v>
      </c>
      <c r="T112" s="49"/>
      <c r="U112" s="49"/>
      <c r="V112" s="49"/>
      <c r="W112" s="60">
        <f t="shared" si="20"/>
        <v>0</v>
      </c>
      <c r="X112" s="60"/>
      <c r="Y112" s="60">
        <f t="shared" si="21"/>
        <v>0</v>
      </c>
      <c r="Z112" s="133"/>
      <c r="AA112" s="60"/>
      <c r="AB112" s="142"/>
      <c r="AC112" s="151">
        <v>1</v>
      </c>
      <c r="AD112" s="151">
        <v>0</v>
      </c>
      <c r="AE112" s="151">
        <v>0</v>
      </c>
      <c r="AF112" s="152">
        <v>0</v>
      </c>
      <c r="AG112" s="57" t="s">
        <v>810</v>
      </c>
    </row>
    <row r="113" spans="1:33" s="18" customFormat="1" ht="71.25" customHeight="1">
      <c r="A113" s="45">
        <v>98</v>
      </c>
      <c r="B113" s="210" t="s">
        <v>435</v>
      </c>
      <c r="C113" s="47" t="s">
        <v>68</v>
      </c>
      <c r="D113" s="48" t="s">
        <v>64</v>
      </c>
      <c r="E113" s="49"/>
      <c r="F113" s="35">
        <v>136940.31792</v>
      </c>
      <c r="G113" s="49"/>
      <c r="H113" s="49">
        <v>82960</v>
      </c>
      <c r="I113" s="49"/>
      <c r="J113" s="36" t="s">
        <v>49</v>
      </c>
      <c r="K113" s="49"/>
      <c r="L113" s="49"/>
      <c r="M113" s="49"/>
      <c r="N113" s="49"/>
      <c r="O113" s="49">
        <f t="shared" si="30"/>
        <v>0</v>
      </c>
      <c r="P113" s="49"/>
      <c r="Q113" s="49"/>
      <c r="R113" s="49"/>
      <c r="S113" s="49">
        <f t="shared" si="31"/>
        <v>0</v>
      </c>
      <c r="T113" s="49"/>
      <c r="U113" s="49"/>
      <c r="V113" s="49"/>
      <c r="W113" s="60">
        <f t="shared" si="20"/>
        <v>0</v>
      </c>
      <c r="X113" s="60"/>
      <c r="Y113" s="60">
        <f t="shared" si="21"/>
        <v>0</v>
      </c>
      <c r="Z113" s="133"/>
      <c r="AA113" s="60"/>
      <c r="AB113" s="142"/>
      <c r="AC113" s="151">
        <v>1</v>
      </c>
      <c r="AD113" s="151">
        <v>0</v>
      </c>
      <c r="AE113" s="151">
        <v>0</v>
      </c>
      <c r="AF113" s="152">
        <v>0</v>
      </c>
      <c r="AG113" s="57" t="s">
        <v>809</v>
      </c>
    </row>
    <row r="114" spans="1:33" s="18" customFormat="1" ht="71.25" customHeight="1">
      <c r="A114" s="45">
        <v>99</v>
      </c>
      <c r="B114" s="210" t="s">
        <v>436</v>
      </c>
      <c r="C114" s="47" t="s">
        <v>68</v>
      </c>
      <c r="D114" s="48" t="s">
        <v>64</v>
      </c>
      <c r="E114" s="49"/>
      <c r="F114" s="35">
        <v>191678.95757</v>
      </c>
      <c r="G114" s="49"/>
      <c r="H114" s="49">
        <v>163008</v>
      </c>
      <c r="I114" s="49"/>
      <c r="J114" s="36" t="s">
        <v>49</v>
      </c>
      <c r="K114" s="49"/>
      <c r="L114" s="49"/>
      <c r="M114" s="49"/>
      <c r="N114" s="49"/>
      <c r="O114" s="49">
        <f t="shared" si="30"/>
        <v>0</v>
      </c>
      <c r="P114" s="49"/>
      <c r="Q114" s="49"/>
      <c r="R114" s="49"/>
      <c r="S114" s="49">
        <f t="shared" si="31"/>
        <v>0</v>
      </c>
      <c r="T114" s="49"/>
      <c r="U114" s="49"/>
      <c r="V114" s="49"/>
      <c r="W114" s="60">
        <f t="shared" si="20"/>
        <v>0</v>
      </c>
      <c r="X114" s="60"/>
      <c r="Y114" s="60">
        <f t="shared" si="21"/>
        <v>0</v>
      </c>
      <c r="Z114" s="133"/>
      <c r="AA114" s="60"/>
      <c r="AB114" s="142"/>
      <c r="AC114" s="151">
        <v>1</v>
      </c>
      <c r="AD114" s="151">
        <v>0</v>
      </c>
      <c r="AE114" s="151">
        <v>0</v>
      </c>
      <c r="AF114" s="152">
        <v>0</v>
      </c>
      <c r="AG114" s="57" t="s">
        <v>808</v>
      </c>
    </row>
    <row r="115" spans="1:33" s="18" customFormat="1" ht="69.75" customHeight="1">
      <c r="A115" s="45">
        <v>100</v>
      </c>
      <c r="B115" s="210" t="s">
        <v>437</v>
      </c>
      <c r="C115" s="47" t="s">
        <v>68</v>
      </c>
      <c r="D115" s="48" t="s">
        <v>64</v>
      </c>
      <c r="E115" s="49"/>
      <c r="F115" s="35">
        <v>336508.38144000003</v>
      </c>
      <c r="G115" s="49"/>
      <c r="H115" s="49">
        <v>310568</v>
      </c>
      <c r="I115" s="49"/>
      <c r="J115" s="36" t="s">
        <v>49</v>
      </c>
      <c r="K115" s="49"/>
      <c r="L115" s="49"/>
      <c r="M115" s="49"/>
      <c r="N115" s="49"/>
      <c r="O115" s="49">
        <f t="shared" si="30"/>
        <v>0</v>
      </c>
      <c r="P115" s="49"/>
      <c r="Q115" s="49"/>
      <c r="R115" s="49"/>
      <c r="S115" s="49">
        <f t="shared" si="31"/>
        <v>0</v>
      </c>
      <c r="T115" s="49"/>
      <c r="U115" s="49"/>
      <c r="V115" s="49"/>
      <c r="W115" s="60">
        <f t="shared" si="20"/>
        <v>0</v>
      </c>
      <c r="X115" s="60"/>
      <c r="Y115" s="60">
        <f t="shared" si="21"/>
        <v>0</v>
      </c>
      <c r="Z115" s="133"/>
      <c r="AA115" s="60"/>
      <c r="AB115" s="142"/>
      <c r="AC115" s="151">
        <v>1</v>
      </c>
      <c r="AD115" s="151">
        <v>0</v>
      </c>
      <c r="AE115" s="151">
        <v>0</v>
      </c>
      <c r="AF115" s="152">
        <v>0</v>
      </c>
      <c r="AG115" s="57" t="s">
        <v>775</v>
      </c>
    </row>
    <row r="116" spans="1:33" s="18" customFormat="1" ht="90.75" customHeight="1">
      <c r="A116" s="45">
        <v>101</v>
      </c>
      <c r="B116" s="210" t="s">
        <v>438</v>
      </c>
      <c r="C116" s="47" t="s">
        <v>68</v>
      </c>
      <c r="D116" s="48" t="s">
        <v>64</v>
      </c>
      <c r="E116" s="49"/>
      <c r="F116" s="35">
        <v>198324.07055999999</v>
      </c>
      <c r="G116" s="49"/>
      <c r="H116" s="49">
        <v>174863</v>
      </c>
      <c r="I116" s="49"/>
      <c r="J116" s="36" t="s">
        <v>49</v>
      </c>
      <c r="K116" s="49"/>
      <c r="L116" s="49"/>
      <c r="M116" s="49"/>
      <c r="N116" s="49"/>
      <c r="O116" s="49">
        <f t="shared" si="30"/>
        <v>0</v>
      </c>
      <c r="P116" s="49"/>
      <c r="Q116" s="49"/>
      <c r="R116" s="49"/>
      <c r="S116" s="49">
        <f t="shared" si="31"/>
        <v>0</v>
      </c>
      <c r="T116" s="49"/>
      <c r="U116" s="49"/>
      <c r="V116" s="49"/>
      <c r="W116" s="60">
        <f t="shared" si="20"/>
        <v>0</v>
      </c>
      <c r="X116" s="60"/>
      <c r="Y116" s="60">
        <f t="shared" si="21"/>
        <v>0</v>
      </c>
      <c r="Z116" s="133"/>
      <c r="AA116" s="60"/>
      <c r="AB116" s="142"/>
      <c r="AC116" s="151">
        <v>1</v>
      </c>
      <c r="AD116" s="151">
        <v>0</v>
      </c>
      <c r="AE116" s="151">
        <v>0</v>
      </c>
      <c r="AF116" s="152">
        <v>0</v>
      </c>
      <c r="AG116" s="57" t="s">
        <v>807</v>
      </c>
    </row>
    <row r="117" spans="1:33" s="18" customFormat="1" ht="90.75" customHeight="1">
      <c r="A117" s="45">
        <v>103</v>
      </c>
      <c r="B117" s="210" t="s">
        <v>687</v>
      </c>
      <c r="C117" s="47" t="s">
        <v>68</v>
      </c>
      <c r="D117" s="48" t="s">
        <v>617</v>
      </c>
      <c r="E117" s="49"/>
      <c r="F117" s="35">
        <v>384750.97847999999</v>
      </c>
      <c r="G117" s="49"/>
      <c r="H117" s="49"/>
      <c r="I117" s="49"/>
      <c r="J117" s="36"/>
      <c r="K117" s="49"/>
      <c r="L117" s="49"/>
      <c r="M117" s="49"/>
      <c r="N117" s="49"/>
      <c r="O117" s="49">
        <f t="shared" si="30"/>
        <v>0</v>
      </c>
      <c r="P117" s="49"/>
      <c r="Q117" s="49"/>
      <c r="R117" s="49"/>
      <c r="S117" s="49">
        <f t="shared" si="31"/>
        <v>0</v>
      </c>
      <c r="T117" s="49"/>
      <c r="U117" s="49"/>
      <c r="V117" s="49"/>
      <c r="W117" s="60">
        <f t="shared" si="20"/>
        <v>0</v>
      </c>
      <c r="X117" s="60"/>
      <c r="Y117" s="60">
        <f t="shared" si="21"/>
        <v>0</v>
      </c>
      <c r="Z117" s="133"/>
      <c r="AA117" s="60"/>
      <c r="AB117" s="142"/>
      <c r="AC117" s="151">
        <v>1</v>
      </c>
      <c r="AD117" s="151"/>
      <c r="AE117" s="151"/>
      <c r="AF117" s="180"/>
      <c r="AG117" s="57" t="s">
        <v>806</v>
      </c>
    </row>
    <row r="118" spans="1:33" s="18" customFormat="1" ht="90.75" customHeight="1">
      <c r="A118" s="45">
        <v>104</v>
      </c>
      <c r="B118" s="210" t="s">
        <v>790</v>
      </c>
      <c r="C118" s="47"/>
      <c r="D118" s="48" t="s">
        <v>64</v>
      </c>
      <c r="E118" s="49"/>
      <c r="F118" s="35">
        <v>32147</v>
      </c>
      <c r="G118" s="49"/>
      <c r="H118" s="49">
        <v>32147</v>
      </c>
      <c r="I118" s="49"/>
      <c r="J118" s="36" t="s">
        <v>49</v>
      </c>
      <c r="K118" s="49"/>
      <c r="L118" s="49"/>
      <c r="M118" s="49"/>
      <c r="N118" s="49"/>
      <c r="O118" s="49">
        <f t="shared" si="30"/>
        <v>10359.753000000001</v>
      </c>
      <c r="P118" s="49">
        <v>10359.753000000001</v>
      </c>
      <c r="Q118" s="49"/>
      <c r="R118" s="49"/>
      <c r="S118" s="49">
        <f t="shared" si="31"/>
        <v>0</v>
      </c>
      <c r="T118" s="49"/>
      <c r="U118" s="49"/>
      <c r="V118" s="49"/>
      <c r="W118" s="60">
        <v>0</v>
      </c>
      <c r="X118" s="60"/>
      <c r="Y118" s="60">
        <f t="shared" si="21"/>
        <v>10359.753000000001</v>
      </c>
      <c r="Z118" s="133">
        <f t="shared" si="22"/>
        <v>1</v>
      </c>
      <c r="AA118" s="60">
        <f t="shared" si="23"/>
        <v>10359.753000000001</v>
      </c>
      <c r="AB118" s="142">
        <f t="shared" si="24"/>
        <v>1</v>
      </c>
      <c r="AC118" s="151">
        <v>1</v>
      </c>
      <c r="AD118" s="151">
        <v>0</v>
      </c>
      <c r="AE118" s="151">
        <v>0</v>
      </c>
      <c r="AF118" s="180">
        <v>0</v>
      </c>
      <c r="AG118" s="57" t="s">
        <v>785</v>
      </c>
    </row>
    <row r="119" spans="1:33" s="18" customFormat="1" ht="90.75" customHeight="1">
      <c r="A119" s="45">
        <v>106</v>
      </c>
      <c r="B119" s="210" t="s">
        <v>792</v>
      </c>
      <c r="C119" s="47"/>
      <c r="D119" s="48" t="s">
        <v>48</v>
      </c>
      <c r="E119" s="49"/>
      <c r="F119" s="35">
        <v>6453</v>
      </c>
      <c r="G119" s="49"/>
      <c r="H119" s="49">
        <v>6453</v>
      </c>
      <c r="I119" s="49"/>
      <c r="J119" s="36" t="s">
        <v>49</v>
      </c>
      <c r="K119" s="49"/>
      <c r="L119" s="49"/>
      <c r="M119" s="49"/>
      <c r="N119" s="49"/>
      <c r="O119" s="49">
        <f t="shared" si="30"/>
        <v>6453.5219999999999</v>
      </c>
      <c r="P119" s="49">
        <v>6453.5219999999999</v>
      </c>
      <c r="Q119" s="49"/>
      <c r="R119" s="49"/>
      <c r="S119" s="49">
        <f t="shared" si="31"/>
        <v>6453.5219999999999</v>
      </c>
      <c r="T119" s="49">
        <v>6453.5219999999999</v>
      </c>
      <c r="U119" s="49"/>
      <c r="V119" s="49"/>
      <c r="W119" s="60"/>
      <c r="X119" s="60"/>
      <c r="Y119" s="60">
        <f t="shared" si="21"/>
        <v>0</v>
      </c>
      <c r="Z119" s="133">
        <f t="shared" si="22"/>
        <v>0</v>
      </c>
      <c r="AA119" s="60">
        <f t="shared" si="23"/>
        <v>0</v>
      </c>
      <c r="AB119" s="142">
        <f t="shared" si="24"/>
        <v>0</v>
      </c>
      <c r="AC119" s="151">
        <v>1</v>
      </c>
      <c r="AD119" s="151"/>
      <c r="AE119" s="151"/>
      <c r="AF119" s="180"/>
      <c r="AG119" s="57" t="s">
        <v>786</v>
      </c>
    </row>
    <row r="120" spans="1:33" s="18" customFormat="1" ht="90.75" customHeight="1">
      <c r="A120" s="45">
        <v>107</v>
      </c>
      <c r="B120" s="210" t="s">
        <v>793</v>
      </c>
      <c r="C120" s="47"/>
      <c r="D120" s="48" t="s">
        <v>48</v>
      </c>
      <c r="E120" s="49"/>
      <c r="F120" s="35">
        <v>8981</v>
      </c>
      <c r="G120" s="49"/>
      <c r="H120" s="49">
        <v>8981</v>
      </c>
      <c r="I120" s="49"/>
      <c r="J120" s="36" t="s">
        <v>49</v>
      </c>
      <c r="K120" s="49"/>
      <c r="L120" s="49"/>
      <c r="M120" s="49"/>
      <c r="N120" s="49"/>
      <c r="O120" s="49">
        <f t="shared" si="30"/>
        <v>7622</v>
      </c>
      <c r="P120" s="49">
        <v>7622</v>
      </c>
      <c r="Q120" s="49"/>
      <c r="R120" s="49"/>
      <c r="S120" s="49">
        <f t="shared" si="31"/>
        <v>0</v>
      </c>
      <c r="T120" s="49"/>
      <c r="U120" s="49"/>
      <c r="V120" s="49"/>
      <c r="W120" s="60"/>
      <c r="X120" s="60"/>
      <c r="Y120" s="60">
        <f t="shared" si="21"/>
        <v>7622</v>
      </c>
      <c r="Z120" s="133">
        <f t="shared" si="22"/>
        <v>1</v>
      </c>
      <c r="AA120" s="60">
        <f t="shared" si="23"/>
        <v>7622</v>
      </c>
      <c r="AB120" s="142">
        <f t="shared" si="24"/>
        <v>1</v>
      </c>
      <c r="AC120" s="151">
        <v>1</v>
      </c>
      <c r="AD120" s="151"/>
      <c r="AE120" s="151"/>
      <c r="AF120" s="180"/>
      <c r="AG120" s="57" t="s">
        <v>787</v>
      </c>
    </row>
    <row r="121" spans="1:33" s="18" customFormat="1" ht="90.75" customHeight="1">
      <c r="A121" s="45">
        <v>110</v>
      </c>
      <c r="B121" s="210" t="s">
        <v>719</v>
      </c>
      <c r="C121" s="47"/>
      <c r="D121" s="48" t="s">
        <v>48</v>
      </c>
      <c r="E121" s="49"/>
      <c r="F121" s="35">
        <v>13437</v>
      </c>
      <c r="G121" s="49"/>
      <c r="H121" s="49">
        <v>13437</v>
      </c>
      <c r="I121" s="49"/>
      <c r="J121" s="36" t="s">
        <v>49</v>
      </c>
      <c r="K121" s="49"/>
      <c r="L121" s="49"/>
      <c r="M121" s="49"/>
      <c r="N121" s="49"/>
      <c r="O121" s="49">
        <f t="shared" si="30"/>
        <v>671.86300000000006</v>
      </c>
      <c r="P121" s="49">
        <v>671.86300000000006</v>
      </c>
      <c r="Q121" s="49"/>
      <c r="R121" s="49"/>
      <c r="S121" s="49">
        <f t="shared" si="31"/>
        <v>0</v>
      </c>
      <c r="T121" s="49"/>
      <c r="U121" s="49"/>
      <c r="V121" s="49"/>
      <c r="W121" s="60">
        <f t="shared" ref="W121:W126" si="32">R121-V121</f>
        <v>0</v>
      </c>
      <c r="X121" s="60"/>
      <c r="Y121" s="60">
        <f t="shared" si="21"/>
        <v>671.86300000000006</v>
      </c>
      <c r="Z121" s="133">
        <f t="shared" si="22"/>
        <v>1</v>
      </c>
      <c r="AA121" s="60">
        <f t="shared" si="23"/>
        <v>671.86300000000006</v>
      </c>
      <c r="AB121" s="142">
        <f t="shared" si="24"/>
        <v>1</v>
      </c>
      <c r="AC121" s="151">
        <v>1</v>
      </c>
      <c r="AD121" s="151"/>
      <c r="AE121" s="151"/>
      <c r="AF121" s="180"/>
      <c r="AG121" s="57" t="s">
        <v>788</v>
      </c>
    </row>
    <row r="122" spans="1:33" s="18" customFormat="1" ht="90.75" customHeight="1">
      <c r="A122" s="45">
        <v>111</v>
      </c>
      <c r="B122" s="210" t="s">
        <v>720</v>
      </c>
      <c r="C122" s="47"/>
      <c r="D122" s="48" t="s">
        <v>64</v>
      </c>
      <c r="E122" s="49"/>
      <c r="F122" s="35" t="s">
        <v>713</v>
      </c>
      <c r="G122" s="49"/>
      <c r="H122" s="49" t="s">
        <v>713</v>
      </c>
      <c r="I122" s="49"/>
      <c r="J122" s="36" t="s">
        <v>49</v>
      </c>
      <c r="K122" s="49"/>
      <c r="L122" s="49"/>
      <c r="M122" s="49"/>
      <c r="N122" s="49"/>
      <c r="O122" s="49">
        <f t="shared" si="30"/>
        <v>5910</v>
      </c>
      <c r="P122" s="49">
        <v>5910</v>
      </c>
      <c r="Q122" s="49"/>
      <c r="R122" s="49"/>
      <c r="S122" s="49">
        <f t="shared" si="31"/>
        <v>0</v>
      </c>
      <c r="T122" s="49"/>
      <c r="U122" s="49"/>
      <c r="V122" s="49"/>
      <c r="W122" s="60">
        <f t="shared" si="32"/>
        <v>0</v>
      </c>
      <c r="X122" s="60"/>
      <c r="Y122" s="60">
        <f t="shared" si="21"/>
        <v>5910</v>
      </c>
      <c r="Z122" s="133">
        <f t="shared" si="22"/>
        <v>1</v>
      </c>
      <c r="AA122" s="60">
        <f t="shared" si="23"/>
        <v>5910</v>
      </c>
      <c r="AB122" s="142">
        <f t="shared" si="24"/>
        <v>1</v>
      </c>
      <c r="AC122" s="151">
        <v>1</v>
      </c>
      <c r="AD122" s="151"/>
      <c r="AE122" s="151"/>
      <c r="AF122" s="180"/>
      <c r="AG122" s="57" t="s">
        <v>789</v>
      </c>
    </row>
    <row r="123" spans="1:33" s="6" customFormat="1" ht="26.25" customHeight="1">
      <c r="A123" s="33" t="s">
        <v>27</v>
      </c>
      <c r="B123" s="23" t="s">
        <v>21</v>
      </c>
      <c r="C123" s="19"/>
      <c r="D123" s="21"/>
      <c r="E123" s="22">
        <f>E124</f>
        <v>1766783</v>
      </c>
      <c r="F123" s="22">
        <f>F124</f>
        <v>1714907.2479399999</v>
      </c>
      <c r="G123" s="22">
        <f t="shared" ref="G123:L123" si="33">G124</f>
        <v>0</v>
      </c>
      <c r="H123" s="22">
        <f>H124</f>
        <v>1185928.3892999999</v>
      </c>
      <c r="I123" s="22">
        <f t="shared" si="33"/>
        <v>0</v>
      </c>
      <c r="J123" s="31"/>
      <c r="K123" s="22"/>
      <c r="L123" s="22">
        <f t="shared" si="33"/>
        <v>0</v>
      </c>
      <c r="M123" s="22"/>
      <c r="N123" s="22"/>
      <c r="O123" s="22">
        <f>O124</f>
        <v>60000</v>
      </c>
      <c r="P123" s="22">
        <f t="shared" ref="P123:AF123" si="34">P124</f>
        <v>60000</v>
      </c>
      <c r="Q123" s="22">
        <f t="shared" si="34"/>
        <v>0</v>
      </c>
      <c r="R123" s="22">
        <f t="shared" si="34"/>
        <v>0</v>
      </c>
      <c r="S123" s="22">
        <f t="shared" si="34"/>
        <v>44020.464999999997</v>
      </c>
      <c r="T123" s="22">
        <f t="shared" si="34"/>
        <v>44020.464999999997</v>
      </c>
      <c r="U123" s="22">
        <f t="shared" si="34"/>
        <v>0</v>
      </c>
      <c r="V123" s="22">
        <f t="shared" si="34"/>
        <v>0</v>
      </c>
      <c r="W123" s="22">
        <f t="shared" si="32"/>
        <v>0</v>
      </c>
      <c r="X123" s="22"/>
      <c r="Y123" s="22">
        <f t="shared" si="21"/>
        <v>15979.535000000003</v>
      </c>
      <c r="Z123" s="131">
        <f t="shared" si="22"/>
        <v>0.26632558333333339</v>
      </c>
      <c r="AA123" s="22">
        <f t="shared" si="23"/>
        <v>15979.535000000003</v>
      </c>
      <c r="AB123" s="140">
        <f t="shared" si="24"/>
        <v>0.26632558333333339</v>
      </c>
      <c r="AC123" s="118">
        <f>AC124</f>
        <v>1</v>
      </c>
      <c r="AD123" s="118">
        <f t="shared" si="34"/>
        <v>0</v>
      </c>
      <c r="AE123" s="118">
        <f t="shared" si="34"/>
        <v>0</v>
      </c>
      <c r="AF123" s="22">
        <f t="shared" si="34"/>
        <v>0</v>
      </c>
      <c r="AG123" s="90"/>
    </row>
    <row r="124" spans="1:33" s="92" customFormat="1" ht="65.25" customHeight="1">
      <c r="A124" s="45">
        <v>113</v>
      </c>
      <c r="B124" s="198" t="s">
        <v>439</v>
      </c>
      <c r="C124" s="101" t="s">
        <v>71</v>
      </c>
      <c r="D124" s="48" t="s">
        <v>64</v>
      </c>
      <c r="E124" s="49">
        <v>1766783</v>
      </c>
      <c r="F124" s="49">
        <v>1714907.2479399999</v>
      </c>
      <c r="G124" s="49"/>
      <c r="H124" s="49">
        <v>1185928.3892999999</v>
      </c>
      <c r="I124" s="49"/>
      <c r="J124" s="93" t="s">
        <v>440</v>
      </c>
      <c r="K124" s="93" t="s">
        <v>441</v>
      </c>
      <c r="L124" s="49"/>
      <c r="M124" s="49"/>
      <c r="N124" s="49"/>
      <c r="O124" s="49">
        <f>SUM(P124:R124)</f>
        <v>60000</v>
      </c>
      <c r="P124" s="49">
        <v>60000</v>
      </c>
      <c r="Q124" s="49"/>
      <c r="R124" s="49"/>
      <c r="S124" s="49">
        <f t="shared" si="31"/>
        <v>44020.464999999997</v>
      </c>
      <c r="T124" s="49">
        <v>44020.464999999997</v>
      </c>
      <c r="U124" s="49"/>
      <c r="V124" s="49"/>
      <c r="W124" s="60">
        <f t="shared" si="32"/>
        <v>0</v>
      </c>
      <c r="X124" s="60"/>
      <c r="Y124" s="60">
        <f t="shared" si="21"/>
        <v>15979.535000000003</v>
      </c>
      <c r="Z124" s="133">
        <f t="shared" si="22"/>
        <v>0.26632558333333339</v>
      </c>
      <c r="AA124" s="60">
        <f t="shared" si="23"/>
        <v>15979.535000000003</v>
      </c>
      <c r="AB124" s="142">
        <f t="shared" si="24"/>
        <v>0.26632558333333339</v>
      </c>
      <c r="AC124" s="151">
        <v>1</v>
      </c>
      <c r="AD124" s="151">
        <v>0</v>
      </c>
      <c r="AE124" s="151">
        <v>0</v>
      </c>
      <c r="AF124" s="152">
        <v>0</v>
      </c>
      <c r="AG124" s="82"/>
    </row>
    <row r="125" spans="1:33" s="153" customFormat="1" ht="30" customHeight="1">
      <c r="A125" s="248" t="s">
        <v>1</v>
      </c>
      <c r="B125" s="249"/>
      <c r="C125" s="28"/>
      <c r="D125" s="16"/>
      <c r="E125" s="25">
        <f>E127+F154</f>
        <v>151276081.23804</v>
      </c>
      <c r="F125" s="25">
        <f t="shared" ref="F125:V125" si="35">F127+F154</f>
        <v>152329594.36716995</v>
      </c>
      <c r="G125" s="25">
        <f t="shared" si="35"/>
        <v>113365.9</v>
      </c>
      <c r="H125" s="25">
        <f t="shared" si="35"/>
        <v>31370768.600000001</v>
      </c>
      <c r="I125" s="25">
        <f t="shared" si="35"/>
        <v>12576153.899999999</v>
      </c>
      <c r="J125" s="25">
        <f t="shared" si="35"/>
        <v>0</v>
      </c>
      <c r="K125" s="25">
        <f t="shared" si="35"/>
        <v>0</v>
      </c>
      <c r="L125" s="25">
        <f t="shared" si="35"/>
        <v>0</v>
      </c>
      <c r="M125" s="25">
        <f t="shared" si="35"/>
        <v>1779322.49077</v>
      </c>
      <c r="N125" s="25">
        <f t="shared" si="35"/>
        <v>34347872.362400003</v>
      </c>
      <c r="O125" s="25">
        <f t="shared" si="35"/>
        <v>39767443.849079996</v>
      </c>
      <c r="P125" s="25">
        <f t="shared" si="35"/>
        <v>39715253.849079996</v>
      </c>
      <c r="Q125" s="25">
        <f t="shared" si="35"/>
        <v>52190</v>
      </c>
      <c r="R125" s="25">
        <f t="shared" si="35"/>
        <v>0</v>
      </c>
      <c r="S125" s="25">
        <f t="shared" si="35"/>
        <v>17074102.632780001</v>
      </c>
      <c r="T125" s="25">
        <f t="shared" si="35"/>
        <v>17018968.232790001</v>
      </c>
      <c r="U125" s="25">
        <f t="shared" si="35"/>
        <v>55134.399989999998</v>
      </c>
      <c r="V125" s="25">
        <f t="shared" si="35"/>
        <v>0</v>
      </c>
      <c r="W125" s="25">
        <f t="shared" si="32"/>
        <v>0</v>
      </c>
      <c r="X125" s="25"/>
      <c r="Y125" s="25">
        <f>P125+Q125-T125-U125</f>
        <v>22693341.216299996</v>
      </c>
      <c r="Z125" s="127">
        <f t="shared" si="22"/>
        <v>0.57065124181535742</v>
      </c>
      <c r="AA125" s="25">
        <f>Y125+W125</f>
        <v>22693341.216299996</v>
      </c>
      <c r="AB125" s="128">
        <f t="shared" si="24"/>
        <v>0.57065124181535742</v>
      </c>
      <c r="AC125" s="25">
        <f>AC127+AC154</f>
        <v>42</v>
      </c>
      <c r="AD125" s="25">
        <f>AD127+AD154</f>
        <v>0</v>
      </c>
      <c r="AE125" s="25">
        <f>AE127+AE154</f>
        <v>0</v>
      </c>
      <c r="AF125" s="25">
        <f>AF127+AF154</f>
        <v>0</v>
      </c>
      <c r="AG125" s="25">
        <f>AG127+AG154</f>
        <v>0</v>
      </c>
    </row>
    <row r="126" spans="1:33">
      <c r="A126" s="76"/>
      <c r="B126" s="77" t="s">
        <v>0</v>
      </c>
      <c r="C126" s="3"/>
      <c r="D126" s="2"/>
      <c r="E126" s="26"/>
      <c r="F126" s="26"/>
      <c r="G126" s="26"/>
      <c r="H126" s="26"/>
      <c r="I126" s="26"/>
      <c r="J126" s="15"/>
      <c r="K126" s="26"/>
      <c r="L126" s="26"/>
      <c r="M126" s="26"/>
      <c r="N126" s="26"/>
      <c r="O126" s="38">
        <v>0</v>
      </c>
      <c r="P126" s="26"/>
      <c r="Q126" s="26"/>
      <c r="R126" s="26"/>
      <c r="S126" s="38">
        <v>0</v>
      </c>
      <c r="T126" s="26"/>
      <c r="U126" s="26"/>
      <c r="V126" s="26"/>
      <c r="W126" s="59">
        <f t="shared" si="32"/>
        <v>0</v>
      </c>
      <c r="X126" s="88"/>
      <c r="Y126" s="59">
        <f t="shared" si="21"/>
        <v>0</v>
      </c>
      <c r="Z126" s="135"/>
      <c r="AA126" s="59"/>
      <c r="AB126" s="144"/>
      <c r="AC126" s="124"/>
      <c r="AD126" s="124"/>
      <c r="AE126" s="124"/>
      <c r="AF126" s="89"/>
      <c r="AG126" s="75"/>
    </row>
    <row r="127" spans="1:33" s="6" customFormat="1" ht="26.25" customHeight="1">
      <c r="A127" s="33" t="s">
        <v>14</v>
      </c>
      <c r="B127" s="23" t="s">
        <v>8</v>
      </c>
      <c r="C127" s="19"/>
      <c r="D127" s="21"/>
      <c r="E127" s="22">
        <f t="shared" ref="E127:V127" si="36">SUM(E128:E153)</f>
        <v>149044644.30000001</v>
      </c>
      <c r="F127" s="22">
        <f t="shared" si="36"/>
        <v>150098157.42912996</v>
      </c>
      <c r="G127" s="22">
        <f t="shared" si="36"/>
        <v>113365.9</v>
      </c>
      <c r="H127" s="22">
        <f t="shared" si="36"/>
        <v>31370768.600000001</v>
      </c>
      <c r="I127" s="22">
        <f t="shared" si="36"/>
        <v>12576153.899999999</v>
      </c>
      <c r="J127" s="22">
        <f t="shared" si="36"/>
        <v>0</v>
      </c>
      <c r="K127" s="22">
        <f t="shared" si="36"/>
        <v>0</v>
      </c>
      <c r="L127" s="22">
        <f t="shared" si="36"/>
        <v>0</v>
      </c>
      <c r="M127" s="22">
        <f t="shared" si="36"/>
        <v>1779322.49077</v>
      </c>
      <c r="N127" s="22">
        <f t="shared" si="36"/>
        <v>34347872.362400003</v>
      </c>
      <c r="O127" s="22">
        <f t="shared" si="36"/>
        <v>39653353.629999995</v>
      </c>
      <c r="P127" s="22">
        <f t="shared" si="36"/>
        <v>39601163.629999995</v>
      </c>
      <c r="Q127" s="22">
        <f t="shared" si="36"/>
        <v>52190</v>
      </c>
      <c r="R127" s="22">
        <f t="shared" si="36"/>
        <v>0</v>
      </c>
      <c r="S127" s="22">
        <f t="shared" si="36"/>
        <v>17019538.813689999</v>
      </c>
      <c r="T127" s="22">
        <f t="shared" si="36"/>
        <v>16964404.413699999</v>
      </c>
      <c r="U127" s="22">
        <f t="shared" si="36"/>
        <v>55134.399989999998</v>
      </c>
      <c r="V127" s="22">
        <f t="shared" si="36"/>
        <v>0</v>
      </c>
      <c r="W127" s="22"/>
      <c r="X127" s="22"/>
      <c r="Y127" s="22">
        <f t="shared" si="21"/>
        <v>22633814.816309996</v>
      </c>
      <c r="Z127" s="131">
        <f t="shared" si="22"/>
        <v>0.57079194429563307</v>
      </c>
      <c r="AA127" s="22">
        <f t="shared" si="23"/>
        <v>22633814.816309996</v>
      </c>
      <c r="AB127" s="140">
        <f t="shared" si="24"/>
        <v>0.57079194429563307</v>
      </c>
      <c r="AC127" s="22">
        <f>SUM(AC128:AC153)</f>
        <v>26</v>
      </c>
      <c r="AD127" s="22">
        <f>SUM(AD128:AD153)</f>
        <v>0</v>
      </c>
      <c r="AE127" s="22">
        <f>SUM(AE128:AE153)</f>
        <v>0</v>
      </c>
      <c r="AF127" s="22">
        <f>SUM(AF128:AF153)</f>
        <v>0</v>
      </c>
      <c r="AG127" s="22">
        <f>SUM(AG128:AG153)</f>
        <v>0</v>
      </c>
    </row>
    <row r="128" spans="1:33" s="154" customFormat="1" ht="86.25" customHeight="1">
      <c r="A128" s="45">
        <v>114</v>
      </c>
      <c r="B128" s="234" t="s">
        <v>172</v>
      </c>
      <c r="C128" s="47" t="s">
        <v>45</v>
      </c>
      <c r="D128" s="50" t="s">
        <v>64</v>
      </c>
      <c r="E128" s="49">
        <v>11303880</v>
      </c>
      <c r="F128" s="49">
        <v>10366403.130000001</v>
      </c>
      <c r="G128" s="49"/>
      <c r="H128" s="49">
        <v>11303880</v>
      </c>
      <c r="I128" s="49">
        <v>6479043.5999999996</v>
      </c>
      <c r="J128" s="36" t="s">
        <v>173</v>
      </c>
      <c r="K128" s="35" t="s">
        <v>648</v>
      </c>
      <c r="L128" s="35" t="s">
        <v>581</v>
      </c>
      <c r="M128" s="49"/>
      <c r="N128" s="49">
        <v>10507157.199999999</v>
      </c>
      <c r="O128" s="49">
        <f t="shared" ref="O128:O161" si="37">SUM(P128:R128)</f>
        <v>4320583.5999999996</v>
      </c>
      <c r="P128" s="49">
        <v>4320583.5999999996</v>
      </c>
      <c r="Q128" s="49"/>
      <c r="R128" s="49"/>
      <c r="S128" s="49">
        <f t="shared" ref="S128:S161" si="38">SUM(T128:V128)</f>
        <v>750269.8</v>
      </c>
      <c r="T128" s="49">
        <v>750269.8</v>
      </c>
      <c r="U128" s="49"/>
      <c r="V128" s="49"/>
      <c r="W128" s="60">
        <f t="shared" ref="W128:W153" si="39">R128-V128</f>
        <v>0</v>
      </c>
      <c r="X128" s="60"/>
      <c r="Y128" s="60">
        <f t="shared" si="21"/>
        <v>3570313.8</v>
      </c>
      <c r="Z128" s="133">
        <f t="shared" si="22"/>
        <v>0.82634989402820491</v>
      </c>
      <c r="AA128" s="60">
        <f t="shared" si="23"/>
        <v>3570313.8</v>
      </c>
      <c r="AB128" s="142">
        <f t="shared" si="24"/>
        <v>0.82634989402820491</v>
      </c>
      <c r="AC128" s="151">
        <v>1</v>
      </c>
      <c r="AD128" s="151">
        <v>0</v>
      </c>
      <c r="AE128" s="151">
        <v>0</v>
      </c>
      <c r="AF128" s="152">
        <v>0</v>
      </c>
      <c r="AG128" s="57" t="s">
        <v>575</v>
      </c>
    </row>
    <row r="129" spans="1:33" s="154" customFormat="1" ht="93" customHeight="1">
      <c r="A129" s="45">
        <v>115</v>
      </c>
      <c r="B129" s="234" t="s">
        <v>46</v>
      </c>
      <c r="C129" s="47" t="s">
        <v>45</v>
      </c>
      <c r="D129" s="50" t="s">
        <v>102</v>
      </c>
      <c r="E129" s="49">
        <v>2048546</v>
      </c>
      <c r="F129" s="49">
        <v>1879225.48</v>
      </c>
      <c r="G129" s="49">
        <v>113365.9</v>
      </c>
      <c r="H129" s="49">
        <v>1935180.1</v>
      </c>
      <c r="I129" s="49">
        <v>1605621.2</v>
      </c>
      <c r="J129" s="36" t="s">
        <v>174</v>
      </c>
      <c r="K129" s="35" t="s">
        <v>577</v>
      </c>
      <c r="L129" s="35" t="s">
        <v>576</v>
      </c>
      <c r="M129" s="49">
        <v>113365.9</v>
      </c>
      <c r="N129" s="49">
        <v>1551456.2</v>
      </c>
      <c r="O129" s="49">
        <f t="shared" si="37"/>
        <v>0</v>
      </c>
      <c r="P129" s="49">
        <v>0</v>
      </c>
      <c r="Q129" s="49"/>
      <c r="R129" s="49"/>
      <c r="S129" s="49">
        <f t="shared" si="38"/>
        <v>0</v>
      </c>
      <c r="T129" s="49">
        <v>0</v>
      </c>
      <c r="U129" s="92"/>
      <c r="V129" s="49"/>
      <c r="W129" s="60">
        <f t="shared" si="39"/>
        <v>0</v>
      </c>
      <c r="X129" s="60"/>
      <c r="Y129" s="60">
        <f t="shared" si="21"/>
        <v>0</v>
      </c>
      <c r="Z129" s="133"/>
      <c r="AA129" s="60"/>
      <c r="AB129" s="142"/>
      <c r="AC129" s="151">
        <v>1</v>
      </c>
      <c r="AD129" s="151">
        <v>0</v>
      </c>
      <c r="AE129" s="151"/>
      <c r="AF129" s="152">
        <v>0</v>
      </c>
      <c r="AG129" s="57" t="s">
        <v>578</v>
      </c>
    </row>
    <row r="130" spans="1:33" s="154" customFormat="1" ht="99" customHeight="1">
      <c r="A130" s="45">
        <v>116</v>
      </c>
      <c r="B130" s="234" t="s">
        <v>175</v>
      </c>
      <c r="C130" s="47" t="s">
        <v>45</v>
      </c>
      <c r="D130" s="50" t="s">
        <v>64</v>
      </c>
      <c r="E130" s="49">
        <v>10939817</v>
      </c>
      <c r="F130" s="49">
        <v>10408981.047909999</v>
      </c>
      <c r="G130" s="49"/>
      <c r="H130" s="49">
        <v>10939817</v>
      </c>
      <c r="I130" s="49">
        <v>1003548.9</v>
      </c>
      <c r="J130" s="93" t="s">
        <v>579</v>
      </c>
      <c r="K130" s="35" t="s">
        <v>649</v>
      </c>
      <c r="L130" s="35" t="s">
        <v>576</v>
      </c>
      <c r="M130" s="49"/>
      <c r="N130" s="49">
        <v>5003548.8</v>
      </c>
      <c r="O130" s="49">
        <f t="shared" si="37"/>
        <v>4000000</v>
      </c>
      <c r="P130" s="49">
        <v>4000000</v>
      </c>
      <c r="Q130" s="49"/>
      <c r="R130" s="49"/>
      <c r="S130" s="49">
        <f t="shared" si="38"/>
        <v>1441730.2</v>
      </c>
      <c r="T130" s="49">
        <v>1441730.2</v>
      </c>
      <c r="U130" s="49"/>
      <c r="V130" s="49"/>
      <c r="W130" s="60">
        <f t="shared" si="39"/>
        <v>0</v>
      </c>
      <c r="X130" s="60"/>
      <c r="Y130" s="60">
        <f t="shared" si="21"/>
        <v>2558269.7999999998</v>
      </c>
      <c r="Z130" s="133">
        <f t="shared" si="22"/>
        <v>0.63956744999999993</v>
      </c>
      <c r="AA130" s="60">
        <f t="shared" si="23"/>
        <v>2558269.7999999998</v>
      </c>
      <c r="AB130" s="142">
        <f t="shared" si="24"/>
        <v>0.63956744999999993</v>
      </c>
      <c r="AC130" s="151">
        <v>1</v>
      </c>
      <c r="AD130" s="151">
        <v>0</v>
      </c>
      <c r="AE130" s="151">
        <v>0</v>
      </c>
      <c r="AF130" s="152">
        <v>0</v>
      </c>
      <c r="AG130" s="57" t="s">
        <v>580</v>
      </c>
    </row>
    <row r="131" spans="1:33" s="155" customFormat="1" ht="83.25" customHeight="1">
      <c r="A131" s="45">
        <v>117</v>
      </c>
      <c r="B131" s="210" t="s">
        <v>177</v>
      </c>
      <c r="C131" s="47" t="s">
        <v>45</v>
      </c>
      <c r="D131" s="50" t="s">
        <v>48</v>
      </c>
      <c r="E131" s="35">
        <v>240981</v>
      </c>
      <c r="F131" s="35">
        <v>240981</v>
      </c>
      <c r="G131" s="35"/>
      <c r="H131" s="35"/>
      <c r="I131" s="35"/>
      <c r="J131" s="36" t="s">
        <v>176</v>
      </c>
      <c r="K131" s="35" t="s">
        <v>650</v>
      </c>
      <c r="L131" s="35" t="s">
        <v>651</v>
      </c>
      <c r="M131" s="35"/>
      <c r="N131" s="35"/>
      <c r="O131" s="49">
        <f t="shared" si="37"/>
        <v>0</v>
      </c>
      <c r="P131" s="35"/>
      <c r="Q131" s="35"/>
      <c r="R131" s="35"/>
      <c r="S131" s="49">
        <f t="shared" si="38"/>
        <v>0</v>
      </c>
      <c r="T131" s="35"/>
      <c r="U131" s="35"/>
      <c r="V131" s="35"/>
      <c r="W131" s="60">
        <f t="shared" si="39"/>
        <v>0</v>
      </c>
      <c r="X131" s="60"/>
      <c r="Y131" s="60">
        <f t="shared" si="21"/>
        <v>0</v>
      </c>
      <c r="Z131" s="133"/>
      <c r="AA131" s="60"/>
      <c r="AB131" s="142"/>
      <c r="AC131" s="151">
        <v>1</v>
      </c>
      <c r="AD131" s="151">
        <v>0</v>
      </c>
      <c r="AE131" s="151">
        <v>0</v>
      </c>
      <c r="AF131" s="152">
        <v>0</v>
      </c>
      <c r="AG131" s="57" t="s">
        <v>582</v>
      </c>
    </row>
    <row r="132" spans="1:33" s="155" customFormat="1" ht="83.25" customHeight="1">
      <c r="A132" s="45">
        <v>118</v>
      </c>
      <c r="B132" s="210" t="s">
        <v>655</v>
      </c>
      <c r="C132" s="47" t="s">
        <v>45</v>
      </c>
      <c r="D132" s="50">
        <v>2026</v>
      </c>
      <c r="E132" s="35">
        <v>1134821</v>
      </c>
      <c r="F132" s="35">
        <v>1134821</v>
      </c>
      <c r="G132" s="35"/>
      <c r="H132" s="35">
        <v>1134821</v>
      </c>
      <c r="I132" s="35">
        <v>0</v>
      </c>
      <c r="J132" s="36" t="s">
        <v>656</v>
      </c>
      <c r="K132" s="35" t="s">
        <v>657</v>
      </c>
      <c r="L132" s="62" t="s">
        <v>657</v>
      </c>
      <c r="M132" s="35"/>
      <c r="N132" s="35">
        <v>1134821</v>
      </c>
      <c r="O132" s="49">
        <f t="shared" si="37"/>
        <v>1134821</v>
      </c>
      <c r="P132" s="35">
        <v>1134821</v>
      </c>
      <c r="Q132" s="35"/>
      <c r="R132" s="35"/>
      <c r="S132" s="49">
        <f t="shared" si="38"/>
        <v>0</v>
      </c>
      <c r="T132" s="35"/>
      <c r="U132" s="35"/>
      <c r="V132" s="35"/>
      <c r="W132" s="60">
        <f t="shared" si="39"/>
        <v>0</v>
      </c>
      <c r="X132" s="60"/>
      <c r="Y132" s="60">
        <f t="shared" si="21"/>
        <v>1134821</v>
      </c>
      <c r="Z132" s="133">
        <f t="shared" si="22"/>
        <v>1</v>
      </c>
      <c r="AA132" s="60">
        <f t="shared" si="23"/>
        <v>1134821</v>
      </c>
      <c r="AB132" s="142">
        <f t="shared" si="24"/>
        <v>1</v>
      </c>
      <c r="AC132" s="151">
        <v>1</v>
      </c>
      <c r="AD132" s="151"/>
      <c r="AE132" s="151"/>
      <c r="AF132" s="152"/>
      <c r="AG132" s="57" t="s">
        <v>660</v>
      </c>
    </row>
    <row r="133" spans="1:33" s="155" customFormat="1" ht="83.25" customHeight="1">
      <c r="A133" s="45">
        <v>119</v>
      </c>
      <c r="B133" s="210" t="s">
        <v>658</v>
      </c>
      <c r="C133" s="47" t="s">
        <v>45</v>
      </c>
      <c r="D133" s="50">
        <v>2026</v>
      </c>
      <c r="E133" s="35">
        <v>1482559</v>
      </c>
      <c r="F133" s="35">
        <v>1482559</v>
      </c>
      <c r="G133" s="35"/>
      <c r="H133" s="35">
        <v>1482559</v>
      </c>
      <c r="I133" s="35">
        <v>0</v>
      </c>
      <c r="J133" s="36" t="s">
        <v>659</v>
      </c>
      <c r="K133" s="35" t="s">
        <v>657</v>
      </c>
      <c r="L133" s="62" t="s">
        <v>657</v>
      </c>
      <c r="M133" s="35"/>
      <c r="N133" s="35">
        <v>1482559</v>
      </c>
      <c r="O133" s="49">
        <f t="shared" si="37"/>
        <v>1482559</v>
      </c>
      <c r="P133" s="35">
        <v>1482559</v>
      </c>
      <c r="Q133" s="35"/>
      <c r="R133" s="35"/>
      <c r="S133" s="49">
        <f t="shared" si="38"/>
        <v>0</v>
      </c>
      <c r="T133" s="35"/>
      <c r="U133" s="35"/>
      <c r="V133" s="35"/>
      <c r="W133" s="60">
        <f t="shared" si="39"/>
        <v>0</v>
      </c>
      <c r="X133" s="60"/>
      <c r="Y133" s="60">
        <f t="shared" ref="Y133:Y182" si="40">P133+Q133-T133-U133</f>
        <v>1482559</v>
      </c>
      <c r="Z133" s="133">
        <f t="shared" si="22"/>
        <v>1</v>
      </c>
      <c r="AA133" s="60">
        <f t="shared" si="23"/>
        <v>1482559</v>
      </c>
      <c r="AB133" s="142">
        <f t="shared" si="24"/>
        <v>1</v>
      </c>
      <c r="AC133" s="151">
        <v>1</v>
      </c>
      <c r="AD133" s="151"/>
      <c r="AE133" s="151"/>
      <c r="AF133" s="152"/>
      <c r="AG133" s="57" t="s">
        <v>660</v>
      </c>
    </row>
    <row r="134" spans="1:33" s="156" customFormat="1" ht="71.25" customHeight="1">
      <c r="A134" s="45">
        <v>122</v>
      </c>
      <c r="B134" s="234" t="s">
        <v>47</v>
      </c>
      <c r="C134" s="47" t="s">
        <v>45</v>
      </c>
      <c r="D134" s="48" t="s">
        <v>102</v>
      </c>
      <c r="E134" s="49">
        <v>8090229</v>
      </c>
      <c r="F134" s="35">
        <v>7508565.2999999998</v>
      </c>
      <c r="G134" s="49"/>
      <c r="H134" s="35" t="s">
        <v>216</v>
      </c>
      <c r="I134" s="49"/>
      <c r="J134" s="36" t="s">
        <v>105</v>
      </c>
      <c r="K134" s="35" t="s">
        <v>695</v>
      </c>
      <c r="L134" s="49"/>
      <c r="M134" s="49">
        <v>1665956.5907700001</v>
      </c>
      <c r="N134" s="49">
        <v>469793.66239999997</v>
      </c>
      <c r="O134" s="49">
        <f t="shared" si="37"/>
        <v>52190</v>
      </c>
      <c r="P134" s="49"/>
      <c r="Q134" s="49">
        <v>52190</v>
      </c>
      <c r="R134" s="49"/>
      <c r="S134" s="49">
        <f t="shared" si="38"/>
        <v>55134.399989999998</v>
      </c>
      <c r="T134" s="49"/>
      <c r="U134" s="49">
        <v>55134.399989999998</v>
      </c>
      <c r="V134" s="49"/>
      <c r="W134" s="60">
        <f t="shared" si="39"/>
        <v>0</v>
      </c>
      <c r="X134" s="60"/>
      <c r="Y134" s="60">
        <f t="shared" si="40"/>
        <v>-2944.3999899999981</v>
      </c>
      <c r="Z134" s="133">
        <f t="shared" ref="Z134:Z181" si="41">Y134/(P134+Q134)</f>
        <v>-5.6416937919141562E-2</v>
      </c>
      <c r="AA134" s="60">
        <f t="shared" ref="AA134:AA181" si="42">Y134+W134</f>
        <v>-2944.3999899999981</v>
      </c>
      <c r="AB134" s="142">
        <f t="shared" ref="AB134:AB181" si="43">AA134/O134</f>
        <v>-5.6416937919141562E-2</v>
      </c>
      <c r="AC134" s="151">
        <v>1</v>
      </c>
      <c r="AD134" s="151">
        <v>0</v>
      </c>
      <c r="AE134" s="151">
        <v>0</v>
      </c>
      <c r="AF134" s="152">
        <v>0</v>
      </c>
      <c r="AG134" s="94"/>
    </row>
    <row r="135" spans="1:33" s="156" customFormat="1" ht="81.75" customHeight="1">
      <c r="A135" s="45">
        <v>123</v>
      </c>
      <c r="B135" s="208" t="s">
        <v>183</v>
      </c>
      <c r="C135" s="47" t="s">
        <v>45</v>
      </c>
      <c r="D135" s="48" t="s">
        <v>48</v>
      </c>
      <c r="E135" s="49">
        <v>2392098</v>
      </c>
      <c r="F135" s="35">
        <v>2294484</v>
      </c>
      <c r="G135" s="49"/>
      <c r="H135" s="35" t="s">
        <v>220</v>
      </c>
      <c r="I135" s="49"/>
      <c r="J135" s="36" t="s">
        <v>184</v>
      </c>
      <c r="K135" s="35" t="s">
        <v>696</v>
      </c>
      <c r="L135" s="49"/>
      <c r="M135" s="49"/>
      <c r="N135" s="49"/>
      <c r="O135" s="49">
        <f t="shared" si="37"/>
        <v>1150000</v>
      </c>
      <c r="P135" s="49">
        <v>1150000</v>
      </c>
      <c r="Q135" s="49"/>
      <c r="R135" s="49"/>
      <c r="S135" s="49">
        <f t="shared" si="38"/>
        <v>1150000</v>
      </c>
      <c r="T135" s="49">
        <v>1150000</v>
      </c>
      <c r="U135" s="49"/>
      <c r="V135" s="49"/>
      <c r="W135" s="60">
        <f t="shared" si="39"/>
        <v>0</v>
      </c>
      <c r="X135" s="60"/>
      <c r="Y135" s="60">
        <f t="shared" si="40"/>
        <v>0</v>
      </c>
      <c r="Z135" s="133">
        <f t="shared" si="41"/>
        <v>0</v>
      </c>
      <c r="AA135" s="60">
        <f t="shared" si="42"/>
        <v>0</v>
      </c>
      <c r="AB135" s="142">
        <f t="shared" si="43"/>
        <v>0</v>
      </c>
      <c r="AC135" s="151">
        <v>1</v>
      </c>
      <c r="AD135" s="151">
        <v>0</v>
      </c>
      <c r="AE135" s="151">
        <v>0</v>
      </c>
      <c r="AF135" s="152">
        <v>0</v>
      </c>
      <c r="AG135" s="94"/>
    </row>
    <row r="136" spans="1:33" s="156" customFormat="1" ht="98.25" customHeight="1">
      <c r="A136" s="45">
        <v>124</v>
      </c>
      <c r="B136" s="208" t="s">
        <v>185</v>
      </c>
      <c r="C136" s="47" t="s">
        <v>45</v>
      </c>
      <c r="D136" s="48" t="s">
        <v>48</v>
      </c>
      <c r="E136" s="49">
        <v>2273847</v>
      </c>
      <c r="F136" s="35">
        <v>803479.31099999999</v>
      </c>
      <c r="G136" s="49"/>
      <c r="H136" s="35" t="s">
        <v>242</v>
      </c>
      <c r="I136" s="49"/>
      <c r="J136" s="36" t="s">
        <v>186</v>
      </c>
      <c r="K136" s="49"/>
      <c r="L136" s="49"/>
      <c r="M136" s="49"/>
      <c r="N136" s="49"/>
      <c r="O136" s="49">
        <f t="shared" si="37"/>
        <v>400000</v>
      </c>
      <c r="P136" s="49">
        <v>400000</v>
      </c>
      <c r="Q136" s="49"/>
      <c r="R136" s="49"/>
      <c r="S136" s="49">
        <f t="shared" si="38"/>
        <v>201713.38</v>
      </c>
      <c r="T136" s="49">
        <v>201713.38</v>
      </c>
      <c r="U136" s="49"/>
      <c r="V136" s="49"/>
      <c r="W136" s="60">
        <f t="shared" si="39"/>
        <v>0</v>
      </c>
      <c r="X136" s="60"/>
      <c r="Y136" s="60">
        <f t="shared" si="40"/>
        <v>198286.62</v>
      </c>
      <c r="Z136" s="133">
        <f t="shared" si="41"/>
        <v>0.49571654999999998</v>
      </c>
      <c r="AA136" s="60">
        <f t="shared" si="42"/>
        <v>198286.62</v>
      </c>
      <c r="AB136" s="142">
        <f t="shared" si="43"/>
        <v>0.49571654999999998</v>
      </c>
      <c r="AC136" s="151">
        <v>1</v>
      </c>
      <c r="AD136" s="151">
        <v>0</v>
      </c>
      <c r="AE136" s="151">
        <v>0</v>
      </c>
      <c r="AF136" s="152">
        <v>0</v>
      </c>
      <c r="AG136" s="173" t="s">
        <v>594</v>
      </c>
    </row>
    <row r="137" spans="1:33" s="156" customFormat="1" ht="86.25" customHeight="1">
      <c r="A137" s="45">
        <v>125</v>
      </c>
      <c r="B137" s="234" t="s">
        <v>187</v>
      </c>
      <c r="C137" s="47" t="s">
        <v>45</v>
      </c>
      <c r="D137" s="48" t="s">
        <v>48</v>
      </c>
      <c r="E137" s="49">
        <v>2023874</v>
      </c>
      <c r="F137" s="49">
        <v>702997.90300000005</v>
      </c>
      <c r="G137" s="49"/>
      <c r="H137" s="35" t="s">
        <v>245</v>
      </c>
      <c r="I137" s="49"/>
      <c r="J137" s="36" t="s">
        <v>188</v>
      </c>
      <c r="K137" s="49"/>
      <c r="L137" s="49"/>
      <c r="M137" s="49"/>
      <c r="N137" s="49"/>
      <c r="O137" s="49">
        <f t="shared" si="37"/>
        <v>400000</v>
      </c>
      <c r="P137" s="49">
        <v>400000</v>
      </c>
      <c r="Q137" s="49"/>
      <c r="R137" s="49"/>
      <c r="S137" s="49">
        <f t="shared" si="38"/>
        <v>157870.45000000001</v>
      </c>
      <c r="T137" s="49">
        <v>157870.45000000001</v>
      </c>
      <c r="U137" s="49"/>
      <c r="V137" s="49"/>
      <c r="W137" s="60">
        <f t="shared" si="39"/>
        <v>0</v>
      </c>
      <c r="X137" s="60"/>
      <c r="Y137" s="60">
        <f t="shared" si="40"/>
        <v>242129.55</v>
      </c>
      <c r="Z137" s="133">
        <f t="shared" si="41"/>
        <v>0.60532387499999996</v>
      </c>
      <c r="AA137" s="60">
        <f t="shared" si="42"/>
        <v>242129.55</v>
      </c>
      <c r="AB137" s="142">
        <f t="shared" si="43"/>
        <v>0.60532387499999996</v>
      </c>
      <c r="AC137" s="151">
        <v>1</v>
      </c>
      <c r="AD137" s="151">
        <v>0</v>
      </c>
      <c r="AE137" s="151">
        <v>0</v>
      </c>
      <c r="AF137" s="152">
        <v>0</v>
      </c>
      <c r="AG137" s="181" t="s">
        <v>594</v>
      </c>
    </row>
    <row r="138" spans="1:33" s="156" customFormat="1" ht="81" customHeight="1">
      <c r="A138" s="45">
        <v>126</v>
      </c>
      <c r="B138" s="234" t="s">
        <v>189</v>
      </c>
      <c r="C138" s="47" t="s">
        <v>45</v>
      </c>
      <c r="D138" s="48" t="s">
        <v>48</v>
      </c>
      <c r="E138" s="49">
        <v>2840266</v>
      </c>
      <c r="F138" s="49">
        <v>2679942.267</v>
      </c>
      <c r="G138" s="49"/>
      <c r="H138" s="35" t="s">
        <v>246</v>
      </c>
      <c r="I138" s="49"/>
      <c r="J138" s="36" t="s">
        <v>190</v>
      </c>
      <c r="K138" s="49"/>
      <c r="L138" s="49"/>
      <c r="M138" s="49"/>
      <c r="N138" s="49"/>
      <c r="O138" s="49">
        <f t="shared" si="37"/>
        <v>672999</v>
      </c>
      <c r="P138" s="49">
        <v>672999</v>
      </c>
      <c r="Q138" s="49"/>
      <c r="R138" s="49"/>
      <c r="S138" s="49">
        <f t="shared" si="38"/>
        <v>222467.77</v>
      </c>
      <c r="T138" s="49">
        <v>222467.77</v>
      </c>
      <c r="U138" s="49"/>
      <c r="V138" s="49"/>
      <c r="W138" s="60">
        <f t="shared" si="39"/>
        <v>0</v>
      </c>
      <c r="X138" s="60"/>
      <c r="Y138" s="60">
        <f t="shared" si="40"/>
        <v>450531.23</v>
      </c>
      <c r="Z138" s="133">
        <f t="shared" si="41"/>
        <v>0.66943818638660679</v>
      </c>
      <c r="AA138" s="60">
        <f t="shared" si="42"/>
        <v>450531.23</v>
      </c>
      <c r="AB138" s="142">
        <f t="shared" si="43"/>
        <v>0.66943818638660679</v>
      </c>
      <c r="AC138" s="151">
        <v>1</v>
      </c>
      <c r="AD138" s="151">
        <v>0</v>
      </c>
      <c r="AE138" s="151">
        <v>0</v>
      </c>
      <c r="AF138" s="152">
        <v>0</v>
      </c>
      <c r="AG138" s="174"/>
    </row>
    <row r="139" spans="1:33" s="156" customFormat="1" ht="86.25" customHeight="1">
      <c r="A139" s="45">
        <v>127</v>
      </c>
      <c r="B139" s="210" t="s">
        <v>191</v>
      </c>
      <c r="C139" s="47" t="s">
        <v>45</v>
      </c>
      <c r="D139" s="50" t="s">
        <v>48</v>
      </c>
      <c r="E139" s="49">
        <v>8238569.5</v>
      </c>
      <c r="F139" s="35">
        <v>7979630.557</v>
      </c>
      <c r="G139" s="49"/>
      <c r="H139" s="35" t="s">
        <v>492</v>
      </c>
      <c r="I139" s="49"/>
      <c r="J139" s="36" t="s">
        <v>192</v>
      </c>
      <c r="K139" s="49"/>
      <c r="L139" s="49"/>
      <c r="M139" s="49"/>
      <c r="N139" s="49"/>
      <c r="O139" s="49">
        <f t="shared" si="37"/>
        <v>580372.03</v>
      </c>
      <c r="P139" s="49">
        <v>580372.03</v>
      </c>
      <c r="Q139" s="49"/>
      <c r="R139" s="49"/>
      <c r="S139" s="49">
        <f t="shared" si="38"/>
        <v>580372.03</v>
      </c>
      <c r="T139" s="49">
        <v>580372.03</v>
      </c>
      <c r="U139" s="49"/>
      <c r="V139" s="49"/>
      <c r="W139" s="60">
        <f t="shared" si="39"/>
        <v>0</v>
      </c>
      <c r="X139" s="60"/>
      <c r="Y139" s="60">
        <f t="shared" si="40"/>
        <v>0</v>
      </c>
      <c r="Z139" s="133">
        <f t="shared" si="41"/>
        <v>0</v>
      </c>
      <c r="AA139" s="60">
        <f t="shared" si="42"/>
        <v>0</v>
      </c>
      <c r="AB139" s="142">
        <f t="shared" si="43"/>
        <v>0</v>
      </c>
      <c r="AC139" s="151">
        <v>1</v>
      </c>
      <c r="AD139" s="151">
        <v>0</v>
      </c>
      <c r="AE139" s="151">
        <v>0</v>
      </c>
      <c r="AF139" s="152">
        <v>0</v>
      </c>
      <c r="AG139" s="94"/>
    </row>
    <row r="140" spans="1:33" s="156" customFormat="1" ht="79.5" customHeight="1">
      <c r="A140" s="45">
        <v>128</v>
      </c>
      <c r="B140" s="208" t="s">
        <v>193</v>
      </c>
      <c r="C140" s="47" t="s">
        <v>45</v>
      </c>
      <c r="D140" s="50" t="s">
        <v>48</v>
      </c>
      <c r="E140" s="49">
        <v>4451155</v>
      </c>
      <c r="F140" s="35">
        <v>4306187.4000000004</v>
      </c>
      <c r="G140" s="49"/>
      <c r="H140" s="49">
        <v>2315859.5</v>
      </c>
      <c r="I140" s="49">
        <v>2315859.5</v>
      </c>
      <c r="J140" s="36" t="s">
        <v>569</v>
      </c>
      <c r="K140" s="35" t="s">
        <v>570</v>
      </c>
      <c r="L140" s="49"/>
      <c r="M140" s="49"/>
      <c r="N140" s="49">
        <v>4306187.4000000004</v>
      </c>
      <c r="O140" s="49">
        <f t="shared" si="37"/>
        <v>4315859</v>
      </c>
      <c r="P140" s="49">
        <v>4315859</v>
      </c>
      <c r="Q140" s="49"/>
      <c r="R140" s="49"/>
      <c r="S140" s="49">
        <f t="shared" si="38"/>
        <v>3371309.3</v>
      </c>
      <c r="T140" s="49">
        <v>3371309.3</v>
      </c>
      <c r="U140" s="49"/>
      <c r="V140" s="49"/>
      <c r="W140" s="60">
        <f t="shared" si="39"/>
        <v>0</v>
      </c>
      <c r="X140" s="60"/>
      <c r="Y140" s="60">
        <f t="shared" si="40"/>
        <v>944549.70000000019</v>
      </c>
      <c r="Z140" s="133">
        <f t="shared" si="41"/>
        <v>0.21885555111971919</v>
      </c>
      <c r="AA140" s="60">
        <f t="shared" si="42"/>
        <v>944549.70000000019</v>
      </c>
      <c r="AB140" s="142">
        <f t="shared" si="43"/>
        <v>0.21885555111971919</v>
      </c>
      <c r="AC140" s="151">
        <v>1</v>
      </c>
      <c r="AD140" s="151"/>
      <c r="AE140" s="151"/>
      <c r="AF140" s="67"/>
      <c r="AG140" s="173" t="s">
        <v>571</v>
      </c>
    </row>
    <row r="141" spans="1:33" s="156" customFormat="1" ht="79.5" customHeight="1">
      <c r="A141" s="45">
        <v>129</v>
      </c>
      <c r="B141" s="208" t="s">
        <v>194</v>
      </c>
      <c r="C141" s="47" t="s">
        <v>45</v>
      </c>
      <c r="D141" s="50" t="s">
        <v>48</v>
      </c>
      <c r="E141" s="49">
        <v>7932939</v>
      </c>
      <c r="F141" s="35">
        <v>7633703.0999999996</v>
      </c>
      <c r="G141" s="49"/>
      <c r="H141" s="49">
        <v>6</v>
      </c>
      <c r="I141" s="49">
        <v>6</v>
      </c>
      <c r="J141" s="36" t="s">
        <v>195</v>
      </c>
      <c r="K141" s="35" t="s">
        <v>572</v>
      </c>
      <c r="L141" s="49"/>
      <c r="M141" s="49"/>
      <c r="N141" s="49">
        <v>7633703.0999999996</v>
      </c>
      <c r="O141" s="49">
        <f t="shared" si="37"/>
        <v>2000006</v>
      </c>
      <c r="P141" s="49">
        <v>2000006</v>
      </c>
      <c r="Q141" s="49"/>
      <c r="R141" s="49"/>
      <c r="S141" s="49">
        <f t="shared" si="38"/>
        <v>1384556</v>
      </c>
      <c r="T141" s="49">
        <v>1384556</v>
      </c>
      <c r="U141" s="49"/>
      <c r="V141" s="49"/>
      <c r="W141" s="60">
        <f t="shared" si="39"/>
        <v>0</v>
      </c>
      <c r="X141" s="60"/>
      <c r="Y141" s="60">
        <f t="shared" si="40"/>
        <v>615450</v>
      </c>
      <c r="Z141" s="133">
        <f t="shared" si="41"/>
        <v>0.30772407682776953</v>
      </c>
      <c r="AA141" s="60">
        <f t="shared" si="42"/>
        <v>615450</v>
      </c>
      <c r="AB141" s="142">
        <f t="shared" si="43"/>
        <v>0.30772407682776953</v>
      </c>
      <c r="AC141" s="151">
        <v>1</v>
      </c>
      <c r="AD141" s="151"/>
      <c r="AE141" s="151"/>
      <c r="AF141" s="67"/>
      <c r="AG141" s="173" t="s">
        <v>573</v>
      </c>
    </row>
    <row r="142" spans="1:33" s="156" customFormat="1" ht="79.5" customHeight="1">
      <c r="A142" s="45">
        <v>131</v>
      </c>
      <c r="B142" s="208" t="s">
        <v>198</v>
      </c>
      <c r="C142" s="47" t="s">
        <v>45</v>
      </c>
      <c r="D142" s="50" t="s">
        <v>48</v>
      </c>
      <c r="E142" s="49">
        <v>2413053</v>
      </c>
      <c r="F142" s="35">
        <v>1726606</v>
      </c>
      <c r="G142" s="49"/>
      <c r="H142" s="49">
        <v>2258646</v>
      </c>
      <c r="I142" s="49">
        <v>1172074.7</v>
      </c>
      <c r="J142" s="36" t="s">
        <v>624</v>
      </c>
      <c r="K142" s="36" t="s">
        <v>624</v>
      </c>
      <c r="L142" s="49"/>
      <c r="M142" s="49"/>
      <c r="N142" s="49">
        <v>2258646</v>
      </c>
      <c r="O142" s="49">
        <f t="shared" si="37"/>
        <v>1203015</v>
      </c>
      <c r="P142" s="49">
        <v>1203015</v>
      </c>
      <c r="Q142" s="49"/>
      <c r="R142" s="49"/>
      <c r="S142" s="49">
        <f t="shared" si="38"/>
        <v>1203014.9679</v>
      </c>
      <c r="T142" s="49">
        <v>1203014.9679</v>
      </c>
      <c r="U142" s="49"/>
      <c r="V142" s="49"/>
      <c r="W142" s="60">
        <f t="shared" si="39"/>
        <v>0</v>
      </c>
      <c r="X142" s="60"/>
      <c r="Y142" s="60">
        <f t="shared" si="40"/>
        <v>3.2099999953061342E-2</v>
      </c>
      <c r="Z142" s="133">
        <f t="shared" si="41"/>
        <v>2.6682959026330795E-8</v>
      </c>
      <c r="AA142" s="60">
        <f t="shared" si="42"/>
        <v>3.2099999953061342E-2</v>
      </c>
      <c r="AB142" s="142">
        <f t="shared" si="43"/>
        <v>2.6682959026330795E-8</v>
      </c>
      <c r="AC142" s="151">
        <v>1</v>
      </c>
      <c r="AD142" s="151">
        <v>0</v>
      </c>
      <c r="AE142" s="151">
        <v>0</v>
      </c>
      <c r="AF142" s="152">
        <v>0</v>
      </c>
      <c r="AG142" s="173" t="s">
        <v>625</v>
      </c>
    </row>
    <row r="143" spans="1:33" s="154" customFormat="1" ht="195" customHeight="1">
      <c r="A143" s="45">
        <v>132</v>
      </c>
      <c r="B143" s="198" t="s">
        <v>447</v>
      </c>
      <c r="C143" s="101" t="s">
        <v>79</v>
      </c>
      <c r="D143" s="50" t="s">
        <v>48</v>
      </c>
      <c r="E143" s="49">
        <v>541133</v>
      </c>
      <c r="F143" s="35">
        <v>503214.16178999998</v>
      </c>
      <c r="G143" s="35"/>
      <c r="H143" s="49"/>
      <c r="I143" s="49"/>
      <c r="J143" s="93" t="s">
        <v>448</v>
      </c>
      <c r="K143" s="49"/>
      <c r="L143" s="49"/>
      <c r="M143" s="49"/>
      <c r="N143" s="49"/>
      <c r="O143" s="49"/>
      <c r="P143" s="114"/>
      <c r="Q143" s="114"/>
      <c r="R143" s="49"/>
      <c r="S143" s="49"/>
      <c r="T143" s="49"/>
      <c r="U143" s="49"/>
      <c r="V143" s="49"/>
      <c r="W143" s="60">
        <f t="shared" si="39"/>
        <v>0</v>
      </c>
      <c r="X143" s="60"/>
      <c r="Y143" s="60">
        <f t="shared" si="40"/>
        <v>0</v>
      </c>
      <c r="Z143" s="133"/>
      <c r="AA143" s="60"/>
      <c r="AB143" s="142"/>
      <c r="AC143" s="151">
        <v>1</v>
      </c>
      <c r="AD143" s="151">
        <v>0</v>
      </c>
      <c r="AE143" s="151">
        <v>0</v>
      </c>
      <c r="AF143" s="152">
        <v>0</v>
      </c>
      <c r="AG143" s="57" t="s">
        <v>805</v>
      </c>
    </row>
    <row r="144" spans="1:33" s="154" customFormat="1" ht="276.75" customHeight="1">
      <c r="A144" s="45">
        <v>133</v>
      </c>
      <c r="B144" s="198" t="s">
        <v>449</v>
      </c>
      <c r="C144" s="101" t="s">
        <v>79</v>
      </c>
      <c r="D144" s="50" t="s">
        <v>100</v>
      </c>
      <c r="E144" s="49">
        <v>20458980</v>
      </c>
      <c r="F144" s="49">
        <v>29677689.147340003</v>
      </c>
      <c r="G144" s="35"/>
      <c r="H144" s="35" t="s">
        <v>450</v>
      </c>
      <c r="I144" s="49"/>
      <c r="J144" s="93" t="s">
        <v>451</v>
      </c>
      <c r="K144" s="49"/>
      <c r="L144" s="49"/>
      <c r="M144" s="49"/>
      <c r="N144" s="49"/>
      <c r="O144" s="49">
        <f t="shared" si="37"/>
        <v>2500000</v>
      </c>
      <c r="P144" s="49">
        <v>2500000</v>
      </c>
      <c r="Q144" s="49"/>
      <c r="R144" s="49"/>
      <c r="S144" s="49">
        <f t="shared" si="38"/>
        <v>678597</v>
      </c>
      <c r="T144" s="49">
        <v>678597</v>
      </c>
      <c r="U144" s="49"/>
      <c r="V144" s="49"/>
      <c r="W144" s="60">
        <f t="shared" si="39"/>
        <v>0</v>
      </c>
      <c r="X144" s="60"/>
      <c r="Y144" s="60">
        <f t="shared" si="40"/>
        <v>1821403</v>
      </c>
      <c r="Z144" s="133">
        <f t="shared" si="41"/>
        <v>0.72856120000000002</v>
      </c>
      <c r="AA144" s="60">
        <f t="shared" si="42"/>
        <v>1821403</v>
      </c>
      <c r="AB144" s="142">
        <f t="shared" si="43"/>
        <v>0.72856120000000002</v>
      </c>
      <c r="AC144" s="151">
        <v>1</v>
      </c>
      <c r="AD144" s="151"/>
      <c r="AE144" s="151"/>
      <c r="AF144" s="152">
        <v>0</v>
      </c>
      <c r="AG144" s="57" t="s">
        <v>640</v>
      </c>
    </row>
    <row r="145" spans="1:33" s="154" customFormat="1" ht="285" customHeight="1">
      <c r="A145" s="45">
        <v>134</v>
      </c>
      <c r="B145" s="198" t="s">
        <v>80</v>
      </c>
      <c r="C145" s="101" t="s">
        <v>79</v>
      </c>
      <c r="D145" s="50" t="s">
        <v>48</v>
      </c>
      <c r="E145" s="49">
        <v>10441503</v>
      </c>
      <c r="F145" s="35">
        <v>10008207.9</v>
      </c>
      <c r="G145" s="49"/>
      <c r="H145" s="35" t="s">
        <v>454</v>
      </c>
      <c r="I145" s="49"/>
      <c r="J145" s="93" t="s">
        <v>81</v>
      </c>
      <c r="K145" s="175"/>
      <c r="L145" s="49"/>
      <c r="M145" s="49"/>
      <c r="N145" s="49"/>
      <c r="O145" s="49"/>
      <c r="P145" s="49"/>
      <c r="Q145" s="49"/>
      <c r="R145" s="49"/>
      <c r="S145" s="49"/>
      <c r="T145" s="49"/>
      <c r="U145" s="49"/>
      <c r="V145" s="49"/>
      <c r="W145" s="60">
        <f t="shared" si="39"/>
        <v>0</v>
      </c>
      <c r="X145" s="60"/>
      <c r="Y145" s="60">
        <f t="shared" si="40"/>
        <v>0</v>
      </c>
      <c r="Z145" s="133"/>
      <c r="AA145" s="60"/>
      <c r="AB145" s="142"/>
      <c r="AC145" s="151">
        <v>1</v>
      </c>
      <c r="AD145" s="151">
        <v>0</v>
      </c>
      <c r="AE145" s="151">
        <v>0</v>
      </c>
      <c r="AF145" s="152">
        <v>0</v>
      </c>
      <c r="AG145" s="57" t="s">
        <v>801</v>
      </c>
    </row>
    <row r="146" spans="1:33" s="154" customFormat="1" ht="84.75" customHeight="1">
      <c r="A146" s="45">
        <v>135</v>
      </c>
      <c r="B146" s="198" t="s">
        <v>452</v>
      </c>
      <c r="C146" s="101" t="s">
        <v>79</v>
      </c>
      <c r="D146" s="50" t="s">
        <v>64</v>
      </c>
      <c r="E146" s="49">
        <v>641088</v>
      </c>
      <c r="F146" s="49">
        <v>628266.08962999994</v>
      </c>
      <c r="G146" s="49"/>
      <c r="H146" s="35" t="s">
        <v>455</v>
      </c>
      <c r="I146" s="49"/>
      <c r="J146" s="93" t="s">
        <v>448</v>
      </c>
      <c r="K146" s="49"/>
      <c r="L146" s="49"/>
      <c r="M146" s="49"/>
      <c r="N146" s="49"/>
      <c r="O146" s="49"/>
      <c r="P146" s="49"/>
      <c r="Q146" s="49"/>
      <c r="R146" s="49"/>
      <c r="S146" s="49"/>
      <c r="T146" s="49"/>
      <c r="U146" s="49"/>
      <c r="V146" s="49"/>
      <c r="W146" s="60">
        <f t="shared" si="39"/>
        <v>0</v>
      </c>
      <c r="X146" s="60"/>
      <c r="Y146" s="60">
        <f t="shared" si="40"/>
        <v>0</v>
      </c>
      <c r="Z146" s="133"/>
      <c r="AA146" s="60"/>
      <c r="AB146" s="142"/>
      <c r="AC146" s="151">
        <v>1</v>
      </c>
      <c r="AD146" s="151">
        <v>0</v>
      </c>
      <c r="AE146" s="151">
        <v>0</v>
      </c>
      <c r="AF146" s="152">
        <v>0</v>
      </c>
      <c r="AG146" s="57" t="s">
        <v>801</v>
      </c>
    </row>
    <row r="147" spans="1:33" s="154" customFormat="1" ht="114.75" customHeight="1">
      <c r="A147" s="45">
        <v>136</v>
      </c>
      <c r="B147" s="198" t="s">
        <v>453</v>
      </c>
      <c r="C147" s="101" t="s">
        <v>79</v>
      </c>
      <c r="D147" s="50" t="s">
        <v>100</v>
      </c>
      <c r="E147" s="49">
        <v>2316459</v>
      </c>
      <c r="F147" s="35">
        <v>2148147.9474599999</v>
      </c>
      <c r="G147" s="49"/>
      <c r="H147" s="35" t="s">
        <v>216</v>
      </c>
      <c r="I147" s="49"/>
      <c r="J147" s="93" t="s">
        <v>82</v>
      </c>
      <c r="K147" s="49"/>
      <c r="L147" s="49"/>
      <c r="M147" s="49"/>
      <c r="N147" s="49"/>
      <c r="O147" s="49">
        <f t="shared" si="37"/>
        <v>356336</v>
      </c>
      <c r="P147" s="114">
        <v>356336</v>
      </c>
      <c r="Q147" s="49"/>
      <c r="R147" s="49"/>
      <c r="S147" s="49">
        <f t="shared" si="38"/>
        <v>17513.919000000002</v>
      </c>
      <c r="T147" s="49">
        <v>17513.919000000002</v>
      </c>
      <c r="U147" s="49"/>
      <c r="V147" s="49"/>
      <c r="W147" s="60">
        <f t="shared" si="39"/>
        <v>0</v>
      </c>
      <c r="X147" s="60"/>
      <c r="Y147" s="60">
        <f t="shared" si="40"/>
        <v>338822.08100000001</v>
      </c>
      <c r="Z147" s="133">
        <f t="shared" si="41"/>
        <v>0.95084998709083568</v>
      </c>
      <c r="AA147" s="60">
        <f t="shared" si="42"/>
        <v>338822.08100000001</v>
      </c>
      <c r="AB147" s="142">
        <f t="shared" si="43"/>
        <v>0.95084998709083568</v>
      </c>
      <c r="AC147" s="151">
        <v>1</v>
      </c>
      <c r="AD147" s="151">
        <v>0</v>
      </c>
      <c r="AE147" s="151">
        <v>0</v>
      </c>
      <c r="AF147" s="152">
        <v>0</v>
      </c>
      <c r="AG147" s="82"/>
    </row>
    <row r="148" spans="1:33" s="154" customFormat="1" ht="252" customHeight="1">
      <c r="A148" s="45">
        <v>137</v>
      </c>
      <c r="B148" s="198" t="s">
        <v>83</v>
      </c>
      <c r="C148" s="101" t="s">
        <v>79</v>
      </c>
      <c r="D148" s="50" t="s">
        <v>110</v>
      </c>
      <c r="E148" s="49">
        <v>3911649</v>
      </c>
      <c r="F148" s="49">
        <v>3486620.9225900001</v>
      </c>
      <c r="G148" s="35"/>
      <c r="H148" s="35" t="s">
        <v>454</v>
      </c>
      <c r="I148" s="49"/>
      <c r="J148" s="93" t="s">
        <v>84</v>
      </c>
      <c r="K148" s="49"/>
      <c r="L148" s="49"/>
      <c r="M148" s="49"/>
      <c r="N148" s="49"/>
      <c r="O148" s="49"/>
      <c r="P148" s="49"/>
      <c r="Q148" s="49"/>
      <c r="R148" s="49"/>
      <c r="S148" s="49"/>
      <c r="T148" s="49"/>
      <c r="U148" s="49"/>
      <c r="V148" s="49"/>
      <c r="W148" s="60">
        <f t="shared" si="39"/>
        <v>0</v>
      </c>
      <c r="X148" s="60"/>
      <c r="Y148" s="60">
        <f t="shared" si="40"/>
        <v>0</v>
      </c>
      <c r="Z148" s="133"/>
      <c r="AA148" s="60"/>
      <c r="AB148" s="142"/>
      <c r="AC148" s="151">
        <v>1</v>
      </c>
      <c r="AD148" s="151"/>
      <c r="AE148" s="151"/>
      <c r="AF148" s="152">
        <v>0</v>
      </c>
      <c r="AG148" s="57" t="s">
        <v>804</v>
      </c>
    </row>
    <row r="149" spans="1:33" s="154" customFormat="1" ht="330" customHeight="1">
      <c r="A149" s="45">
        <v>138</v>
      </c>
      <c r="B149" s="198" t="s">
        <v>456</v>
      </c>
      <c r="C149" s="101" t="s">
        <v>79</v>
      </c>
      <c r="D149" s="50" t="s">
        <v>64</v>
      </c>
      <c r="E149" s="49">
        <v>37187956</v>
      </c>
      <c r="F149" s="35">
        <v>37011845.020640008</v>
      </c>
      <c r="G149" s="49"/>
      <c r="H149" s="35" t="s">
        <v>246</v>
      </c>
      <c r="I149" s="49"/>
      <c r="J149" s="93" t="s">
        <v>457</v>
      </c>
      <c r="K149" s="49"/>
      <c r="L149" s="49"/>
      <c r="M149" s="49"/>
      <c r="N149" s="49"/>
      <c r="O149" s="49">
        <f t="shared" si="37"/>
        <v>11612579</v>
      </c>
      <c r="P149" s="49">
        <v>11612579</v>
      </c>
      <c r="Q149" s="49"/>
      <c r="R149" s="49"/>
      <c r="S149" s="49">
        <f>T149</f>
        <v>3730100.9555000002</v>
      </c>
      <c r="T149" s="49">
        <v>3730100.9555000002</v>
      </c>
      <c r="U149" s="49"/>
      <c r="V149" s="49"/>
      <c r="W149" s="60">
        <f t="shared" si="39"/>
        <v>0</v>
      </c>
      <c r="X149" s="60"/>
      <c r="Y149" s="60">
        <f t="shared" si="40"/>
        <v>7882478.0444999998</v>
      </c>
      <c r="Z149" s="133">
        <f t="shared" si="41"/>
        <v>0.67878789410173224</v>
      </c>
      <c r="AA149" s="60">
        <f t="shared" si="42"/>
        <v>7882478.0444999998</v>
      </c>
      <c r="AB149" s="142">
        <f t="shared" si="43"/>
        <v>0.67878789410173224</v>
      </c>
      <c r="AC149" s="151">
        <v>1</v>
      </c>
      <c r="AD149" s="151">
        <v>0</v>
      </c>
      <c r="AE149" s="151">
        <v>0</v>
      </c>
      <c r="AF149" s="152">
        <v>0</v>
      </c>
      <c r="AG149" s="57"/>
    </row>
    <row r="150" spans="1:33" s="154" customFormat="1" ht="78.75" customHeight="1">
      <c r="A150" s="45">
        <v>139</v>
      </c>
      <c r="B150" s="198" t="s">
        <v>458</v>
      </c>
      <c r="C150" s="101" t="s">
        <v>79</v>
      </c>
      <c r="D150" s="50" t="s">
        <v>64</v>
      </c>
      <c r="E150" s="49">
        <v>1438379.8</v>
      </c>
      <c r="F150" s="35">
        <v>1374626.4</v>
      </c>
      <c r="G150" s="49"/>
      <c r="H150" s="35" t="s">
        <v>492</v>
      </c>
      <c r="I150" s="49"/>
      <c r="J150" s="93" t="s">
        <v>459</v>
      </c>
      <c r="K150" s="49"/>
      <c r="L150" s="49"/>
      <c r="M150" s="49"/>
      <c r="N150" s="49"/>
      <c r="O150" s="49">
        <f t="shared" si="37"/>
        <v>1274627</v>
      </c>
      <c r="P150" s="49">
        <v>1274627</v>
      </c>
      <c r="Q150" s="49"/>
      <c r="R150" s="49"/>
      <c r="S150" s="49">
        <f t="shared" si="38"/>
        <v>1142677.34024</v>
      </c>
      <c r="T150" s="49">
        <v>1142677.34024</v>
      </c>
      <c r="U150" s="49"/>
      <c r="V150" s="49"/>
      <c r="W150" s="60">
        <f t="shared" si="39"/>
        <v>0</v>
      </c>
      <c r="X150" s="60"/>
      <c r="Y150" s="60">
        <f t="shared" si="40"/>
        <v>131949.65975999995</v>
      </c>
      <c r="Z150" s="133">
        <f t="shared" si="41"/>
        <v>0.10352021396063316</v>
      </c>
      <c r="AA150" s="60">
        <f t="shared" si="42"/>
        <v>131949.65975999995</v>
      </c>
      <c r="AB150" s="142">
        <f t="shared" si="43"/>
        <v>0.10352021396063316</v>
      </c>
      <c r="AC150" s="151">
        <v>1</v>
      </c>
      <c r="AD150" s="151">
        <v>0</v>
      </c>
      <c r="AE150" s="151"/>
      <c r="AF150" s="152"/>
      <c r="AG150" s="57" t="s">
        <v>527</v>
      </c>
    </row>
    <row r="151" spans="1:33" s="154" customFormat="1" ht="76.5" customHeight="1">
      <c r="A151" s="45">
        <v>140</v>
      </c>
      <c r="B151" s="208" t="s">
        <v>460</v>
      </c>
      <c r="C151" s="101" t="s">
        <v>79</v>
      </c>
      <c r="D151" s="50" t="s">
        <v>48</v>
      </c>
      <c r="E151" s="49">
        <v>1209198</v>
      </c>
      <c r="F151" s="35">
        <v>1155012.7525599999</v>
      </c>
      <c r="G151" s="49"/>
      <c r="H151" s="35" t="s">
        <v>558</v>
      </c>
      <c r="I151" s="49"/>
      <c r="J151" s="93" t="s">
        <v>461</v>
      </c>
      <c r="K151" s="49"/>
      <c r="L151" s="49"/>
      <c r="M151" s="49"/>
      <c r="N151" s="49"/>
      <c r="O151" s="49"/>
      <c r="P151" s="49"/>
      <c r="Q151" s="49"/>
      <c r="R151" s="49"/>
      <c r="S151" s="49"/>
      <c r="T151" s="49"/>
      <c r="U151" s="49"/>
      <c r="V151" s="49"/>
      <c r="W151" s="60">
        <f t="shared" si="39"/>
        <v>0</v>
      </c>
      <c r="X151" s="60"/>
      <c r="Y151" s="60">
        <f t="shared" si="40"/>
        <v>0</v>
      </c>
      <c r="Z151" s="133"/>
      <c r="AA151" s="60"/>
      <c r="AB151" s="142"/>
      <c r="AC151" s="151">
        <v>1</v>
      </c>
      <c r="AD151" s="151">
        <v>0</v>
      </c>
      <c r="AE151" s="151">
        <v>0</v>
      </c>
      <c r="AF151" s="152">
        <v>0</v>
      </c>
      <c r="AG151" s="57" t="s">
        <v>801</v>
      </c>
    </row>
    <row r="152" spans="1:33" s="154" customFormat="1" ht="68.25" customHeight="1">
      <c r="A152" s="45">
        <v>141</v>
      </c>
      <c r="B152" s="208" t="s">
        <v>462</v>
      </c>
      <c r="C152" s="101" t="s">
        <v>79</v>
      </c>
      <c r="D152" s="50" t="s">
        <v>48</v>
      </c>
      <c r="E152" s="49">
        <v>657025</v>
      </c>
      <c r="F152" s="35">
        <v>612945.55771000008</v>
      </c>
      <c r="G152" s="49"/>
      <c r="H152" s="49"/>
      <c r="I152" s="49"/>
      <c r="J152" s="93" t="s">
        <v>463</v>
      </c>
      <c r="K152" s="49"/>
      <c r="L152" s="49"/>
      <c r="M152" s="49"/>
      <c r="N152" s="49"/>
      <c r="O152" s="49">
        <f t="shared" si="37"/>
        <v>554392</v>
      </c>
      <c r="P152" s="49">
        <v>554392</v>
      </c>
      <c r="Q152" s="49"/>
      <c r="R152" s="49"/>
      <c r="S152" s="49">
        <f t="shared" si="38"/>
        <v>120429.39332</v>
      </c>
      <c r="T152" s="49">
        <v>120429.39332</v>
      </c>
      <c r="U152" s="49"/>
      <c r="V152" s="49"/>
      <c r="W152" s="60">
        <f t="shared" si="39"/>
        <v>0</v>
      </c>
      <c r="X152" s="60"/>
      <c r="Y152" s="60">
        <f t="shared" si="40"/>
        <v>433962.60667999997</v>
      </c>
      <c r="Z152" s="133">
        <f t="shared" si="41"/>
        <v>0.78277212997301537</v>
      </c>
      <c r="AA152" s="60">
        <f t="shared" si="42"/>
        <v>433962.60667999997</v>
      </c>
      <c r="AB152" s="142">
        <f t="shared" si="43"/>
        <v>0.78277212997301537</v>
      </c>
      <c r="AC152" s="151">
        <v>1</v>
      </c>
      <c r="AD152" s="151">
        <v>0</v>
      </c>
      <c r="AE152" s="151">
        <v>0</v>
      </c>
      <c r="AF152" s="152">
        <v>0</v>
      </c>
      <c r="AG152" s="82"/>
    </row>
    <row r="153" spans="1:33" s="154" customFormat="1" ht="67.5" customHeight="1">
      <c r="A153" s="45">
        <v>142</v>
      </c>
      <c r="B153" s="235" t="s">
        <v>464</v>
      </c>
      <c r="C153" s="101" t="s">
        <v>79</v>
      </c>
      <c r="D153" s="50" t="s">
        <v>48</v>
      </c>
      <c r="E153" s="49">
        <v>2434639</v>
      </c>
      <c r="F153" s="35">
        <v>2343015.0335000004</v>
      </c>
      <c r="G153" s="49"/>
      <c r="H153" s="49"/>
      <c r="I153" s="49"/>
      <c r="J153" s="93" t="s">
        <v>465</v>
      </c>
      <c r="K153" s="49"/>
      <c r="L153" s="49"/>
      <c r="M153" s="49"/>
      <c r="N153" s="49"/>
      <c r="O153" s="49">
        <f t="shared" si="37"/>
        <v>1643015</v>
      </c>
      <c r="P153" s="49">
        <v>1643015</v>
      </c>
      <c r="Q153" s="49"/>
      <c r="R153" s="49"/>
      <c r="S153" s="49">
        <f t="shared" si="38"/>
        <v>811781.90774000005</v>
      </c>
      <c r="T153" s="49">
        <v>811781.90774000005</v>
      </c>
      <c r="U153" s="49"/>
      <c r="V153" s="49"/>
      <c r="W153" s="60">
        <f t="shared" si="39"/>
        <v>0</v>
      </c>
      <c r="X153" s="60"/>
      <c r="Y153" s="60">
        <f t="shared" si="40"/>
        <v>831233.09225999995</v>
      </c>
      <c r="Z153" s="133">
        <f t="shared" si="41"/>
        <v>0.50591935695048429</v>
      </c>
      <c r="AA153" s="60">
        <f t="shared" si="42"/>
        <v>831233.09225999995</v>
      </c>
      <c r="AB153" s="142">
        <f t="shared" si="43"/>
        <v>0.50591935695048429</v>
      </c>
      <c r="AC153" s="151">
        <v>1</v>
      </c>
      <c r="AD153" s="151">
        <v>0</v>
      </c>
      <c r="AE153" s="151">
        <v>0</v>
      </c>
      <c r="AF153" s="152">
        <v>0</v>
      </c>
      <c r="AG153" s="82"/>
    </row>
    <row r="154" spans="1:33" s="6" customFormat="1" ht="26.25" customHeight="1">
      <c r="A154" s="33" t="s">
        <v>15</v>
      </c>
      <c r="B154" s="23" t="s">
        <v>65</v>
      </c>
      <c r="C154" s="19"/>
      <c r="D154" s="21"/>
      <c r="E154" s="22">
        <f t="shared" ref="E154:V154" si="44">SUM(E155:E170)</f>
        <v>0</v>
      </c>
      <c r="F154" s="22">
        <f t="shared" si="44"/>
        <v>2231436.9380399999</v>
      </c>
      <c r="G154" s="22">
        <f t="shared" si="44"/>
        <v>0</v>
      </c>
      <c r="H154" s="22">
        <f t="shared" si="44"/>
        <v>0</v>
      </c>
      <c r="I154" s="22">
        <f t="shared" si="44"/>
        <v>0</v>
      </c>
      <c r="J154" s="22">
        <f t="shared" si="44"/>
        <v>0</v>
      </c>
      <c r="K154" s="22">
        <f t="shared" si="44"/>
        <v>0</v>
      </c>
      <c r="L154" s="22">
        <f t="shared" si="44"/>
        <v>0</v>
      </c>
      <c r="M154" s="22">
        <f t="shared" si="44"/>
        <v>0</v>
      </c>
      <c r="N154" s="22">
        <f t="shared" si="44"/>
        <v>0</v>
      </c>
      <c r="O154" s="22">
        <f t="shared" si="44"/>
        <v>114090.21908</v>
      </c>
      <c r="P154" s="22">
        <f t="shared" si="44"/>
        <v>114090.21908</v>
      </c>
      <c r="Q154" s="22">
        <f t="shared" si="44"/>
        <v>0</v>
      </c>
      <c r="R154" s="22">
        <f t="shared" si="44"/>
        <v>0</v>
      </c>
      <c r="S154" s="22">
        <f t="shared" si="44"/>
        <v>54563.819090000005</v>
      </c>
      <c r="T154" s="22">
        <f t="shared" si="44"/>
        <v>54563.819090000005</v>
      </c>
      <c r="U154" s="22">
        <f t="shared" si="44"/>
        <v>0</v>
      </c>
      <c r="V154" s="22">
        <f t="shared" si="44"/>
        <v>0</v>
      </c>
      <c r="W154" s="22"/>
      <c r="X154" s="22"/>
      <c r="Y154" s="22">
        <f t="shared" si="40"/>
        <v>59526.399989999991</v>
      </c>
      <c r="Z154" s="131">
        <f t="shared" si="41"/>
        <v>0.52174849404277257</v>
      </c>
      <c r="AA154" s="22">
        <f t="shared" si="42"/>
        <v>59526.399989999991</v>
      </c>
      <c r="AB154" s="140">
        <f t="shared" si="43"/>
        <v>0.52174849404277257</v>
      </c>
      <c r="AC154" s="22">
        <f>SUM(AC155:AC170)</f>
        <v>16</v>
      </c>
      <c r="AD154" s="22">
        <f>SUM(AD155:AD170)</f>
        <v>0</v>
      </c>
      <c r="AE154" s="22">
        <f>SUM(AE155:AE170)</f>
        <v>0</v>
      </c>
      <c r="AF154" s="22">
        <f>SUM(AF155:AF170)</f>
        <v>0</v>
      </c>
      <c r="AG154" s="22">
        <f>SUM(AG155:AG170)</f>
        <v>0</v>
      </c>
    </row>
    <row r="155" spans="1:33" s="92" customFormat="1" ht="71.25" customHeight="1">
      <c r="A155" s="45">
        <v>143</v>
      </c>
      <c r="B155" s="234" t="s">
        <v>199</v>
      </c>
      <c r="C155" s="47" t="s">
        <v>45</v>
      </c>
      <c r="D155" s="50" t="s">
        <v>48</v>
      </c>
      <c r="E155" s="83"/>
      <c r="F155" s="35">
        <v>18987.3</v>
      </c>
      <c r="G155" s="52"/>
      <c r="H155" s="52"/>
      <c r="I155" s="52"/>
      <c r="J155" s="93" t="s">
        <v>49</v>
      </c>
      <c r="K155" s="83"/>
      <c r="L155" s="83"/>
      <c r="M155" s="83"/>
      <c r="N155" s="83"/>
      <c r="O155" s="49"/>
      <c r="P155" s="83"/>
      <c r="Q155" s="52"/>
      <c r="R155" s="35"/>
      <c r="S155" s="49"/>
      <c r="T155" s="83"/>
      <c r="U155" s="52"/>
      <c r="V155" s="52"/>
      <c r="W155" s="60">
        <f t="shared" ref="W155:W182" si="45">R155-V155</f>
        <v>0</v>
      </c>
      <c r="X155" s="60"/>
      <c r="Y155" s="60">
        <f t="shared" si="40"/>
        <v>0</v>
      </c>
      <c r="Z155" s="133"/>
      <c r="AA155" s="60"/>
      <c r="AB155" s="142"/>
      <c r="AC155" s="151">
        <v>1</v>
      </c>
      <c r="AD155" s="151">
        <v>0</v>
      </c>
      <c r="AE155" s="151">
        <v>0</v>
      </c>
      <c r="AF155" s="152">
        <v>0</v>
      </c>
      <c r="AG155" s="97" t="s">
        <v>801</v>
      </c>
    </row>
    <row r="156" spans="1:33" s="92" customFormat="1" ht="62.25" customHeight="1">
      <c r="A156" s="45">
        <v>144</v>
      </c>
      <c r="B156" s="234" t="s">
        <v>200</v>
      </c>
      <c r="C156" s="47" t="s">
        <v>45</v>
      </c>
      <c r="D156" s="50" t="s">
        <v>48</v>
      </c>
      <c r="E156" s="83"/>
      <c r="F156" s="35">
        <v>18987.3</v>
      </c>
      <c r="G156" s="52"/>
      <c r="H156" s="52"/>
      <c r="I156" s="52"/>
      <c r="J156" s="93" t="s">
        <v>49</v>
      </c>
      <c r="K156" s="83"/>
      <c r="L156" s="83"/>
      <c r="M156" s="83"/>
      <c r="N156" s="83"/>
      <c r="O156" s="49"/>
      <c r="P156" s="83"/>
      <c r="Q156" s="52"/>
      <c r="R156" s="35"/>
      <c r="S156" s="49"/>
      <c r="T156" s="83"/>
      <c r="U156" s="52"/>
      <c r="V156" s="52"/>
      <c r="W156" s="60">
        <f t="shared" si="45"/>
        <v>0</v>
      </c>
      <c r="X156" s="60"/>
      <c r="Y156" s="60">
        <f t="shared" si="40"/>
        <v>0</v>
      </c>
      <c r="Z156" s="133"/>
      <c r="AA156" s="60"/>
      <c r="AB156" s="142"/>
      <c r="AC156" s="151">
        <v>1</v>
      </c>
      <c r="AD156" s="151">
        <v>0</v>
      </c>
      <c r="AE156" s="151">
        <v>0</v>
      </c>
      <c r="AF156" s="152">
        <v>0</v>
      </c>
      <c r="AG156" s="97" t="s">
        <v>801</v>
      </c>
    </row>
    <row r="157" spans="1:33" s="92" customFormat="1" ht="59.25" customHeight="1">
      <c r="A157" s="45">
        <v>145</v>
      </c>
      <c r="B157" s="234" t="s">
        <v>201</v>
      </c>
      <c r="C157" s="47" t="s">
        <v>45</v>
      </c>
      <c r="D157" s="50" t="s">
        <v>48</v>
      </c>
      <c r="E157" s="83"/>
      <c r="F157" s="35">
        <v>7682.4</v>
      </c>
      <c r="G157" s="52"/>
      <c r="H157" s="52"/>
      <c r="I157" s="52"/>
      <c r="J157" s="93" t="s">
        <v>49</v>
      </c>
      <c r="K157" s="83"/>
      <c r="L157" s="83"/>
      <c r="M157" s="83"/>
      <c r="N157" s="83"/>
      <c r="O157" s="49"/>
      <c r="P157" s="83"/>
      <c r="Q157" s="52"/>
      <c r="R157" s="35"/>
      <c r="S157" s="49"/>
      <c r="T157" s="83"/>
      <c r="U157" s="52"/>
      <c r="V157" s="52"/>
      <c r="W157" s="60">
        <f t="shared" si="45"/>
        <v>0</v>
      </c>
      <c r="X157" s="60"/>
      <c r="Y157" s="60">
        <f t="shared" si="40"/>
        <v>0</v>
      </c>
      <c r="Z157" s="133"/>
      <c r="AA157" s="60"/>
      <c r="AB157" s="142"/>
      <c r="AC157" s="151">
        <v>1</v>
      </c>
      <c r="AD157" s="151">
        <v>0</v>
      </c>
      <c r="AE157" s="151">
        <v>0</v>
      </c>
      <c r="AF157" s="152">
        <v>0</v>
      </c>
      <c r="AG157" s="97" t="s">
        <v>801</v>
      </c>
    </row>
    <row r="158" spans="1:33" s="92" customFormat="1" ht="68.25" customHeight="1">
      <c r="A158" s="45">
        <v>146</v>
      </c>
      <c r="B158" s="234" t="s">
        <v>202</v>
      </c>
      <c r="C158" s="47" t="s">
        <v>45</v>
      </c>
      <c r="D158" s="50" t="s">
        <v>48</v>
      </c>
      <c r="E158" s="83"/>
      <c r="F158" s="35">
        <v>16323</v>
      </c>
      <c r="G158" s="52"/>
      <c r="H158" s="52"/>
      <c r="I158" s="52"/>
      <c r="J158" s="93" t="s">
        <v>697</v>
      </c>
      <c r="K158" s="83"/>
      <c r="L158" s="83"/>
      <c r="M158" s="83"/>
      <c r="N158" s="83"/>
      <c r="O158" s="49">
        <f t="shared" si="37"/>
        <v>16323</v>
      </c>
      <c r="P158" s="83">
        <v>16323</v>
      </c>
      <c r="Q158" s="52"/>
      <c r="R158" s="35"/>
      <c r="S158" s="49">
        <f t="shared" si="38"/>
        <v>14690.7</v>
      </c>
      <c r="T158" s="83">
        <v>14690.7</v>
      </c>
      <c r="U158" s="52"/>
      <c r="V158" s="52"/>
      <c r="W158" s="60">
        <f t="shared" si="45"/>
        <v>0</v>
      </c>
      <c r="X158" s="60"/>
      <c r="Y158" s="60">
        <f t="shared" si="40"/>
        <v>1632.2999999999993</v>
      </c>
      <c r="Z158" s="133">
        <f t="shared" si="41"/>
        <v>9.999999999999995E-2</v>
      </c>
      <c r="AA158" s="60">
        <f t="shared" si="42"/>
        <v>1632.2999999999993</v>
      </c>
      <c r="AB158" s="142">
        <f t="shared" si="43"/>
        <v>9.999999999999995E-2</v>
      </c>
      <c r="AC158" s="151">
        <v>1</v>
      </c>
      <c r="AD158" s="151">
        <v>0</v>
      </c>
      <c r="AE158" s="151">
        <v>0</v>
      </c>
      <c r="AF158" s="152">
        <v>0</v>
      </c>
      <c r="AG158" s="96"/>
    </row>
    <row r="159" spans="1:33" s="92" customFormat="1" ht="65.25" customHeight="1">
      <c r="A159" s="45">
        <v>147</v>
      </c>
      <c r="B159" s="234" t="s">
        <v>203</v>
      </c>
      <c r="C159" s="47" t="s">
        <v>45</v>
      </c>
      <c r="D159" s="50" t="s">
        <v>48</v>
      </c>
      <c r="E159" s="83"/>
      <c r="F159" s="35">
        <v>13121</v>
      </c>
      <c r="G159" s="52"/>
      <c r="H159" s="52"/>
      <c r="I159" s="52"/>
      <c r="J159" s="93" t="s">
        <v>698</v>
      </c>
      <c r="K159" s="83"/>
      <c r="L159" s="83"/>
      <c r="M159" s="83"/>
      <c r="N159" s="83"/>
      <c r="O159" s="49">
        <f t="shared" si="37"/>
        <v>13121</v>
      </c>
      <c r="P159" s="83">
        <v>13121</v>
      </c>
      <c r="Q159" s="52"/>
      <c r="R159" s="35"/>
      <c r="S159" s="49">
        <f t="shared" si="38"/>
        <v>11808.900009999999</v>
      </c>
      <c r="T159" s="83">
        <v>11808.900009999999</v>
      </c>
      <c r="U159" s="52"/>
      <c r="V159" s="52"/>
      <c r="W159" s="60">
        <f t="shared" si="45"/>
        <v>0</v>
      </c>
      <c r="X159" s="60"/>
      <c r="Y159" s="60">
        <f t="shared" si="40"/>
        <v>1312.0999900000006</v>
      </c>
      <c r="Z159" s="133">
        <f t="shared" si="41"/>
        <v>9.9999999237863013E-2</v>
      </c>
      <c r="AA159" s="60">
        <f t="shared" si="42"/>
        <v>1312.0999900000006</v>
      </c>
      <c r="AB159" s="142">
        <f t="shared" si="43"/>
        <v>9.9999999237863013E-2</v>
      </c>
      <c r="AC159" s="151">
        <v>1</v>
      </c>
      <c r="AD159" s="151">
        <v>0</v>
      </c>
      <c r="AE159" s="151">
        <v>0</v>
      </c>
      <c r="AF159" s="152">
        <v>0</v>
      </c>
      <c r="AG159" s="96"/>
    </row>
    <row r="160" spans="1:33" s="27" customFormat="1" ht="51.75" customHeight="1">
      <c r="A160" s="45">
        <v>148</v>
      </c>
      <c r="B160" s="210" t="s">
        <v>204</v>
      </c>
      <c r="C160" s="47" t="s">
        <v>45</v>
      </c>
      <c r="D160" s="50" t="s">
        <v>48</v>
      </c>
      <c r="E160" s="35"/>
      <c r="F160" s="35">
        <v>23254.807000000001</v>
      </c>
      <c r="G160" s="35"/>
      <c r="H160" s="35"/>
      <c r="I160" s="35"/>
      <c r="J160" s="93" t="s">
        <v>49</v>
      </c>
      <c r="K160" s="35"/>
      <c r="L160" s="35"/>
      <c r="M160" s="35"/>
      <c r="N160" s="35"/>
      <c r="O160" s="49">
        <f t="shared" si="37"/>
        <v>21487</v>
      </c>
      <c r="P160" s="35">
        <v>21487</v>
      </c>
      <c r="Q160" s="35"/>
      <c r="R160" s="35"/>
      <c r="S160" s="49">
        <f t="shared" si="38"/>
        <v>0</v>
      </c>
      <c r="T160" s="35">
        <v>0</v>
      </c>
      <c r="U160" s="35"/>
      <c r="V160" s="35"/>
      <c r="W160" s="60">
        <f t="shared" si="45"/>
        <v>0</v>
      </c>
      <c r="X160" s="60"/>
      <c r="Y160" s="60">
        <f t="shared" si="40"/>
        <v>21487</v>
      </c>
      <c r="Z160" s="133">
        <f t="shared" si="41"/>
        <v>1</v>
      </c>
      <c r="AA160" s="60">
        <f t="shared" si="42"/>
        <v>21487</v>
      </c>
      <c r="AB160" s="142">
        <f t="shared" si="43"/>
        <v>1</v>
      </c>
      <c r="AC160" s="151">
        <v>1</v>
      </c>
      <c r="AD160" s="151">
        <v>0</v>
      </c>
      <c r="AE160" s="151">
        <v>0</v>
      </c>
      <c r="AF160" s="152" t="s">
        <v>595</v>
      </c>
      <c r="AG160" s="57" t="s">
        <v>595</v>
      </c>
    </row>
    <row r="161" spans="1:33" s="27" customFormat="1" ht="45" customHeight="1">
      <c r="A161" s="45">
        <v>149</v>
      </c>
      <c r="B161" s="210" t="s">
        <v>205</v>
      </c>
      <c r="C161" s="47" t="s">
        <v>45</v>
      </c>
      <c r="D161" s="50" t="s">
        <v>48</v>
      </c>
      <c r="E161" s="35"/>
      <c r="F161" s="35">
        <v>37347.875</v>
      </c>
      <c r="G161" s="35"/>
      <c r="H161" s="35"/>
      <c r="I161" s="35"/>
      <c r="J161" s="93" t="s">
        <v>49</v>
      </c>
      <c r="K161" s="35"/>
      <c r="L161" s="35"/>
      <c r="M161" s="35"/>
      <c r="N161" s="35"/>
      <c r="O161" s="49">
        <f t="shared" si="37"/>
        <v>35095</v>
      </c>
      <c r="P161" s="35">
        <v>35095</v>
      </c>
      <c r="Q161" s="35"/>
      <c r="R161" s="35"/>
      <c r="S161" s="49">
        <f t="shared" si="38"/>
        <v>0</v>
      </c>
      <c r="T161" s="35">
        <v>0</v>
      </c>
      <c r="U161" s="35"/>
      <c r="V161" s="35"/>
      <c r="W161" s="60">
        <f t="shared" si="45"/>
        <v>0</v>
      </c>
      <c r="X161" s="60"/>
      <c r="Y161" s="60">
        <f t="shared" si="40"/>
        <v>35095</v>
      </c>
      <c r="Z161" s="133">
        <f t="shared" si="41"/>
        <v>1</v>
      </c>
      <c r="AA161" s="60">
        <f t="shared" si="42"/>
        <v>35095</v>
      </c>
      <c r="AB161" s="142">
        <f t="shared" si="43"/>
        <v>1</v>
      </c>
      <c r="AC161" s="151">
        <v>1</v>
      </c>
      <c r="AD161" s="151">
        <v>0</v>
      </c>
      <c r="AE161" s="151">
        <v>0</v>
      </c>
      <c r="AF161" s="152" t="s">
        <v>595</v>
      </c>
      <c r="AG161" s="57" t="s">
        <v>595</v>
      </c>
    </row>
    <row r="162" spans="1:33" s="92" customFormat="1" ht="69" customHeight="1">
      <c r="A162" s="45">
        <v>151</v>
      </c>
      <c r="B162" s="236" t="s">
        <v>466</v>
      </c>
      <c r="C162" s="101" t="s">
        <v>79</v>
      </c>
      <c r="D162" s="50" t="s">
        <v>48</v>
      </c>
      <c r="E162" s="49"/>
      <c r="F162" s="49">
        <v>864002.28</v>
      </c>
      <c r="G162" s="49"/>
      <c r="H162" s="49"/>
      <c r="I162" s="49"/>
      <c r="J162" s="36" t="s">
        <v>49</v>
      </c>
      <c r="K162" s="49"/>
      <c r="L162" s="49">
        <v>0</v>
      </c>
      <c r="M162" s="49"/>
      <c r="N162" s="49"/>
      <c r="O162" s="49"/>
      <c r="P162" s="49"/>
      <c r="Q162" s="49"/>
      <c r="R162" s="35"/>
      <c r="S162" s="49"/>
      <c r="T162" s="49"/>
      <c r="U162" s="49"/>
      <c r="V162" s="49"/>
      <c r="W162" s="60">
        <f t="shared" si="45"/>
        <v>0</v>
      </c>
      <c r="X162" s="60"/>
      <c r="Y162" s="60">
        <f t="shared" si="40"/>
        <v>0</v>
      </c>
      <c r="Z162" s="133"/>
      <c r="AA162" s="60"/>
      <c r="AB162" s="142"/>
      <c r="AC162" s="151">
        <v>1</v>
      </c>
      <c r="AD162" s="151">
        <v>0</v>
      </c>
      <c r="AE162" s="151">
        <v>0</v>
      </c>
      <c r="AF162" s="152">
        <v>0</v>
      </c>
      <c r="AG162" s="57" t="s">
        <v>801</v>
      </c>
    </row>
    <row r="163" spans="1:33" s="92" customFormat="1" ht="66" customHeight="1">
      <c r="A163" s="45">
        <v>152</v>
      </c>
      <c r="B163" s="198" t="s">
        <v>467</v>
      </c>
      <c r="C163" s="101" t="s">
        <v>79</v>
      </c>
      <c r="D163" s="50" t="s">
        <v>102</v>
      </c>
      <c r="E163" s="49"/>
      <c r="F163" s="49">
        <v>81920.952900000004</v>
      </c>
      <c r="G163" s="49"/>
      <c r="H163" s="49"/>
      <c r="I163" s="49"/>
      <c r="J163" s="36" t="s">
        <v>49</v>
      </c>
      <c r="K163" s="49"/>
      <c r="L163" s="49">
        <v>0</v>
      </c>
      <c r="M163" s="49"/>
      <c r="N163" s="49"/>
      <c r="O163" s="49"/>
      <c r="P163" s="114"/>
      <c r="Q163" s="49"/>
      <c r="R163" s="35"/>
      <c r="S163" s="49"/>
      <c r="T163" s="49"/>
      <c r="U163" s="49"/>
      <c r="V163" s="49"/>
      <c r="W163" s="60">
        <f t="shared" si="45"/>
        <v>0</v>
      </c>
      <c r="X163" s="60"/>
      <c r="Y163" s="60">
        <f t="shared" si="40"/>
        <v>0</v>
      </c>
      <c r="Z163" s="133"/>
      <c r="AA163" s="60"/>
      <c r="AB163" s="142"/>
      <c r="AC163" s="151">
        <v>1</v>
      </c>
      <c r="AD163" s="151">
        <v>0</v>
      </c>
      <c r="AE163" s="151">
        <v>0</v>
      </c>
      <c r="AF163" s="152">
        <v>0</v>
      </c>
      <c r="AG163" s="57" t="s">
        <v>801</v>
      </c>
    </row>
    <row r="164" spans="1:33" s="92" customFormat="1" ht="129" customHeight="1">
      <c r="A164" s="45">
        <v>153</v>
      </c>
      <c r="B164" s="235" t="s">
        <v>468</v>
      </c>
      <c r="C164" s="101" t="s">
        <v>79</v>
      </c>
      <c r="D164" s="50" t="s">
        <v>64</v>
      </c>
      <c r="E164" s="49"/>
      <c r="F164" s="49">
        <v>267495.09999999998</v>
      </c>
      <c r="G164" s="49"/>
      <c r="H164" s="49"/>
      <c r="I164" s="49"/>
      <c r="J164" s="36" t="s">
        <v>49</v>
      </c>
      <c r="K164" s="49"/>
      <c r="L164" s="49">
        <v>0</v>
      </c>
      <c r="M164" s="49"/>
      <c r="N164" s="49"/>
      <c r="O164" s="49"/>
      <c r="P164" s="49"/>
      <c r="Q164" s="49"/>
      <c r="R164" s="35"/>
      <c r="S164" s="49"/>
      <c r="T164" s="49"/>
      <c r="U164" s="49"/>
      <c r="V164" s="49"/>
      <c r="W164" s="60">
        <f t="shared" si="45"/>
        <v>0</v>
      </c>
      <c r="X164" s="60"/>
      <c r="Y164" s="60">
        <f t="shared" si="40"/>
        <v>0</v>
      </c>
      <c r="Z164" s="133"/>
      <c r="AA164" s="60"/>
      <c r="AB164" s="142"/>
      <c r="AC164" s="151">
        <v>1</v>
      </c>
      <c r="AD164" s="151">
        <v>0</v>
      </c>
      <c r="AE164" s="151">
        <v>0</v>
      </c>
      <c r="AF164" s="152">
        <v>0</v>
      </c>
      <c r="AG164" s="57" t="s">
        <v>801</v>
      </c>
    </row>
    <row r="165" spans="1:33" s="92" customFormat="1" ht="46.5" customHeight="1">
      <c r="A165" s="45">
        <v>154</v>
      </c>
      <c r="B165" s="198" t="s">
        <v>469</v>
      </c>
      <c r="C165" s="101" t="s">
        <v>79</v>
      </c>
      <c r="D165" s="50" t="s">
        <v>102</v>
      </c>
      <c r="E165" s="49"/>
      <c r="F165" s="49">
        <v>147867.6</v>
      </c>
      <c r="G165" s="49"/>
      <c r="H165" s="49"/>
      <c r="I165" s="49"/>
      <c r="J165" s="36" t="s">
        <v>49</v>
      </c>
      <c r="K165" s="49"/>
      <c r="L165" s="49">
        <v>0</v>
      </c>
      <c r="M165" s="49"/>
      <c r="N165" s="49"/>
      <c r="O165" s="49"/>
      <c r="P165" s="49"/>
      <c r="Q165" s="49"/>
      <c r="R165" s="35"/>
      <c r="S165" s="49"/>
      <c r="T165" s="49"/>
      <c r="U165" s="49"/>
      <c r="V165" s="49"/>
      <c r="W165" s="60">
        <f t="shared" si="45"/>
        <v>0</v>
      </c>
      <c r="X165" s="60"/>
      <c r="Y165" s="60">
        <f t="shared" si="40"/>
        <v>0</v>
      </c>
      <c r="Z165" s="133"/>
      <c r="AA165" s="60"/>
      <c r="AB165" s="142"/>
      <c r="AC165" s="151">
        <v>1</v>
      </c>
      <c r="AD165" s="151">
        <v>0</v>
      </c>
      <c r="AE165" s="151">
        <v>0</v>
      </c>
      <c r="AF165" s="152">
        <v>0</v>
      </c>
      <c r="AG165" s="57" t="s">
        <v>801</v>
      </c>
    </row>
    <row r="166" spans="1:33" s="92" customFormat="1" ht="47.25" customHeight="1">
      <c r="A166" s="45">
        <v>155</v>
      </c>
      <c r="B166" s="198" t="s">
        <v>470</v>
      </c>
      <c r="C166" s="101" t="s">
        <v>79</v>
      </c>
      <c r="D166" s="50" t="s">
        <v>48</v>
      </c>
      <c r="E166" s="49"/>
      <c r="F166" s="49">
        <v>419920.2</v>
      </c>
      <c r="G166" s="49"/>
      <c r="H166" s="49"/>
      <c r="I166" s="49"/>
      <c r="J166" s="36" t="s">
        <v>49</v>
      </c>
      <c r="K166" s="49"/>
      <c r="L166" s="49"/>
      <c r="M166" s="49"/>
      <c r="N166" s="49"/>
      <c r="O166" s="49"/>
      <c r="P166" s="49"/>
      <c r="Q166" s="49"/>
      <c r="R166" s="35"/>
      <c r="S166" s="49"/>
      <c r="T166" s="49"/>
      <c r="U166" s="49"/>
      <c r="V166" s="49"/>
      <c r="W166" s="60">
        <f t="shared" si="45"/>
        <v>0</v>
      </c>
      <c r="X166" s="60"/>
      <c r="Y166" s="60">
        <f t="shared" si="40"/>
        <v>0</v>
      </c>
      <c r="Z166" s="133"/>
      <c r="AA166" s="60"/>
      <c r="AB166" s="142"/>
      <c r="AC166" s="151">
        <v>1</v>
      </c>
      <c r="AD166" s="151">
        <v>0</v>
      </c>
      <c r="AE166" s="151">
        <v>0</v>
      </c>
      <c r="AF166" s="152">
        <v>0</v>
      </c>
      <c r="AG166" s="57" t="s">
        <v>801</v>
      </c>
    </row>
    <row r="167" spans="1:33" s="92" customFormat="1" ht="83.25" customHeight="1">
      <c r="A167" s="45">
        <v>156</v>
      </c>
      <c r="B167" s="198" t="s">
        <v>471</v>
      </c>
      <c r="C167" s="101" t="s">
        <v>79</v>
      </c>
      <c r="D167" s="50" t="s">
        <v>102</v>
      </c>
      <c r="E167" s="49"/>
      <c r="F167" s="49">
        <v>128394.18180999999</v>
      </c>
      <c r="G167" s="49"/>
      <c r="H167" s="49"/>
      <c r="I167" s="49"/>
      <c r="J167" s="36" t="s">
        <v>49</v>
      </c>
      <c r="K167" s="49"/>
      <c r="L167" s="49">
        <v>0</v>
      </c>
      <c r="M167" s="49"/>
      <c r="N167" s="49"/>
      <c r="O167" s="49"/>
      <c r="P167" s="49"/>
      <c r="Q167" s="49"/>
      <c r="R167" s="35"/>
      <c r="S167" s="49"/>
      <c r="T167" s="49"/>
      <c r="U167" s="49"/>
      <c r="V167" s="49"/>
      <c r="W167" s="60">
        <f t="shared" si="45"/>
        <v>0</v>
      </c>
      <c r="X167" s="60"/>
      <c r="Y167" s="60">
        <f t="shared" si="40"/>
        <v>0</v>
      </c>
      <c r="Z167" s="133"/>
      <c r="AA167" s="60"/>
      <c r="AB167" s="142"/>
      <c r="AC167" s="151">
        <v>1</v>
      </c>
      <c r="AD167" s="151">
        <v>0</v>
      </c>
      <c r="AE167" s="151">
        <v>0</v>
      </c>
      <c r="AF167" s="152">
        <v>0</v>
      </c>
      <c r="AG167" s="57" t="s">
        <v>801</v>
      </c>
    </row>
    <row r="168" spans="1:33" s="92" customFormat="1" ht="69" customHeight="1">
      <c r="A168" s="45">
        <v>157</v>
      </c>
      <c r="B168" s="198" t="s">
        <v>472</v>
      </c>
      <c r="C168" s="101" t="s">
        <v>79</v>
      </c>
      <c r="D168" s="50" t="s">
        <v>100</v>
      </c>
      <c r="E168" s="49"/>
      <c r="F168" s="49">
        <v>80996.175000000003</v>
      </c>
      <c r="G168" s="49"/>
      <c r="H168" s="49"/>
      <c r="I168" s="49"/>
      <c r="J168" s="36" t="s">
        <v>49</v>
      </c>
      <c r="K168" s="49"/>
      <c r="L168" s="49">
        <v>0</v>
      </c>
      <c r="M168" s="49"/>
      <c r="N168" s="49"/>
      <c r="O168" s="49"/>
      <c r="P168" s="49"/>
      <c r="Q168" s="49"/>
      <c r="R168" s="35"/>
      <c r="S168" s="49"/>
      <c r="T168" s="49"/>
      <c r="U168" s="49"/>
      <c r="V168" s="49"/>
      <c r="W168" s="60">
        <f t="shared" si="45"/>
        <v>0</v>
      </c>
      <c r="X168" s="60"/>
      <c r="Y168" s="60">
        <f t="shared" si="40"/>
        <v>0</v>
      </c>
      <c r="Z168" s="133"/>
      <c r="AA168" s="60"/>
      <c r="AB168" s="142"/>
      <c r="AC168" s="151">
        <v>1</v>
      </c>
      <c r="AD168" s="151">
        <v>0</v>
      </c>
      <c r="AE168" s="151">
        <v>0</v>
      </c>
      <c r="AF168" s="152">
        <v>0</v>
      </c>
      <c r="AG168" s="57" t="s">
        <v>801</v>
      </c>
    </row>
    <row r="169" spans="1:33" s="92" customFormat="1" ht="91.5" customHeight="1">
      <c r="A169" s="45">
        <v>158</v>
      </c>
      <c r="B169" s="198" t="s">
        <v>473</v>
      </c>
      <c r="C169" s="101" t="s">
        <v>79</v>
      </c>
      <c r="D169" s="50" t="s">
        <v>102</v>
      </c>
      <c r="E169" s="49"/>
      <c r="F169" s="49">
        <v>31878.539379999998</v>
      </c>
      <c r="G169" s="49"/>
      <c r="H169" s="49"/>
      <c r="I169" s="49"/>
      <c r="J169" s="36" t="s">
        <v>49</v>
      </c>
      <c r="K169" s="49"/>
      <c r="L169" s="49">
        <v>0</v>
      </c>
      <c r="M169" s="49"/>
      <c r="N169" s="49"/>
      <c r="O169" s="49"/>
      <c r="P169" s="49"/>
      <c r="Q169" s="49"/>
      <c r="R169" s="35"/>
      <c r="S169" s="49"/>
      <c r="T169" s="49"/>
      <c r="U169" s="49"/>
      <c r="V169" s="49"/>
      <c r="W169" s="60">
        <f t="shared" si="45"/>
        <v>0</v>
      </c>
      <c r="X169" s="60"/>
      <c r="Y169" s="60">
        <f t="shared" si="40"/>
        <v>0</v>
      </c>
      <c r="Z169" s="133"/>
      <c r="AA169" s="60"/>
      <c r="AB169" s="142"/>
      <c r="AC169" s="151">
        <v>1</v>
      </c>
      <c r="AD169" s="151">
        <v>0</v>
      </c>
      <c r="AE169" s="151">
        <v>0</v>
      </c>
      <c r="AF169" s="152">
        <v>0</v>
      </c>
      <c r="AG169" s="57" t="s">
        <v>801</v>
      </c>
    </row>
    <row r="170" spans="1:33" s="92" customFormat="1" ht="110.25" customHeight="1">
      <c r="A170" s="45">
        <v>159</v>
      </c>
      <c r="B170" s="198" t="s">
        <v>474</v>
      </c>
      <c r="C170" s="101" t="s">
        <v>79</v>
      </c>
      <c r="D170" s="50" t="s">
        <v>109</v>
      </c>
      <c r="E170" s="49"/>
      <c r="F170" s="49">
        <v>73258.226950000011</v>
      </c>
      <c r="G170" s="49"/>
      <c r="H170" s="49"/>
      <c r="I170" s="49"/>
      <c r="J170" s="36" t="s">
        <v>49</v>
      </c>
      <c r="K170" s="49"/>
      <c r="L170" s="49">
        <v>0</v>
      </c>
      <c r="M170" s="49"/>
      <c r="N170" s="49"/>
      <c r="O170" s="49">
        <f t="shared" ref="O170" si="46">SUM(P170:R170)</f>
        <v>28064.219079999999</v>
      </c>
      <c r="P170" s="49">
        <v>28064.219079999999</v>
      </c>
      <c r="Q170" s="49"/>
      <c r="R170" s="35"/>
      <c r="S170" s="49">
        <f t="shared" ref="S170" si="47">SUM(T170:V170)</f>
        <v>28064.219079999999</v>
      </c>
      <c r="T170" s="49">
        <v>28064.219079999999</v>
      </c>
      <c r="U170" s="49"/>
      <c r="V170" s="49"/>
      <c r="W170" s="60">
        <f t="shared" si="45"/>
        <v>0</v>
      </c>
      <c r="X170" s="60"/>
      <c r="Y170" s="60">
        <f t="shared" si="40"/>
        <v>0</v>
      </c>
      <c r="Z170" s="133">
        <f t="shared" si="41"/>
        <v>0</v>
      </c>
      <c r="AA170" s="60">
        <f t="shared" si="42"/>
        <v>0</v>
      </c>
      <c r="AB170" s="142">
        <f t="shared" si="43"/>
        <v>0</v>
      </c>
      <c r="AC170" s="151">
        <v>1</v>
      </c>
      <c r="AD170" s="151">
        <v>0</v>
      </c>
      <c r="AE170" s="151">
        <v>0</v>
      </c>
      <c r="AF170" s="152">
        <v>0</v>
      </c>
      <c r="AG170" s="82"/>
    </row>
    <row r="171" spans="1:33" s="6" customFormat="1">
      <c r="A171" s="248" t="s">
        <v>32</v>
      </c>
      <c r="B171" s="249"/>
      <c r="C171" s="28"/>
      <c r="D171" s="98">
        <f>D173+D175+D178</f>
        <v>0</v>
      </c>
      <c r="E171" s="98">
        <f>E173+E175+F178</f>
        <v>32177879.857659999</v>
      </c>
      <c r="F171" s="98">
        <f>F173+F175+F178</f>
        <v>22071019.627509996</v>
      </c>
      <c r="G171" s="98">
        <f>G173+G175+G178</f>
        <v>0</v>
      </c>
      <c r="H171" s="98">
        <f>H173+H175+H178</f>
        <v>1773762.50266</v>
      </c>
      <c r="I171" s="98">
        <f t="shared" ref="I171:V171" si="48">I173+I175+I178</f>
        <v>0</v>
      </c>
      <c r="J171" s="98">
        <f t="shared" si="48"/>
        <v>0</v>
      </c>
      <c r="K171" s="98">
        <f t="shared" si="48"/>
        <v>0</v>
      </c>
      <c r="L171" s="98">
        <f t="shared" si="48"/>
        <v>228199</v>
      </c>
      <c r="M171" s="98">
        <f t="shared" si="48"/>
        <v>0</v>
      </c>
      <c r="N171" s="98">
        <f t="shared" si="48"/>
        <v>14711</v>
      </c>
      <c r="O171" s="98">
        <f t="shared" si="48"/>
        <v>1030711</v>
      </c>
      <c r="P171" s="98">
        <f t="shared" si="48"/>
        <v>1030711</v>
      </c>
      <c r="Q171" s="98">
        <f t="shared" si="48"/>
        <v>0</v>
      </c>
      <c r="R171" s="98">
        <f t="shared" si="48"/>
        <v>0</v>
      </c>
      <c r="S171" s="98">
        <f t="shared" si="48"/>
        <v>871725.75199999998</v>
      </c>
      <c r="T171" s="98">
        <f t="shared" si="48"/>
        <v>871725.75199999998</v>
      </c>
      <c r="U171" s="98">
        <f t="shared" si="48"/>
        <v>0</v>
      </c>
      <c r="V171" s="98">
        <f t="shared" si="48"/>
        <v>0</v>
      </c>
      <c r="W171" s="98">
        <f t="shared" si="45"/>
        <v>0</v>
      </c>
      <c r="X171" s="98"/>
      <c r="Y171" s="98">
        <f t="shared" si="40"/>
        <v>158985.24800000002</v>
      </c>
      <c r="Z171" s="136">
        <f t="shared" si="41"/>
        <v>0.15424813356993378</v>
      </c>
      <c r="AA171" s="98">
        <f t="shared" si="42"/>
        <v>158985.24800000002</v>
      </c>
      <c r="AB171" s="145">
        <f t="shared" si="43"/>
        <v>0.15424813356993378</v>
      </c>
      <c r="AC171" s="98">
        <f>AC173+AC175+AC178</f>
        <v>5</v>
      </c>
      <c r="AD171" s="98">
        <f>AD173+AD175+AD178</f>
        <v>0</v>
      </c>
      <c r="AE171" s="98">
        <f>AE173+AE175+AE178</f>
        <v>0</v>
      </c>
      <c r="AF171" s="98">
        <f>AF173+AF175+AF178</f>
        <v>0</v>
      </c>
      <c r="AG171" s="98">
        <f>AG173+AG175+AG178</f>
        <v>0</v>
      </c>
    </row>
    <row r="172" spans="1:33" s="6" customFormat="1">
      <c r="A172" s="76"/>
      <c r="B172" s="77" t="s">
        <v>0</v>
      </c>
      <c r="C172" s="3"/>
      <c r="D172" s="3"/>
      <c r="E172" s="14"/>
      <c r="F172" s="14"/>
      <c r="G172" s="14"/>
      <c r="H172" s="14"/>
      <c r="I172" s="14"/>
      <c r="J172" s="99"/>
      <c r="K172" s="14"/>
      <c r="L172" s="14"/>
      <c r="M172" s="14"/>
      <c r="N172" s="14"/>
      <c r="O172" s="38">
        <f>SUM(P172:R172)</f>
        <v>0</v>
      </c>
      <c r="P172" s="38"/>
      <c r="Q172" s="38"/>
      <c r="R172" s="38"/>
      <c r="S172" s="38"/>
      <c r="T172" s="38"/>
      <c r="U172" s="38"/>
      <c r="V172" s="38"/>
      <c r="W172" s="59">
        <f t="shared" si="45"/>
        <v>0</v>
      </c>
      <c r="X172" s="59"/>
      <c r="Y172" s="59">
        <f t="shared" si="40"/>
        <v>0</v>
      </c>
      <c r="Z172" s="132"/>
      <c r="AA172" s="59"/>
      <c r="AB172" s="141"/>
      <c r="AC172" s="119"/>
      <c r="AD172" s="119"/>
      <c r="AE172" s="119"/>
      <c r="AF172" s="91"/>
      <c r="AG172" s="75"/>
    </row>
    <row r="173" spans="1:33">
      <c r="A173" s="33" t="s">
        <v>16</v>
      </c>
      <c r="B173" s="23" t="s">
        <v>8</v>
      </c>
      <c r="C173" s="19"/>
      <c r="D173" s="21"/>
      <c r="E173" s="100">
        <f>SUM(E174:E174)</f>
        <v>25655753</v>
      </c>
      <c r="F173" s="100">
        <f>SUM(F174:F174)</f>
        <v>16124090.009879997</v>
      </c>
      <c r="G173" s="100">
        <f t="shared" ref="G173:AG173" si="49">SUM(G174:G174)</f>
        <v>0</v>
      </c>
      <c r="H173" s="100">
        <f t="shared" si="49"/>
        <v>0</v>
      </c>
      <c r="I173" s="100">
        <f t="shared" si="49"/>
        <v>0</v>
      </c>
      <c r="J173" s="100">
        <f t="shared" si="49"/>
        <v>0</v>
      </c>
      <c r="K173" s="100">
        <f t="shared" si="49"/>
        <v>0</v>
      </c>
      <c r="L173" s="100">
        <f t="shared" si="49"/>
        <v>0</v>
      </c>
      <c r="M173" s="100">
        <f t="shared" si="49"/>
        <v>0</v>
      </c>
      <c r="N173" s="100">
        <f t="shared" si="49"/>
        <v>0</v>
      </c>
      <c r="O173" s="100">
        <f>SUM(O174:O174)</f>
        <v>500000</v>
      </c>
      <c r="P173" s="100">
        <f>SUM(P174:P174)</f>
        <v>500000</v>
      </c>
      <c r="Q173" s="100">
        <f t="shared" si="49"/>
        <v>0</v>
      </c>
      <c r="R173" s="100">
        <f t="shared" si="49"/>
        <v>0</v>
      </c>
      <c r="S173" s="100">
        <f>SUM(S174:S174)</f>
        <v>500000</v>
      </c>
      <c r="T173" s="100">
        <f>SUM(T174:T174)</f>
        <v>500000</v>
      </c>
      <c r="U173" s="100">
        <f t="shared" si="49"/>
        <v>0</v>
      </c>
      <c r="V173" s="100">
        <f t="shared" si="49"/>
        <v>0</v>
      </c>
      <c r="W173" s="100">
        <f t="shared" si="45"/>
        <v>0</v>
      </c>
      <c r="X173" s="100"/>
      <c r="Y173" s="100">
        <f t="shared" si="40"/>
        <v>0</v>
      </c>
      <c r="Z173" s="137"/>
      <c r="AA173" s="100"/>
      <c r="AB173" s="146"/>
      <c r="AC173" s="125">
        <f t="shared" si="49"/>
        <v>1</v>
      </c>
      <c r="AD173" s="125">
        <f t="shared" si="49"/>
        <v>0</v>
      </c>
      <c r="AE173" s="125">
        <f t="shared" si="49"/>
        <v>0</v>
      </c>
      <c r="AF173" s="100">
        <f t="shared" si="49"/>
        <v>0</v>
      </c>
      <c r="AG173" s="100">
        <f t="shared" si="49"/>
        <v>0</v>
      </c>
    </row>
    <row r="174" spans="1:33" s="18" customFormat="1" ht="136.5" customHeight="1">
      <c r="A174" s="45">
        <v>160</v>
      </c>
      <c r="B174" s="237" t="s">
        <v>442</v>
      </c>
      <c r="C174" s="101" t="s">
        <v>72</v>
      </c>
      <c r="D174" s="157" t="s">
        <v>64</v>
      </c>
      <c r="E174" s="189">
        <v>25655753</v>
      </c>
      <c r="F174" s="189">
        <v>16124090.009879997</v>
      </c>
      <c r="G174" s="49"/>
      <c r="H174" s="49"/>
      <c r="I174" s="49"/>
      <c r="J174" s="158" t="s">
        <v>443</v>
      </c>
      <c r="K174" s="49"/>
      <c r="L174" s="49"/>
      <c r="M174" s="49"/>
      <c r="N174" s="49"/>
      <c r="O174" s="49">
        <f t="shared" ref="O174:O180" si="50">SUM(P174:R174)</f>
        <v>500000</v>
      </c>
      <c r="P174" s="49">
        <v>500000</v>
      </c>
      <c r="Q174" s="49"/>
      <c r="R174" s="49"/>
      <c r="S174" s="49">
        <f t="shared" ref="S174" si="51">SUM(T174:V174)</f>
        <v>500000</v>
      </c>
      <c r="T174" s="49">
        <v>500000</v>
      </c>
      <c r="U174" s="49"/>
      <c r="V174" s="49"/>
      <c r="W174" s="60">
        <f t="shared" si="45"/>
        <v>0</v>
      </c>
      <c r="X174" s="60"/>
      <c r="Y174" s="60">
        <f t="shared" si="40"/>
        <v>0</v>
      </c>
      <c r="Z174" s="133">
        <f t="shared" ref="Z174" si="52">Y174/(P174+Q174)</f>
        <v>0</v>
      </c>
      <c r="AA174" s="60">
        <f t="shared" ref="AA174" si="53">Y174+W174</f>
        <v>0</v>
      </c>
      <c r="AB174" s="142">
        <f t="shared" ref="AB174" si="54">AA174/O174</f>
        <v>0</v>
      </c>
      <c r="AC174" s="151">
        <v>1</v>
      </c>
      <c r="AD174" s="151">
        <v>0</v>
      </c>
      <c r="AE174" s="151">
        <v>0</v>
      </c>
      <c r="AF174" s="152">
        <v>0</v>
      </c>
      <c r="AG174" s="57"/>
    </row>
    <row r="175" spans="1:33" ht="48" customHeight="1">
      <c r="A175" s="33" t="s">
        <v>17</v>
      </c>
      <c r="B175" s="23" t="s">
        <v>10</v>
      </c>
      <c r="C175" s="19"/>
      <c r="D175" s="21"/>
      <c r="E175" s="100">
        <f t="shared" ref="E175:V175" si="55">SUM(E176:E177)</f>
        <v>6326669</v>
      </c>
      <c r="F175" s="100">
        <f t="shared" si="55"/>
        <v>5751471.75997</v>
      </c>
      <c r="G175" s="100">
        <f t="shared" si="55"/>
        <v>0</v>
      </c>
      <c r="H175" s="100">
        <f t="shared" si="55"/>
        <v>1759051.50266</v>
      </c>
      <c r="I175" s="100">
        <f t="shared" si="55"/>
        <v>0</v>
      </c>
      <c r="J175" s="100">
        <f t="shared" si="55"/>
        <v>0</v>
      </c>
      <c r="K175" s="100">
        <f t="shared" si="55"/>
        <v>0</v>
      </c>
      <c r="L175" s="100">
        <f t="shared" si="55"/>
        <v>228199</v>
      </c>
      <c r="M175" s="100">
        <f t="shared" si="55"/>
        <v>0</v>
      </c>
      <c r="N175" s="100">
        <f t="shared" si="55"/>
        <v>0</v>
      </c>
      <c r="O175" s="100">
        <f t="shared" si="55"/>
        <v>516000</v>
      </c>
      <c r="P175" s="100">
        <f t="shared" si="55"/>
        <v>516000</v>
      </c>
      <c r="Q175" s="100">
        <f t="shared" si="55"/>
        <v>0</v>
      </c>
      <c r="R175" s="100">
        <f t="shared" si="55"/>
        <v>0</v>
      </c>
      <c r="S175" s="100">
        <f t="shared" si="55"/>
        <v>360943.75199999998</v>
      </c>
      <c r="T175" s="100">
        <f t="shared" si="55"/>
        <v>360943.75199999998</v>
      </c>
      <c r="U175" s="100">
        <f t="shared" si="55"/>
        <v>0</v>
      </c>
      <c r="V175" s="100">
        <f t="shared" si="55"/>
        <v>0</v>
      </c>
      <c r="W175" s="100">
        <f t="shared" si="45"/>
        <v>0</v>
      </c>
      <c r="X175" s="100"/>
      <c r="Y175" s="100">
        <f t="shared" si="40"/>
        <v>155056.24800000002</v>
      </c>
      <c r="Z175" s="137">
        <f t="shared" si="41"/>
        <v>0.30049660465116285</v>
      </c>
      <c r="AA175" s="100">
        <f t="shared" si="42"/>
        <v>155056.24800000002</v>
      </c>
      <c r="AB175" s="146">
        <f t="shared" si="43"/>
        <v>0.30049660465116285</v>
      </c>
      <c r="AC175" s="125">
        <f>SUM(AC176:AC177)</f>
        <v>2</v>
      </c>
      <c r="AD175" s="125">
        <f>SUM(AD176:AD177)</f>
        <v>0</v>
      </c>
      <c r="AE175" s="125">
        <f>SUM(AE176:AE177)</f>
        <v>0</v>
      </c>
      <c r="AF175" s="100">
        <f>SUM(AF176:AF177)</f>
        <v>0</v>
      </c>
      <c r="AG175" s="100">
        <f>SUM(AG176:AG177)</f>
        <v>0</v>
      </c>
    </row>
    <row r="176" spans="1:33" s="18" customFormat="1" ht="221.25" customHeight="1">
      <c r="A176" s="45">
        <v>161</v>
      </c>
      <c r="B176" s="198" t="s">
        <v>444</v>
      </c>
      <c r="C176" s="101" t="s">
        <v>73</v>
      </c>
      <c r="D176" s="48" t="s">
        <v>64</v>
      </c>
      <c r="E176" s="49">
        <v>2818043</v>
      </c>
      <c r="F176" s="49">
        <v>2719953.0773399998</v>
      </c>
      <c r="G176" s="49"/>
      <c r="H176" s="49"/>
      <c r="I176" s="49"/>
      <c r="J176" s="93" t="s">
        <v>445</v>
      </c>
      <c r="K176" s="49"/>
      <c r="L176" s="49"/>
      <c r="M176" s="49"/>
      <c r="N176" s="49"/>
      <c r="O176" s="49">
        <f t="shared" si="50"/>
        <v>282000</v>
      </c>
      <c r="P176" s="49">
        <v>282000</v>
      </c>
      <c r="Q176" s="49"/>
      <c r="R176" s="49"/>
      <c r="S176" s="49">
        <f t="shared" ref="S176:S177" si="56">SUM(T176:V176)</f>
        <v>126943.75199999999</v>
      </c>
      <c r="T176" s="49">
        <v>126943.75199999999</v>
      </c>
      <c r="U176" s="49"/>
      <c r="V176" s="49"/>
      <c r="W176" s="60">
        <f t="shared" si="45"/>
        <v>0</v>
      </c>
      <c r="X176" s="60"/>
      <c r="Y176" s="60">
        <f t="shared" si="40"/>
        <v>155056.24800000002</v>
      </c>
      <c r="Z176" s="133">
        <f t="shared" si="41"/>
        <v>0.54984485106382985</v>
      </c>
      <c r="AA176" s="60">
        <f t="shared" si="42"/>
        <v>155056.24800000002</v>
      </c>
      <c r="AB176" s="142">
        <f t="shared" si="43"/>
        <v>0.54984485106382985</v>
      </c>
      <c r="AC176" s="151">
        <v>1</v>
      </c>
      <c r="AD176" s="151">
        <v>0</v>
      </c>
      <c r="AE176" s="151">
        <v>0</v>
      </c>
      <c r="AF176" s="152">
        <v>0</v>
      </c>
      <c r="AG176" s="82"/>
    </row>
    <row r="177" spans="1:33" s="18" customFormat="1" ht="145.5" customHeight="1">
      <c r="A177" s="45">
        <v>162</v>
      </c>
      <c r="B177" s="198" t="s">
        <v>95</v>
      </c>
      <c r="C177" s="101" t="s">
        <v>73</v>
      </c>
      <c r="D177" s="48" t="s">
        <v>48</v>
      </c>
      <c r="E177" s="49">
        <v>3508626</v>
      </c>
      <c r="F177" s="35">
        <v>3031518.6826299997</v>
      </c>
      <c r="G177" s="35"/>
      <c r="H177" s="35">
        <v>1759051.50266</v>
      </c>
      <c r="I177" s="49"/>
      <c r="J177" s="93" t="s">
        <v>446</v>
      </c>
      <c r="K177" s="49"/>
      <c r="L177" s="49">
        <v>228199</v>
      </c>
      <c r="M177" s="49"/>
      <c r="N177" s="49"/>
      <c r="O177" s="49">
        <v>234000</v>
      </c>
      <c r="P177" s="49">
        <f>O177</f>
        <v>234000</v>
      </c>
      <c r="Q177" s="49"/>
      <c r="R177" s="49"/>
      <c r="S177" s="49">
        <f t="shared" si="56"/>
        <v>234000</v>
      </c>
      <c r="T177" s="49">
        <v>234000</v>
      </c>
      <c r="U177" s="49"/>
      <c r="V177" s="49"/>
      <c r="W177" s="60">
        <f t="shared" si="45"/>
        <v>0</v>
      </c>
      <c r="X177" s="60"/>
      <c r="Y177" s="60">
        <f t="shared" si="40"/>
        <v>0</v>
      </c>
      <c r="Z177" s="133">
        <f t="shared" si="41"/>
        <v>0</v>
      </c>
      <c r="AA177" s="60">
        <f t="shared" si="42"/>
        <v>0</v>
      </c>
      <c r="AB177" s="142">
        <f t="shared" si="43"/>
        <v>0</v>
      </c>
      <c r="AC177" s="151">
        <v>1</v>
      </c>
      <c r="AD177" s="151"/>
      <c r="AE177" s="151"/>
      <c r="AF177" s="152">
        <v>0</v>
      </c>
      <c r="AG177" s="173" t="s">
        <v>640</v>
      </c>
    </row>
    <row r="178" spans="1:33">
      <c r="A178" s="33" t="s">
        <v>33</v>
      </c>
      <c r="B178" s="23" t="s">
        <v>65</v>
      </c>
      <c r="C178" s="19"/>
      <c r="D178" s="21"/>
      <c r="E178" s="100">
        <f>SUM(E179:E179)</f>
        <v>0</v>
      </c>
      <c r="F178" s="100">
        <f>SUM(F179:F180)</f>
        <v>195457.85766000001</v>
      </c>
      <c r="G178" s="100">
        <f>SUM(G179:G179)</f>
        <v>0</v>
      </c>
      <c r="H178" s="100">
        <f>SUM(H179:H180)</f>
        <v>14711</v>
      </c>
      <c r="I178" s="100">
        <f>SUM(I179:I179)</f>
        <v>0</v>
      </c>
      <c r="J178" s="100">
        <f>SUM(J179:J179)</f>
        <v>0</v>
      </c>
      <c r="K178" s="100">
        <f>SUM(K179:K179)</f>
        <v>0</v>
      </c>
      <c r="L178" s="100">
        <f>SUM(L179:L179)</f>
        <v>0</v>
      </c>
      <c r="M178" s="100">
        <f>SUM(M179:M179)</f>
        <v>0</v>
      </c>
      <c r="N178" s="100">
        <f>SUM(N179:N180)</f>
        <v>14711</v>
      </c>
      <c r="O178" s="100">
        <f t="shared" ref="O178:V178" si="57">SUM(O179:O180)</f>
        <v>14711</v>
      </c>
      <c r="P178" s="100">
        <f t="shared" si="57"/>
        <v>14711</v>
      </c>
      <c r="Q178" s="100">
        <f t="shared" si="57"/>
        <v>0</v>
      </c>
      <c r="R178" s="100">
        <f t="shared" si="57"/>
        <v>0</v>
      </c>
      <c r="S178" s="100">
        <f t="shared" si="57"/>
        <v>10782</v>
      </c>
      <c r="T178" s="100">
        <f t="shared" si="57"/>
        <v>10782</v>
      </c>
      <c r="U178" s="100">
        <f t="shared" si="57"/>
        <v>0</v>
      </c>
      <c r="V178" s="100">
        <f t="shared" si="57"/>
        <v>0</v>
      </c>
      <c r="W178" s="100">
        <f t="shared" si="45"/>
        <v>0</v>
      </c>
      <c r="X178" s="100"/>
      <c r="Y178" s="100">
        <f>P178+Q178-T178-U178</f>
        <v>3929</v>
      </c>
      <c r="Z178" s="137">
        <f t="shared" si="41"/>
        <v>0.26707905648834207</v>
      </c>
      <c r="AA178" s="100">
        <f>Y178+W178</f>
        <v>3929</v>
      </c>
      <c r="AB178" s="146">
        <f t="shared" si="43"/>
        <v>0.26707905648834207</v>
      </c>
      <c r="AC178" s="125">
        <f>SUM(AC179:AC180)</f>
        <v>2</v>
      </c>
      <c r="AD178" s="125">
        <f>SUM(AD179:AD180)</f>
        <v>0</v>
      </c>
      <c r="AE178" s="125">
        <f>SUM(AE179:AE180)</f>
        <v>0</v>
      </c>
      <c r="AF178" s="100">
        <f>SUM(AF179:AF179)</f>
        <v>0</v>
      </c>
      <c r="AG178" s="100">
        <f>SUM(AG179:AG179)</f>
        <v>0</v>
      </c>
    </row>
    <row r="179" spans="1:33" s="18" customFormat="1" ht="47.25" customHeight="1">
      <c r="A179" s="45">
        <v>163</v>
      </c>
      <c r="B179" s="198" t="s">
        <v>207</v>
      </c>
      <c r="C179" s="101" t="s">
        <v>106</v>
      </c>
      <c r="D179" s="48">
        <v>2025</v>
      </c>
      <c r="E179" s="49"/>
      <c r="F179" s="35">
        <v>14711</v>
      </c>
      <c r="G179" s="35">
        <v>0</v>
      </c>
      <c r="H179" s="35">
        <v>14711</v>
      </c>
      <c r="I179" s="49"/>
      <c r="J179" s="93" t="s">
        <v>49</v>
      </c>
      <c r="K179" s="49" t="s">
        <v>49</v>
      </c>
      <c r="L179" s="49" t="s">
        <v>590</v>
      </c>
      <c r="M179" s="49"/>
      <c r="N179" s="49">
        <v>14711</v>
      </c>
      <c r="O179" s="49">
        <f t="shared" si="50"/>
        <v>14711</v>
      </c>
      <c r="P179" s="49">
        <v>14711</v>
      </c>
      <c r="Q179" s="49"/>
      <c r="R179" s="49"/>
      <c r="S179" s="49">
        <f t="shared" ref="S179:S180" si="58">SUM(T179:V179)</f>
        <v>10782</v>
      </c>
      <c r="T179" s="49">
        <v>10782</v>
      </c>
      <c r="U179" s="49"/>
      <c r="V179" s="49"/>
      <c r="W179" s="60">
        <f t="shared" si="45"/>
        <v>0</v>
      </c>
      <c r="X179" s="60"/>
      <c r="Y179" s="60">
        <f t="shared" si="40"/>
        <v>3929</v>
      </c>
      <c r="Z179" s="133">
        <f t="shared" si="41"/>
        <v>0.26707905648834207</v>
      </c>
      <c r="AA179" s="60">
        <f t="shared" si="42"/>
        <v>3929</v>
      </c>
      <c r="AB179" s="142">
        <f t="shared" si="43"/>
        <v>0.26707905648834207</v>
      </c>
      <c r="AC179" s="151">
        <v>1</v>
      </c>
      <c r="AD179" s="151"/>
      <c r="AE179" s="151"/>
      <c r="AF179" s="152">
        <v>0</v>
      </c>
      <c r="AG179" s="159" t="s">
        <v>717</v>
      </c>
    </row>
    <row r="180" spans="1:33" s="18" customFormat="1" ht="93" customHeight="1">
      <c r="A180" s="45">
        <v>164</v>
      </c>
      <c r="B180" s="198" t="s">
        <v>694</v>
      </c>
      <c r="C180" s="101" t="s">
        <v>73</v>
      </c>
      <c r="D180" s="48" t="s">
        <v>617</v>
      </c>
      <c r="E180" s="49"/>
      <c r="F180" s="49">
        <v>180746.85766000001</v>
      </c>
      <c r="G180" s="49"/>
      <c r="H180" s="49"/>
      <c r="I180" s="49"/>
      <c r="J180" s="36"/>
      <c r="K180" s="83"/>
      <c r="L180" s="49"/>
      <c r="M180" s="49"/>
      <c r="N180" s="49"/>
      <c r="O180" s="49">
        <f t="shared" si="50"/>
        <v>0</v>
      </c>
      <c r="P180" s="49"/>
      <c r="Q180" s="49"/>
      <c r="R180" s="49"/>
      <c r="S180" s="49">
        <f t="shared" si="58"/>
        <v>0</v>
      </c>
      <c r="T180" s="49"/>
      <c r="U180" s="49"/>
      <c r="V180" s="49"/>
      <c r="W180" s="60">
        <f t="shared" si="45"/>
        <v>0</v>
      </c>
      <c r="X180" s="60"/>
      <c r="Y180" s="60">
        <f t="shared" si="40"/>
        <v>0</v>
      </c>
      <c r="Z180" s="133"/>
      <c r="AA180" s="60"/>
      <c r="AB180" s="142"/>
      <c r="AC180" s="151">
        <v>1</v>
      </c>
      <c r="AD180" s="151"/>
      <c r="AE180" s="151"/>
      <c r="AF180" s="152"/>
      <c r="AG180" s="57" t="s">
        <v>801</v>
      </c>
    </row>
    <row r="181" spans="1:33" s="153" customFormat="1">
      <c r="A181" s="170" t="s">
        <v>39</v>
      </c>
      <c r="B181" s="171"/>
      <c r="C181" s="28"/>
      <c r="D181" s="16"/>
      <c r="E181" s="25">
        <f>E183+F220</f>
        <v>353675451.51343995</v>
      </c>
      <c r="F181" s="25">
        <f>F183+F220</f>
        <v>250138221.17445007</v>
      </c>
      <c r="G181" s="25">
        <f t="shared" ref="G181:V181" si="59">G183+G220</f>
        <v>0</v>
      </c>
      <c r="H181" s="25">
        <f>H183+H220</f>
        <v>40187916.200000003</v>
      </c>
      <c r="I181" s="25">
        <f t="shared" si="59"/>
        <v>0</v>
      </c>
      <c r="J181" s="25">
        <f t="shared" si="59"/>
        <v>0</v>
      </c>
      <c r="K181" s="25">
        <f t="shared" si="59"/>
        <v>0</v>
      </c>
      <c r="L181" s="25">
        <f>L183+L220</f>
        <v>2417788.2418699991</v>
      </c>
      <c r="M181" s="25">
        <f t="shared" si="59"/>
        <v>0</v>
      </c>
      <c r="N181" s="25">
        <f t="shared" si="59"/>
        <v>0</v>
      </c>
      <c r="O181" s="25">
        <f>O183+O220</f>
        <v>5647769.7999999998</v>
      </c>
      <c r="P181" s="25">
        <f>P183+P220</f>
        <v>5647769.7999999998</v>
      </c>
      <c r="Q181" s="25">
        <f t="shared" si="59"/>
        <v>0</v>
      </c>
      <c r="R181" s="25">
        <f t="shared" si="59"/>
        <v>0</v>
      </c>
      <c r="S181" s="25">
        <f>S183+S220</f>
        <v>3857334.6104699997</v>
      </c>
      <c r="T181" s="25">
        <f>T183+T220</f>
        <v>3857334.6104699997</v>
      </c>
      <c r="U181" s="25">
        <f t="shared" si="59"/>
        <v>0</v>
      </c>
      <c r="V181" s="25">
        <f t="shared" si="59"/>
        <v>0</v>
      </c>
      <c r="W181" s="25">
        <f t="shared" si="45"/>
        <v>0</v>
      </c>
      <c r="X181" s="25"/>
      <c r="Y181" s="25">
        <f>P181+Q181-T181-U181</f>
        <v>1790435.1895300001</v>
      </c>
      <c r="Z181" s="127">
        <f t="shared" si="41"/>
        <v>0.31701631846432554</v>
      </c>
      <c r="AA181" s="25">
        <f t="shared" si="42"/>
        <v>1790435.1895300001</v>
      </c>
      <c r="AB181" s="128">
        <f t="shared" si="43"/>
        <v>0.31701631846432554</v>
      </c>
      <c r="AC181" s="25">
        <f t="shared" ref="AC181:AE181" si="60">AC183+AC220</f>
        <v>63</v>
      </c>
      <c r="AD181" s="25">
        <f t="shared" si="60"/>
        <v>0</v>
      </c>
      <c r="AE181" s="25">
        <f t="shared" si="60"/>
        <v>0</v>
      </c>
      <c r="AF181" s="25">
        <f>AF183+AF220</f>
        <v>0</v>
      </c>
      <c r="AG181" s="25">
        <f>AG183+AG220</f>
        <v>0</v>
      </c>
    </row>
    <row r="182" spans="1:33">
      <c r="A182" s="34"/>
      <c r="B182" s="13" t="s">
        <v>0</v>
      </c>
      <c r="C182" s="3"/>
      <c r="D182" s="2"/>
      <c r="E182" s="26"/>
      <c r="F182" s="14"/>
      <c r="G182" s="14"/>
      <c r="H182" s="14"/>
      <c r="I182" s="14"/>
      <c r="J182" s="15"/>
      <c r="K182" s="14"/>
      <c r="L182" s="14"/>
      <c r="M182" s="14"/>
      <c r="N182" s="14"/>
      <c r="O182" s="38">
        <v>0</v>
      </c>
      <c r="P182" s="14"/>
      <c r="Q182" s="14"/>
      <c r="R182" s="14"/>
      <c r="S182" s="38">
        <v>0</v>
      </c>
      <c r="T182" s="14"/>
      <c r="U182" s="14"/>
      <c r="V182" s="14"/>
      <c r="W182" s="59">
        <f t="shared" si="45"/>
        <v>0</v>
      </c>
      <c r="X182" s="61"/>
      <c r="Y182" s="59">
        <f t="shared" si="40"/>
        <v>0</v>
      </c>
      <c r="Z182" s="134"/>
      <c r="AA182" s="59"/>
      <c r="AB182" s="143"/>
      <c r="AC182" s="121"/>
      <c r="AD182" s="121"/>
      <c r="AE182" s="121"/>
      <c r="AF182" s="66"/>
      <c r="AG182" s="75"/>
    </row>
    <row r="183" spans="1:33">
      <c r="A183" s="33" t="s">
        <v>34</v>
      </c>
      <c r="B183" s="23" t="s">
        <v>8</v>
      </c>
      <c r="C183" s="19"/>
      <c r="D183" s="21"/>
      <c r="E183" s="100">
        <f>SUM(E184:E219)</f>
        <v>349830008.60799998</v>
      </c>
      <c r="F183" s="100">
        <f>SUM(F184:F219)</f>
        <v>246292778.26901007</v>
      </c>
      <c r="G183" s="100">
        <f>SUM(G184:G208)</f>
        <v>0</v>
      </c>
      <c r="H183" s="100">
        <f>SUM(H184:H219)</f>
        <v>39315085.200000003</v>
      </c>
      <c r="I183" s="100">
        <f>SUM(I184:I208)</f>
        <v>0</v>
      </c>
      <c r="J183" s="100">
        <f>SUM(J184:J208)</f>
        <v>0</v>
      </c>
      <c r="K183" s="100">
        <f>SUM(K184:K208)</f>
        <v>0</v>
      </c>
      <c r="L183" s="100">
        <f>SUM(L184:L219)</f>
        <v>2417788.2418699991</v>
      </c>
      <c r="M183" s="100">
        <f>SUM(M184:M208)</f>
        <v>0</v>
      </c>
      <c r="N183" s="100">
        <f>SUM(N184:N208)</f>
        <v>0</v>
      </c>
      <c r="O183" s="100">
        <f>SUM(O184:O219)</f>
        <v>5316635.8</v>
      </c>
      <c r="P183" s="100">
        <f t="shared" ref="P183:R183" si="61">SUM(P184:P219)</f>
        <v>5316635.8</v>
      </c>
      <c r="Q183" s="100">
        <f t="shared" si="61"/>
        <v>0</v>
      </c>
      <c r="R183" s="100">
        <f t="shared" si="61"/>
        <v>0</v>
      </c>
      <c r="S183" s="100">
        <f>SUM(S184:S219)</f>
        <v>3526627.8</v>
      </c>
      <c r="T183" s="100">
        <f t="shared" ref="T183:V183" si="62">SUM(T184:T219)</f>
        <v>3526627.8</v>
      </c>
      <c r="U183" s="100">
        <f t="shared" si="62"/>
        <v>0</v>
      </c>
      <c r="V183" s="100">
        <f t="shared" si="62"/>
        <v>0</v>
      </c>
      <c r="W183" s="100">
        <f>R183-V183</f>
        <v>0</v>
      </c>
      <c r="X183" s="100"/>
      <c r="Y183" s="100">
        <f>P183+Q183-T183-U183</f>
        <v>1790008</v>
      </c>
      <c r="Z183" s="137">
        <f>Y183/(P183+Q183)</f>
        <v>0.33668057533675716</v>
      </c>
      <c r="AA183" s="100">
        <f>Y183+W183</f>
        <v>1790008</v>
      </c>
      <c r="AB183" s="146">
        <f>AA183/O183</f>
        <v>0.33668057533675716</v>
      </c>
      <c r="AC183" s="100">
        <f>SUM(AC184:AC219)</f>
        <v>36</v>
      </c>
      <c r="AD183" s="100">
        <f>SUM(AD184:AD219)</f>
        <v>0</v>
      </c>
      <c r="AE183" s="100">
        <f>SUM(AE184:AE219)</f>
        <v>0</v>
      </c>
      <c r="AF183" s="100">
        <f>SUM(AF184:AF208)</f>
        <v>0</v>
      </c>
      <c r="AG183" s="100">
        <f>SUM(AG184:AG208)</f>
        <v>0</v>
      </c>
    </row>
    <row r="184" spans="1:33" s="156" customFormat="1" ht="54" customHeight="1">
      <c r="A184" s="192">
        <v>165</v>
      </c>
      <c r="B184" s="198" t="s">
        <v>217</v>
      </c>
      <c r="C184" s="193" t="s">
        <v>111</v>
      </c>
      <c r="D184" s="194" t="s">
        <v>64</v>
      </c>
      <c r="E184" s="195">
        <v>3526010</v>
      </c>
      <c r="F184" s="196">
        <v>3525273.1189999999</v>
      </c>
      <c r="G184" s="195"/>
      <c r="H184" s="205"/>
      <c r="I184" s="206" t="s">
        <v>140</v>
      </c>
      <c r="J184" s="198" t="s">
        <v>218</v>
      </c>
      <c r="K184" s="206" t="s">
        <v>219</v>
      </c>
      <c r="L184" s="196"/>
      <c r="M184" s="196"/>
      <c r="N184" s="196"/>
      <c r="O184" s="195">
        <f t="shared" ref="O184:O219" si="63">SUM(P184:R184)</f>
        <v>0</v>
      </c>
      <c r="P184" s="196"/>
      <c r="Q184" s="196"/>
      <c r="R184" s="196"/>
      <c r="S184" s="195">
        <f t="shared" ref="S184:S219" si="64">SUM(T184:V184)</f>
        <v>0</v>
      </c>
      <c r="T184" s="196"/>
      <c r="U184" s="196"/>
      <c r="V184" s="196"/>
      <c r="W184" s="199">
        <f t="shared" ref="W184:W247" si="65">R184-V184</f>
        <v>0</v>
      </c>
      <c r="X184" s="199"/>
      <c r="Y184" s="199">
        <f t="shared" ref="Y184:Y247" si="66">P184+Q184-T184-U184</f>
        <v>0</v>
      </c>
      <c r="Z184" s="200"/>
      <c r="AA184" s="199">
        <f t="shared" ref="AA184:AA247" si="67">Y184+W184</f>
        <v>0</v>
      </c>
      <c r="AB184" s="201"/>
      <c r="AC184" s="202">
        <v>1</v>
      </c>
      <c r="AD184" s="202">
        <v>0</v>
      </c>
      <c r="AE184" s="202">
        <v>0</v>
      </c>
      <c r="AF184" s="203">
        <v>0</v>
      </c>
      <c r="AG184" s="57" t="s">
        <v>801</v>
      </c>
    </row>
    <row r="185" spans="1:33" s="156" customFormat="1" ht="131.25">
      <c r="A185" s="192">
        <v>166</v>
      </c>
      <c r="B185" s="198" t="s">
        <v>51</v>
      </c>
      <c r="C185" s="193" t="s">
        <v>111</v>
      </c>
      <c r="D185" s="194" t="s">
        <v>53</v>
      </c>
      <c r="E185" s="195">
        <v>17774280</v>
      </c>
      <c r="F185" s="196">
        <v>19710216.412999999</v>
      </c>
      <c r="G185" s="196"/>
      <c r="H185" s="196" t="s">
        <v>220</v>
      </c>
      <c r="I185" s="206" t="s">
        <v>141</v>
      </c>
      <c r="J185" s="198" t="s">
        <v>52</v>
      </c>
      <c r="K185" s="206" t="s">
        <v>141</v>
      </c>
      <c r="L185" s="196">
        <v>1996120.9418699993</v>
      </c>
      <c r="M185" s="196"/>
      <c r="N185" s="196"/>
      <c r="O185" s="195">
        <f t="shared" si="63"/>
        <v>0</v>
      </c>
      <c r="P185" s="196"/>
      <c r="Q185" s="196"/>
      <c r="R185" s="196"/>
      <c r="S185" s="195">
        <f t="shared" si="64"/>
        <v>0</v>
      </c>
      <c r="T185" s="196"/>
      <c r="U185" s="196"/>
      <c r="V185" s="196"/>
      <c r="W185" s="199">
        <f t="shared" si="65"/>
        <v>0</v>
      </c>
      <c r="X185" s="199"/>
      <c r="Y185" s="199">
        <f t="shared" si="66"/>
        <v>0</v>
      </c>
      <c r="Z185" s="200"/>
      <c r="AA185" s="199">
        <f t="shared" si="67"/>
        <v>0</v>
      </c>
      <c r="AB185" s="201"/>
      <c r="AC185" s="202">
        <v>1</v>
      </c>
      <c r="AD185" s="202"/>
      <c r="AE185" s="202"/>
      <c r="AF185" s="203">
        <v>0</v>
      </c>
      <c r="AG185" s="204" t="s">
        <v>803</v>
      </c>
    </row>
    <row r="186" spans="1:33" s="156" customFormat="1" ht="112.5">
      <c r="A186" s="192">
        <v>167</v>
      </c>
      <c r="B186" s="208" t="s">
        <v>54</v>
      </c>
      <c r="C186" s="193" t="s">
        <v>111</v>
      </c>
      <c r="D186" s="194" t="s">
        <v>109</v>
      </c>
      <c r="E186" s="205">
        <v>9708782</v>
      </c>
      <c r="F186" s="205">
        <v>17169206.025029998</v>
      </c>
      <c r="G186" s="209"/>
      <c r="H186" s="209" t="s">
        <v>221</v>
      </c>
      <c r="I186" s="206" t="s">
        <v>140</v>
      </c>
      <c r="J186" s="210" t="s">
        <v>55</v>
      </c>
      <c r="K186" s="211" t="s">
        <v>140</v>
      </c>
      <c r="L186" s="205">
        <v>219308.79999999999</v>
      </c>
      <c r="M186" s="205"/>
      <c r="N186" s="205"/>
      <c r="O186" s="195">
        <f t="shared" si="63"/>
        <v>2281000</v>
      </c>
      <c r="P186" s="196">
        <v>2281000</v>
      </c>
      <c r="Q186" s="196"/>
      <c r="R186" s="196"/>
      <c r="S186" s="195">
        <f t="shared" si="64"/>
        <v>2280679</v>
      </c>
      <c r="T186" s="196">
        <v>2280679</v>
      </c>
      <c r="U186" s="196"/>
      <c r="V186" s="196"/>
      <c r="W186" s="199">
        <f t="shared" si="65"/>
        <v>0</v>
      </c>
      <c r="X186" s="199"/>
      <c r="Y186" s="199">
        <f t="shared" si="66"/>
        <v>321</v>
      </c>
      <c r="Z186" s="200">
        <f t="shared" ref="Z186:Z247" si="68">Y186/(P186+Q186)</f>
        <v>1.4072775098640948E-4</v>
      </c>
      <c r="AA186" s="199">
        <f t="shared" si="67"/>
        <v>321</v>
      </c>
      <c r="AB186" s="201">
        <f t="shared" ref="AB186:AB247" si="69">AA186/O186</f>
        <v>1.4072775098640948E-4</v>
      </c>
      <c r="AC186" s="202">
        <v>1</v>
      </c>
      <c r="AD186" s="202">
        <v>0</v>
      </c>
      <c r="AE186" s="202"/>
      <c r="AF186" s="203">
        <v>0</v>
      </c>
      <c r="AG186" s="212" t="s">
        <v>645</v>
      </c>
    </row>
    <row r="187" spans="1:33" s="156" customFormat="1" ht="112.5">
      <c r="A187" s="192">
        <v>168</v>
      </c>
      <c r="B187" s="208" t="s">
        <v>56</v>
      </c>
      <c r="C187" s="193" t="s">
        <v>111</v>
      </c>
      <c r="D187" s="194" t="s">
        <v>109</v>
      </c>
      <c r="E187" s="205">
        <v>9873720</v>
      </c>
      <c r="F187" s="205">
        <v>14807361.97422</v>
      </c>
      <c r="G187" s="209"/>
      <c r="H187" s="209" t="s">
        <v>222</v>
      </c>
      <c r="I187" s="206" t="s">
        <v>142</v>
      </c>
      <c r="J187" s="210" t="s">
        <v>57</v>
      </c>
      <c r="K187" s="211" t="s">
        <v>142</v>
      </c>
      <c r="L187" s="205">
        <v>202358.5</v>
      </c>
      <c r="M187" s="205"/>
      <c r="N187" s="205"/>
      <c r="O187" s="195">
        <f t="shared" si="63"/>
        <v>612341.80000000005</v>
      </c>
      <c r="P187" s="196">
        <v>612341.80000000005</v>
      </c>
      <c r="Q187" s="196"/>
      <c r="R187" s="196"/>
      <c r="S187" s="195">
        <f t="shared" si="64"/>
        <v>612341.80000000005</v>
      </c>
      <c r="T187" s="196">
        <v>612341.80000000005</v>
      </c>
      <c r="U187" s="196"/>
      <c r="V187" s="196"/>
      <c r="W187" s="199">
        <f t="shared" si="65"/>
        <v>0</v>
      </c>
      <c r="X187" s="199"/>
      <c r="Y187" s="199">
        <f t="shared" si="66"/>
        <v>0</v>
      </c>
      <c r="Z187" s="200">
        <f t="shared" si="68"/>
        <v>0</v>
      </c>
      <c r="AA187" s="199">
        <f t="shared" si="67"/>
        <v>0</v>
      </c>
      <c r="AB187" s="201">
        <f t="shared" si="69"/>
        <v>0</v>
      </c>
      <c r="AC187" s="202">
        <v>1</v>
      </c>
      <c r="AD187" s="202">
        <v>0</v>
      </c>
      <c r="AE187" s="202">
        <v>0</v>
      </c>
      <c r="AF187" s="203">
        <v>0</v>
      </c>
      <c r="AG187" s="212" t="s">
        <v>646</v>
      </c>
    </row>
    <row r="188" spans="1:33" s="156" customFormat="1" ht="37.5">
      <c r="A188" s="192">
        <v>169</v>
      </c>
      <c r="B188" s="198" t="s">
        <v>223</v>
      </c>
      <c r="C188" s="193" t="s">
        <v>111</v>
      </c>
      <c r="D188" s="194" t="s">
        <v>224</v>
      </c>
      <c r="E188" s="195">
        <v>16071416</v>
      </c>
      <c r="F188" s="196">
        <v>16462678.234999999</v>
      </c>
      <c r="G188" s="209"/>
      <c r="H188" s="209"/>
      <c r="I188" s="213" t="s">
        <v>140</v>
      </c>
      <c r="J188" s="198" t="s">
        <v>225</v>
      </c>
      <c r="K188" s="211" t="s">
        <v>140</v>
      </c>
      <c r="L188" s="196"/>
      <c r="M188" s="196"/>
      <c r="N188" s="196"/>
      <c r="O188" s="195">
        <f t="shared" si="63"/>
        <v>0</v>
      </c>
      <c r="P188" s="196"/>
      <c r="Q188" s="196"/>
      <c r="R188" s="196"/>
      <c r="S188" s="195">
        <f t="shared" si="64"/>
        <v>0</v>
      </c>
      <c r="T188" s="196"/>
      <c r="U188" s="196"/>
      <c r="V188" s="196"/>
      <c r="W188" s="199">
        <f t="shared" si="65"/>
        <v>0</v>
      </c>
      <c r="X188" s="199"/>
      <c r="Y188" s="199">
        <f t="shared" si="66"/>
        <v>0</v>
      </c>
      <c r="Z188" s="200"/>
      <c r="AA188" s="199"/>
      <c r="AB188" s="201"/>
      <c r="AC188" s="202">
        <v>1</v>
      </c>
      <c r="AD188" s="202">
        <v>0</v>
      </c>
      <c r="AE188" s="202">
        <v>0</v>
      </c>
      <c r="AF188" s="203">
        <v>0</v>
      </c>
      <c r="AG188" s="204" t="s">
        <v>801</v>
      </c>
    </row>
    <row r="189" spans="1:33" s="156" customFormat="1" ht="75">
      <c r="A189" s="192">
        <v>170</v>
      </c>
      <c r="B189" s="198" t="s">
        <v>226</v>
      </c>
      <c r="C189" s="193" t="s">
        <v>111</v>
      </c>
      <c r="D189" s="194" t="s">
        <v>224</v>
      </c>
      <c r="E189" s="195">
        <v>23951449</v>
      </c>
      <c r="F189" s="196">
        <v>25167818.298</v>
      </c>
      <c r="G189" s="209"/>
      <c r="H189" s="209"/>
      <c r="I189" s="213" t="s">
        <v>140</v>
      </c>
      <c r="J189" s="198" t="s">
        <v>227</v>
      </c>
      <c r="K189" s="211" t="s">
        <v>140</v>
      </c>
      <c r="L189" s="196"/>
      <c r="M189" s="196"/>
      <c r="N189" s="196"/>
      <c r="O189" s="195">
        <f t="shared" si="63"/>
        <v>0</v>
      </c>
      <c r="P189" s="196"/>
      <c r="Q189" s="196"/>
      <c r="R189" s="196"/>
      <c r="S189" s="195">
        <f t="shared" si="64"/>
        <v>0</v>
      </c>
      <c r="T189" s="196"/>
      <c r="U189" s="196"/>
      <c r="V189" s="196"/>
      <c r="W189" s="199">
        <f t="shared" si="65"/>
        <v>0</v>
      </c>
      <c r="X189" s="199"/>
      <c r="Y189" s="199">
        <f t="shared" si="66"/>
        <v>0</v>
      </c>
      <c r="Z189" s="200"/>
      <c r="AA189" s="199"/>
      <c r="AB189" s="201"/>
      <c r="AC189" s="202">
        <v>1</v>
      </c>
      <c r="AD189" s="202">
        <v>0</v>
      </c>
      <c r="AE189" s="202">
        <v>0</v>
      </c>
      <c r="AF189" s="203">
        <v>0</v>
      </c>
      <c r="AG189" s="204" t="s">
        <v>801</v>
      </c>
    </row>
    <row r="190" spans="1:33" s="156" customFormat="1" ht="84.75" customHeight="1">
      <c r="A190" s="192">
        <v>171</v>
      </c>
      <c r="B190" s="198" t="s">
        <v>228</v>
      </c>
      <c r="C190" s="193" t="s">
        <v>111</v>
      </c>
      <c r="D190" s="194" t="s">
        <v>48</v>
      </c>
      <c r="E190" s="195">
        <v>3503725</v>
      </c>
      <c r="F190" s="196">
        <v>3320913.9387699999</v>
      </c>
      <c r="G190" s="209"/>
      <c r="H190" s="209"/>
      <c r="I190" s="213" t="s">
        <v>140</v>
      </c>
      <c r="J190" s="198" t="s">
        <v>229</v>
      </c>
      <c r="K190" s="211" t="s">
        <v>140</v>
      </c>
      <c r="L190" s="196"/>
      <c r="M190" s="196"/>
      <c r="N190" s="196"/>
      <c r="O190" s="195">
        <f t="shared" si="63"/>
        <v>0</v>
      </c>
      <c r="P190" s="196"/>
      <c r="Q190" s="196"/>
      <c r="R190" s="196"/>
      <c r="S190" s="195">
        <f t="shared" si="64"/>
        <v>0</v>
      </c>
      <c r="T190" s="196"/>
      <c r="U190" s="196"/>
      <c r="V190" s="196"/>
      <c r="W190" s="199">
        <f t="shared" si="65"/>
        <v>0</v>
      </c>
      <c r="X190" s="199"/>
      <c r="Y190" s="199">
        <f t="shared" si="66"/>
        <v>0</v>
      </c>
      <c r="Z190" s="200"/>
      <c r="AA190" s="199"/>
      <c r="AB190" s="201"/>
      <c r="AC190" s="202">
        <v>1</v>
      </c>
      <c r="AD190" s="202">
        <v>0</v>
      </c>
      <c r="AE190" s="202">
        <v>0</v>
      </c>
      <c r="AF190" s="203">
        <v>0</v>
      </c>
      <c r="AG190" s="204" t="s">
        <v>801</v>
      </c>
    </row>
    <row r="191" spans="1:33" s="156" customFormat="1" ht="168" customHeight="1">
      <c r="A191" s="192">
        <v>172</v>
      </c>
      <c r="B191" s="198" t="s">
        <v>230</v>
      </c>
      <c r="C191" s="193" t="s">
        <v>111</v>
      </c>
      <c r="D191" s="194" t="s">
        <v>48</v>
      </c>
      <c r="E191" s="195">
        <v>24215879</v>
      </c>
      <c r="F191" s="195">
        <v>23858711.699999999</v>
      </c>
      <c r="G191" s="206"/>
      <c r="H191" s="206"/>
      <c r="I191" s="211" t="s">
        <v>140</v>
      </c>
      <c r="J191" s="198" t="s">
        <v>231</v>
      </c>
      <c r="K191" s="211" t="s">
        <v>140</v>
      </c>
      <c r="L191" s="196"/>
      <c r="M191" s="196"/>
      <c r="N191" s="196"/>
      <c r="O191" s="195">
        <f t="shared" si="63"/>
        <v>0</v>
      </c>
      <c r="P191" s="195"/>
      <c r="Q191" s="196"/>
      <c r="R191" s="196"/>
      <c r="S191" s="195">
        <f t="shared" si="64"/>
        <v>0</v>
      </c>
      <c r="T191" s="196"/>
      <c r="U191" s="196"/>
      <c r="V191" s="196"/>
      <c r="W191" s="199">
        <f t="shared" si="65"/>
        <v>0</v>
      </c>
      <c r="X191" s="199"/>
      <c r="Y191" s="199">
        <f t="shared" si="66"/>
        <v>0</v>
      </c>
      <c r="Z191" s="200"/>
      <c r="AA191" s="199"/>
      <c r="AB191" s="201"/>
      <c r="AC191" s="202">
        <v>1</v>
      </c>
      <c r="AD191" s="202">
        <v>0</v>
      </c>
      <c r="AE191" s="202">
        <v>0</v>
      </c>
      <c r="AF191" s="203">
        <v>0</v>
      </c>
      <c r="AG191" s="204" t="s">
        <v>801</v>
      </c>
    </row>
    <row r="192" spans="1:33" s="156" customFormat="1" ht="93" customHeight="1">
      <c r="A192" s="192">
        <v>173</v>
      </c>
      <c r="B192" s="198" t="s">
        <v>232</v>
      </c>
      <c r="C192" s="193" t="s">
        <v>111</v>
      </c>
      <c r="D192" s="194" t="s">
        <v>48</v>
      </c>
      <c r="E192" s="195">
        <v>15707754.607999999</v>
      </c>
      <c r="F192" s="195">
        <v>14977770.799999999</v>
      </c>
      <c r="G192" s="206"/>
      <c r="H192" s="206"/>
      <c r="I192" s="211" t="s">
        <v>140</v>
      </c>
      <c r="J192" s="198" t="s">
        <v>233</v>
      </c>
      <c r="K192" s="211" t="s">
        <v>140</v>
      </c>
      <c r="L192" s="196"/>
      <c r="M192" s="196"/>
      <c r="N192" s="196"/>
      <c r="O192" s="195">
        <f t="shared" si="63"/>
        <v>0</v>
      </c>
      <c r="P192" s="196"/>
      <c r="Q192" s="196"/>
      <c r="R192" s="196"/>
      <c r="S192" s="195">
        <f t="shared" si="64"/>
        <v>0</v>
      </c>
      <c r="T192" s="196"/>
      <c r="U192" s="196"/>
      <c r="V192" s="196"/>
      <c r="W192" s="199">
        <f t="shared" si="65"/>
        <v>0</v>
      </c>
      <c r="X192" s="199"/>
      <c r="Y192" s="199">
        <f t="shared" si="66"/>
        <v>0</v>
      </c>
      <c r="Z192" s="200"/>
      <c r="AA192" s="199"/>
      <c r="AB192" s="201"/>
      <c r="AC192" s="202">
        <v>1</v>
      </c>
      <c r="AD192" s="202">
        <v>0</v>
      </c>
      <c r="AE192" s="202">
        <v>0</v>
      </c>
      <c r="AF192" s="203">
        <v>0</v>
      </c>
      <c r="AG192" s="204" t="s">
        <v>801</v>
      </c>
    </row>
    <row r="193" spans="1:33" s="156" customFormat="1" ht="56.25">
      <c r="A193" s="192">
        <v>174</v>
      </c>
      <c r="B193" s="208" t="s">
        <v>235</v>
      </c>
      <c r="C193" s="193" t="s">
        <v>111</v>
      </c>
      <c r="D193" s="194" t="s">
        <v>234</v>
      </c>
      <c r="E193" s="195">
        <v>879259</v>
      </c>
      <c r="F193" s="195">
        <v>1042624.1</v>
      </c>
      <c r="G193" s="196"/>
      <c r="H193" s="206"/>
      <c r="I193" s="206" t="s">
        <v>140</v>
      </c>
      <c r="J193" s="198" t="s">
        <v>236</v>
      </c>
      <c r="K193" s="211" t="s">
        <v>237</v>
      </c>
      <c r="L193" s="196"/>
      <c r="M193" s="196"/>
      <c r="N193" s="196"/>
      <c r="O193" s="195">
        <f t="shared" si="63"/>
        <v>0</v>
      </c>
      <c r="P193" s="196"/>
      <c r="Q193" s="196"/>
      <c r="R193" s="196"/>
      <c r="S193" s="195">
        <f t="shared" si="64"/>
        <v>0</v>
      </c>
      <c r="T193" s="196"/>
      <c r="U193" s="196"/>
      <c r="V193" s="196"/>
      <c r="W193" s="199">
        <f t="shared" si="65"/>
        <v>0</v>
      </c>
      <c r="X193" s="199"/>
      <c r="Y193" s="199">
        <f t="shared" si="66"/>
        <v>0</v>
      </c>
      <c r="Z193" s="200"/>
      <c r="AA193" s="199"/>
      <c r="AB193" s="201"/>
      <c r="AC193" s="202">
        <v>1</v>
      </c>
      <c r="AD193" s="202"/>
      <c r="AE193" s="202"/>
      <c r="AF193" s="203">
        <v>0</v>
      </c>
      <c r="AG193" s="204" t="s">
        <v>801</v>
      </c>
    </row>
    <row r="194" spans="1:33" s="156" customFormat="1" ht="56.25">
      <c r="A194" s="192">
        <v>175</v>
      </c>
      <c r="B194" s="208" t="s">
        <v>239</v>
      </c>
      <c r="C194" s="193" t="s">
        <v>111</v>
      </c>
      <c r="D194" s="194" t="s">
        <v>48</v>
      </c>
      <c r="E194" s="195">
        <v>893038</v>
      </c>
      <c r="F194" s="195">
        <v>1038274.7</v>
      </c>
      <c r="G194" s="196"/>
      <c r="H194" s="206"/>
      <c r="I194" s="206" t="s">
        <v>140</v>
      </c>
      <c r="J194" s="198" t="s">
        <v>240</v>
      </c>
      <c r="K194" s="211" t="s">
        <v>241</v>
      </c>
      <c r="L194" s="196"/>
      <c r="M194" s="196"/>
      <c r="N194" s="196"/>
      <c r="O194" s="195">
        <f t="shared" si="63"/>
        <v>0</v>
      </c>
      <c r="P194" s="196"/>
      <c r="Q194" s="196"/>
      <c r="R194" s="196"/>
      <c r="S194" s="195">
        <f t="shared" si="64"/>
        <v>0</v>
      </c>
      <c r="T194" s="196"/>
      <c r="U194" s="196"/>
      <c r="V194" s="196"/>
      <c r="W194" s="199">
        <f t="shared" si="65"/>
        <v>0</v>
      </c>
      <c r="X194" s="199"/>
      <c r="Y194" s="199">
        <f t="shared" si="66"/>
        <v>0</v>
      </c>
      <c r="Z194" s="200"/>
      <c r="AA194" s="199"/>
      <c r="AB194" s="201"/>
      <c r="AC194" s="202">
        <v>1</v>
      </c>
      <c r="AD194" s="202"/>
      <c r="AE194" s="202"/>
      <c r="AF194" s="203">
        <v>0</v>
      </c>
      <c r="AG194" s="207" t="s">
        <v>238</v>
      </c>
    </row>
    <row r="195" spans="1:33" s="156" customFormat="1" ht="131.25">
      <c r="A195" s="192">
        <v>176</v>
      </c>
      <c r="B195" s="198" t="s">
        <v>97</v>
      </c>
      <c r="C195" s="193" t="s">
        <v>111</v>
      </c>
      <c r="D195" s="194" t="s">
        <v>102</v>
      </c>
      <c r="E195" s="195">
        <v>3974200</v>
      </c>
      <c r="F195" s="195">
        <v>5018133.7861000001</v>
      </c>
      <c r="G195" s="196"/>
      <c r="H195" s="196" t="s">
        <v>242</v>
      </c>
      <c r="I195" s="206" t="s">
        <v>243</v>
      </c>
      <c r="J195" s="198" t="s">
        <v>98</v>
      </c>
      <c r="K195" s="211" t="s">
        <v>244</v>
      </c>
      <c r="L195" s="196"/>
      <c r="M195" s="196"/>
      <c r="N195" s="196"/>
      <c r="O195" s="195">
        <f t="shared" si="63"/>
        <v>0</v>
      </c>
      <c r="P195" s="196"/>
      <c r="Q195" s="196"/>
      <c r="R195" s="196"/>
      <c r="S195" s="195">
        <f t="shared" si="64"/>
        <v>0</v>
      </c>
      <c r="T195" s="196"/>
      <c r="U195" s="196"/>
      <c r="V195" s="196"/>
      <c r="W195" s="199">
        <f t="shared" si="65"/>
        <v>0</v>
      </c>
      <c r="X195" s="199"/>
      <c r="Y195" s="199">
        <f t="shared" si="66"/>
        <v>0</v>
      </c>
      <c r="Z195" s="200"/>
      <c r="AA195" s="199"/>
      <c r="AB195" s="201"/>
      <c r="AC195" s="202">
        <v>1</v>
      </c>
      <c r="AD195" s="202"/>
      <c r="AE195" s="202"/>
      <c r="AF195" s="203">
        <v>0</v>
      </c>
      <c r="AG195" s="204" t="s">
        <v>802</v>
      </c>
    </row>
    <row r="196" spans="1:33" s="156" customFormat="1" ht="47.25" customHeight="1">
      <c r="A196" s="192">
        <v>177</v>
      </c>
      <c r="B196" s="198" t="s">
        <v>247</v>
      </c>
      <c r="C196" s="193" t="s">
        <v>111</v>
      </c>
      <c r="D196" s="194" t="s">
        <v>48</v>
      </c>
      <c r="E196" s="195">
        <v>2885570</v>
      </c>
      <c r="F196" s="195">
        <v>2758349.8738199999</v>
      </c>
      <c r="G196" s="206"/>
      <c r="H196" s="206"/>
      <c r="I196" s="197" t="s">
        <v>140</v>
      </c>
      <c r="J196" s="198" t="s">
        <v>248</v>
      </c>
      <c r="K196" s="211" t="s">
        <v>249</v>
      </c>
      <c r="L196" s="196"/>
      <c r="M196" s="196"/>
      <c r="N196" s="196"/>
      <c r="O196" s="195">
        <f t="shared" si="63"/>
        <v>0</v>
      </c>
      <c r="P196" s="196"/>
      <c r="Q196" s="196"/>
      <c r="R196" s="196"/>
      <c r="S196" s="195">
        <f t="shared" si="64"/>
        <v>0</v>
      </c>
      <c r="T196" s="196"/>
      <c r="U196" s="196"/>
      <c r="V196" s="196"/>
      <c r="W196" s="199">
        <f t="shared" si="65"/>
        <v>0</v>
      </c>
      <c r="X196" s="199"/>
      <c r="Y196" s="199">
        <f t="shared" si="66"/>
        <v>0</v>
      </c>
      <c r="Z196" s="200"/>
      <c r="AA196" s="199"/>
      <c r="AB196" s="201"/>
      <c r="AC196" s="202">
        <v>1</v>
      </c>
      <c r="AD196" s="202">
        <v>0</v>
      </c>
      <c r="AE196" s="202">
        <v>0</v>
      </c>
      <c r="AF196" s="203">
        <v>0</v>
      </c>
      <c r="AG196" s="204" t="s">
        <v>801</v>
      </c>
    </row>
    <row r="197" spans="1:33" s="156" customFormat="1" ht="47.25" customHeight="1">
      <c r="A197" s="192">
        <v>178</v>
      </c>
      <c r="B197" s="198" t="s">
        <v>250</v>
      </c>
      <c r="C197" s="193" t="s">
        <v>111</v>
      </c>
      <c r="D197" s="194" t="s">
        <v>48</v>
      </c>
      <c r="E197" s="195">
        <v>1828450</v>
      </c>
      <c r="F197" s="195">
        <v>1760565.9640299999</v>
      </c>
      <c r="G197" s="206"/>
      <c r="H197" s="206"/>
      <c r="I197" s="197" t="s">
        <v>140</v>
      </c>
      <c r="J197" s="198" t="s">
        <v>251</v>
      </c>
      <c r="K197" s="211" t="s">
        <v>252</v>
      </c>
      <c r="L197" s="196"/>
      <c r="M197" s="196"/>
      <c r="N197" s="196"/>
      <c r="O197" s="195">
        <f t="shared" si="63"/>
        <v>0</v>
      </c>
      <c r="P197" s="196"/>
      <c r="Q197" s="196"/>
      <c r="R197" s="196"/>
      <c r="S197" s="195">
        <f t="shared" si="64"/>
        <v>0</v>
      </c>
      <c r="T197" s="196"/>
      <c r="U197" s="196"/>
      <c r="V197" s="196"/>
      <c r="W197" s="199">
        <f t="shared" si="65"/>
        <v>0</v>
      </c>
      <c r="X197" s="199"/>
      <c r="Y197" s="199">
        <f t="shared" si="66"/>
        <v>0</v>
      </c>
      <c r="Z197" s="200"/>
      <c r="AA197" s="199"/>
      <c r="AB197" s="201"/>
      <c r="AC197" s="202">
        <v>1</v>
      </c>
      <c r="AD197" s="202">
        <v>0</v>
      </c>
      <c r="AE197" s="202">
        <v>0</v>
      </c>
      <c r="AF197" s="203">
        <v>0</v>
      </c>
      <c r="AG197" s="204" t="s">
        <v>801</v>
      </c>
    </row>
    <row r="198" spans="1:33" s="156" customFormat="1" ht="150">
      <c r="A198" s="192">
        <v>179</v>
      </c>
      <c r="B198" s="198" t="s">
        <v>253</v>
      </c>
      <c r="C198" s="193" t="s">
        <v>111</v>
      </c>
      <c r="D198" s="194" t="s">
        <v>64</v>
      </c>
      <c r="E198" s="195">
        <v>637843</v>
      </c>
      <c r="F198" s="196">
        <v>615787.74699999997</v>
      </c>
      <c r="G198" s="206"/>
      <c r="H198" s="206"/>
      <c r="I198" s="197" t="s">
        <v>140</v>
      </c>
      <c r="J198" s="198" t="s">
        <v>254</v>
      </c>
      <c r="K198" s="211" t="s">
        <v>140</v>
      </c>
      <c r="L198" s="196"/>
      <c r="M198" s="196"/>
      <c r="N198" s="196"/>
      <c r="O198" s="195">
        <f t="shared" si="63"/>
        <v>0</v>
      </c>
      <c r="P198" s="196"/>
      <c r="Q198" s="196"/>
      <c r="R198" s="196"/>
      <c r="S198" s="195">
        <f t="shared" si="64"/>
        <v>0</v>
      </c>
      <c r="T198" s="196"/>
      <c r="U198" s="196"/>
      <c r="V198" s="196"/>
      <c r="W198" s="199">
        <f t="shared" si="65"/>
        <v>0</v>
      </c>
      <c r="X198" s="199"/>
      <c r="Y198" s="199">
        <f t="shared" si="66"/>
        <v>0</v>
      </c>
      <c r="Z198" s="200"/>
      <c r="AA198" s="199"/>
      <c r="AB198" s="201"/>
      <c r="AC198" s="214">
        <v>1</v>
      </c>
      <c r="AD198" s="214"/>
      <c r="AE198" s="214"/>
      <c r="AF198" s="215"/>
      <c r="AG198" s="204" t="s">
        <v>827</v>
      </c>
    </row>
    <row r="199" spans="1:33" s="156" customFormat="1" ht="74.25" customHeight="1">
      <c r="A199" s="192">
        <v>180</v>
      </c>
      <c r="B199" s="198" t="s">
        <v>255</v>
      </c>
      <c r="C199" s="193" t="s">
        <v>111</v>
      </c>
      <c r="D199" s="194" t="s">
        <v>64</v>
      </c>
      <c r="E199" s="195">
        <v>545776</v>
      </c>
      <c r="F199" s="196">
        <v>534745.65300000005</v>
      </c>
      <c r="G199" s="206"/>
      <c r="H199" s="206"/>
      <c r="I199" s="197" t="s">
        <v>140</v>
      </c>
      <c r="J199" s="198" t="s">
        <v>256</v>
      </c>
      <c r="K199" s="211" t="s">
        <v>140</v>
      </c>
      <c r="L199" s="196"/>
      <c r="M199" s="196"/>
      <c r="N199" s="196"/>
      <c r="O199" s="195">
        <f t="shared" si="63"/>
        <v>0</v>
      </c>
      <c r="P199" s="196"/>
      <c r="Q199" s="196"/>
      <c r="R199" s="196"/>
      <c r="S199" s="195">
        <f t="shared" si="64"/>
        <v>0</v>
      </c>
      <c r="T199" s="196"/>
      <c r="U199" s="196"/>
      <c r="V199" s="196"/>
      <c r="W199" s="199">
        <f t="shared" si="65"/>
        <v>0</v>
      </c>
      <c r="X199" s="199"/>
      <c r="Y199" s="199">
        <f t="shared" si="66"/>
        <v>0</v>
      </c>
      <c r="Z199" s="200"/>
      <c r="AA199" s="199"/>
      <c r="AB199" s="201"/>
      <c r="AC199" s="214">
        <v>1</v>
      </c>
      <c r="AD199" s="214"/>
      <c r="AE199" s="214"/>
      <c r="AF199" s="215"/>
      <c r="AG199" s="204" t="s">
        <v>827</v>
      </c>
    </row>
    <row r="200" spans="1:33" s="156" customFormat="1" ht="75">
      <c r="A200" s="192">
        <v>181</v>
      </c>
      <c r="B200" s="198" t="s">
        <v>257</v>
      </c>
      <c r="C200" s="193" t="s">
        <v>111</v>
      </c>
      <c r="D200" s="194" t="s">
        <v>48</v>
      </c>
      <c r="E200" s="195">
        <v>892465</v>
      </c>
      <c r="F200" s="195">
        <v>1070818.58</v>
      </c>
      <c r="G200" s="209"/>
      <c r="H200" s="209"/>
      <c r="I200" s="213" t="s">
        <v>140</v>
      </c>
      <c r="J200" s="198" t="s">
        <v>258</v>
      </c>
      <c r="K200" s="211" t="s">
        <v>259</v>
      </c>
      <c r="L200" s="196"/>
      <c r="M200" s="196"/>
      <c r="N200" s="196"/>
      <c r="O200" s="195">
        <f t="shared" si="63"/>
        <v>0</v>
      </c>
      <c r="P200" s="196"/>
      <c r="Q200" s="196"/>
      <c r="R200" s="196"/>
      <c r="S200" s="195">
        <f t="shared" si="64"/>
        <v>0</v>
      </c>
      <c r="T200" s="196"/>
      <c r="U200" s="196"/>
      <c r="V200" s="196"/>
      <c r="W200" s="199">
        <f t="shared" si="65"/>
        <v>0</v>
      </c>
      <c r="X200" s="199"/>
      <c r="Y200" s="199">
        <f t="shared" si="66"/>
        <v>0</v>
      </c>
      <c r="Z200" s="200"/>
      <c r="AA200" s="199"/>
      <c r="AB200" s="201"/>
      <c r="AC200" s="214">
        <v>1</v>
      </c>
      <c r="AD200" s="214"/>
      <c r="AE200" s="214"/>
      <c r="AF200" s="215"/>
      <c r="AG200" s="204" t="s">
        <v>827</v>
      </c>
    </row>
    <row r="201" spans="1:33" s="156" customFormat="1" ht="93.75">
      <c r="A201" s="192">
        <v>182</v>
      </c>
      <c r="B201" s="198" t="s">
        <v>260</v>
      </c>
      <c r="C201" s="193" t="s">
        <v>111</v>
      </c>
      <c r="D201" s="194" t="s">
        <v>48</v>
      </c>
      <c r="E201" s="195">
        <v>405934</v>
      </c>
      <c r="F201" s="195">
        <v>412992.32799999998</v>
      </c>
      <c r="G201" s="209"/>
      <c r="H201" s="209"/>
      <c r="I201" s="213" t="s">
        <v>140</v>
      </c>
      <c r="J201" s="198" t="s">
        <v>261</v>
      </c>
      <c r="K201" s="211" t="s">
        <v>262</v>
      </c>
      <c r="L201" s="196"/>
      <c r="M201" s="196"/>
      <c r="N201" s="196"/>
      <c r="O201" s="195">
        <f t="shared" si="63"/>
        <v>0</v>
      </c>
      <c r="P201" s="196"/>
      <c r="Q201" s="196"/>
      <c r="R201" s="196"/>
      <c r="S201" s="195">
        <f t="shared" si="64"/>
        <v>0</v>
      </c>
      <c r="T201" s="196"/>
      <c r="U201" s="196"/>
      <c r="V201" s="196"/>
      <c r="W201" s="199">
        <f t="shared" si="65"/>
        <v>0</v>
      </c>
      <c r="X201" s="199"/>
      <c r="Y201" s="199">
        <f t="shared" si="66"/>
        <v>0</v>
      </c>
      <c r="Z201" s="200"/>
      <c r="AA201" s="199"/>
      <c r="AB201" s="201"/>
      <c r="AC201" s="214">
        <v>1</v>
      </c>
      <c r="AD201" s="214"/>
      <c r="AE201" s="214"/>
      <c r="AF201" s="215"/>
      <c r="AG201" s="204" t="s">
        <v>827</v>
      </c>
    </row>
    <row r="202" spans="1:33" s="156" customFormat="1" ht="74.25" customHeight="1">
      <c r="A202" s="192">
        <v>183</v>
      </c>
      <c r="B202" s="198" t="s">
        <v>263</v>
      </c>
      <c r="C202" s="193" t="s">
        <v>111</v>
      </c>
      <c r="D202" s="194" t="s">
        <v>48</v>
      </c>
      <c r="E202" s="195">
        <v>2276943</v>
      </c>
      <c r="F202" s="195">
        <v>967916.42099999997</v>
      </c>
      <c r="G202" s="209"/>
      <c r="H202" s="209"/>
      <c r="I202" s="213"/>
      <c r="J202" s="198" t="s">
        <v>264</v>
      </c>
      <c r="K202" s="211" t="s">
        <v>265</v>
      </c>
      <c r="L202" s="196"/>
      <c r="M202" s="196"/>
      <c r="N202" s="196"/>
      <c r="O202" s="195">
        <f t="shared" si="63"/>
        <v>0</v>
      </c>
      <c r="P202" s="196"/>
      <c r="Q202" s="196"/>
      <c r="R202" s="196"/>
      <c r="S202" s="195">
        <f t="shared" si="64"/>
        <v>0</v>
      </c>
      <c r="T202" s="196"/>
      <c r="U202" s="196"/>
      <c r="V202" s="196"/>
      <c r="W202" s="199">
        <f t="shared" si="65"/>
        <v>0</v>
      </c>
      <c r="X202" s="199"/>
      <c r="Y202" s="199">
        <f t="shared" si="66"/>
        <v>0</v>
      </c>
      <c r="Z202" s="200"/>
      <c r="AA202" s="199"/>
      <c r="AB202" s="201"/>
      <c r="AC202" s="214">
        <v>1</v>
      </c>
      <c r="AD202" s="214"/>
      <c r="AE202" s="214"/>
      <c r="AF202" s="215"/>
      <c r="AG202" s="204" t="s">
        <v>827</v>
      </c>
    </row>
    <row r="203" spans="1:33" s="156" customFormat="1" ht="89.25" customHeight="1">
      <c r="A203" s="192">
        <v>184</v>
      </c>
      <c r="B203" s="198" t="s">
        <v>266</v>
      </c>
      <c r="C203" s="193" t="s">
        <v>111</v>
      </c>
      <c r="D203" s="194" t="s">
        <v>48</v>
      </c>
      <c r="E203" s="195">
        <v>3274820</v>
      </c>
      <c r="F203" s="195">
        <v>381157.73499999999</v>
      </c>
      <c r="G203" s="209"/>
      <c r="H203" s="209"/>
      <c r="I203" s="213"/>
      <c r="J203" s="198" t="s">
        <v>267</v>
      </c>
      <c r="K203" s="211" t="s">
        <v>268</v>
      </c>
      <c r="L203" s="196"/>
      <c r="M203" s="196"/>
      <c r="N203" s="196"/>
      <c r="O203" s="195">
        <f t="shared" si="63"/>
        <v>0</v>
      </c>
      <c r="P203" s="196"/>
      <c r="Q203" s="196"/>
      <c r="R203" s="196"/>
      <c r="S203" s="195">
        <f t="shared" si="64"/>
        <v>0</v>
      </c>
      <c r="T203" s="196"/>
      <c r="U203" s="196"/>
      <c r="V203" s="196"/>
      <c r="W203" s="199">
        <f t="shared" si="65"/>
        <v>0</v>
      </c>
      <c r="X203" s="199"/>
      <c r="Y203" s="199">
        <f t="shared" si="66"/>
        <v>0</v>
      </c>
      <c r="Z203" s="200"/>
      <c r="AA203" s="199"/>
      <c r="AB203" s="201"/>
      <c r="AC203" s="214">
        <v>1</v>
      </c>
      <c r="AD203" s="214"/>
      <c r="AE203" s="214"/>
      <c r="AF203" s="215"/>
      <c r="AG203" s="204" t="s">
        <v>827</v>
      </c>
    </row>
    <row r="204" spans="1:33" s="156" customFormat="1" ht="93.75">
      <c r="A204" s="192">
        <v>185</v>
      </c>
      <c r="B204" s="198" t="s">
        <v>269</v>
      </c>
      <c r="C204" s="193" t="s">
        <v>111</v>
      </c>
      <c r="D204" s="194" t="s">
        <v>64</v>
      </c>
      <c r="E204" s="195">
        <v>1990022</v>
      </c>
      <c r="F204" s="195">
        <v>1898206.3</v>
      </c>
      <c r="G204" s="209"/>
      <c r="H204" s="209"/>
      <c r="I204" s="216" t="s">
        <v>140</v>
      </c>
      <c r="J204" s="198" t="s">
        <v>270</v>
      </c>
      <c r="K204" s="211" t="s">
        <v>140</v>
      </c>
      <c r="L204" s="196"/>
      <c r="M204" s="196"/>
      <c r="N204" s="196"/>
      <c r="O204" s="195">
        <f t="shared" si="63"/>
        <v>607094</v>
      </c>
      <c r="P204" s="196">
        <v>607094</v>
      </c>
      <c r="Q204" s="196"/>
      <c r="R204" s="196"/>
      <c r="S204" s="195">
        <f t="shared" si="64"/>
        <v>0</v>
      </c>
      <c r="T204" s="196"/>
      <c r="U204" s="196"/>
      <c r="V204" s="196"/>
      <c r="W204" s="199">
        <f t="shared" si="65"/>
        <v>0</v>
      </c>
      <c r="X204" s="199"/>
      <c r="Y204" s="199">
        <f t="shared" si="66"/>
        <v>607094</v>
      </c>
      <c r="Z204" s="200">
        <f t="shared" si="68"/>
        <v>1</v>
      </c>
      <c r="AA204" s="199">
        <f t="shared" si="67"/>
        <v>607094</v>
      </c>
      <c r="AB204" s="201">
        <f t="shared" si="69"/>
        <v>1</v>
      </c>
      <c r="AC204" s="214">
        <v>1</v>
      </c>
      <c r="AD204" s="214"/>
      <c r="AE204" s="214"/>
      <c r="AF204" s="215"/>
      <c r="AG204" s="204" t="s">
        <v>827</v>
      </c>
    </row>
    <row r="205" spans="1:33" s="156" customFormat="1" ht="56.25">
      <c r="A205" s="192">
        <v>186</v>
      </c>
      <c r="B205" s="198" t="s">
        <v>271</v>
      </c>
      <c r="C205" s="193" t="s">
        <v>111</v>
      </c>
      <c r="D205" s="194" t="s">
        <v>48</v>
      </c>
      <c r="E205" s="195">
        <v>382704</v>
      </c>
      <c r="F205" s="195">
        <v>357938</v>
      </c>
      <c r="G205" s="209"/>
      <c r="H205" s="209"/>
      <c r="I205" s="213" t="s">
        <v>140</v>
      </c>
      <c r="J205" s="198" t="s">
        <v>272</v>
      </c>
      <c r="K205" s="211" t="s">
        <v>273</v>
      </c>
      <c r="L205" s="196"/>
      <c r="M205" s="196"/>
      <c r="N205" s="196"/>
      <c r="O205" s="195">
        <f t="shared" si="63"/>
        <v>0</v>
      </c>
      <c r="P205" s="196"/>
      <c r="Q205" s="196"/>
      <c r="R205" s="196"/>
      <c r="S205" s="195">
        <f t="shared" si="64"/>
        <v>0</v>
      </c>
      <c r="T205" s="196"/>
      <c r="U205" s="196"/>
      <c r="V205" s="196"/>
      <c r="W205" s="199">
        <f t="shared" si="65"/>
        <v>0</v>
      </c>
      <c r="X205" s="199"/>
      <c r="Y205" s="199">
        <f t="shared" si="66"/>
        <v>0</v>
      </c>
      <c r="Z205" s="200"/>
      <c r="AA205" s="199"/>
      <c r="AB205" s="201"/>
      <c r="AC205" s="214">
        <v>1</v>
      </c>
      <c r="AD205" s="214"/>
      <c r="AE205" s="214"/>
      <c r="AF205" s="215"/>
      <c r="AG205" s="204" t="s">
        <v>827</v>
      </c>
    </row>
    <row r="206" spans="1:33" s="156" customFormat="1" ht="75">
      <c r="A206" s="192">
        <v>187</v>
      </c>
      <c r="B206" s="198" t="s">
        <v>274</v>
      </c>
      <c r="C206" s="193" t="s">
        <v>111</v>
      </c>
      <c r="D206" s="194" t="s">
        <v>48</v>
      </c>
      <c r="E206" s="195">
        <v>373842</v>
      </c>
      <c r="F206" s="196">
        <v>347435.16303999996</v>
      </c>
      <c r="G206" s="209"/>
      <c r="H206" s="209"/>
      <c r="I206" s="213" t="s">
        <v>140</v>
      </c>
      <c r="J206" s="198" t="s">
        <v>275</v>
      </c>
      <c r="K206" s="211" t="s">
        <v>140</v>
      </c>
      <c r="L206" s="196"/>
      <c r="M206" s="196"/>
      <c r="N206" s="196"/>
      <c r="O206" s="195">
        <f t="shared" si="63"/>
        <v>40000</v>
      </c>
      <c r="P206" s="196">
        <v>40000</v>
      </c>
      <c r="Q206" s="196"/>
      <c r="R206" s="196"/>
      <c r="S206" s="195">
        <f t="shared" si="64"/>
        <v>0</v>
      </c>
      <c r="T206" s="196"/>
      <c r="U206" s="196"/>
      <c r="V206" s="196"/>
      <c r="W206" s="199">
        <f t="shared" si="65"/>
        <v>0</v>
      </c>
      <c r="X206" s="199"/>
      <c r="Y206" s="199">
        <f t="shared" si="66"/>
        <v>40000</v>
      </c>
      <c r="Z206" s="200">
        <f t="shared" si="68"/>
        <v>1</v>
      </c>
      <c r="AA206" s="199">
        <f t="shared" si="67"/>
        <v>40000</v>
      </c>
      <c r="AB206" s="201">
        <f t="shared" si="69"/>
        <v>1</v>
      </c>
      <c r="AC206" s="214">
        <v>1</v>
      </c>
      <c r="AD206" s="214"/>
      <c r="AE206" s="214"/>
      <c r="AF206" s="215"/>
      <c r="AG206" s="204" t="s">
        <v>827</v>
      </c>
    </row>
    <row r="207" spans="1:33" s="156" customFormat="1" ht="49.5" customHeight="1">
      <c r="A207" s="192">
        <v>188</v>
      </c>
      <c r="B207" s="198" t="s">
        <v>276</v>
      </c>
      <c r="C207" s="193" t="s">
        <v>111</v>
      </c>
      <c r="D207" s="194" t="s">
        <v>102</v>
      </c>
      <c r="E207" s="195">
        <v>727079</v>
      </c>
      <c r="F207" s="195">
        <v>727079</v>
      </c>
      <c r="G207" s="209"/>
      <c r="H207" s="209"/>
      <c r="I207" s="213" t="s">
        <v>140</v>
      </c>
      <c r="J207" s="198" t="s">
        <v>277</v>
      </c>
      <c r="K207" s="211" t="s">
        <v>140</v>
      </c>
      <c r="L207" s="196"/>
      <c r="M207" s="196"/>
      <c r="N207" s="196"/>
      <c r="O207" s="195">
        <f t="shared" si="63"/>
        <v>197293</v>
      </c>
      <c r="P207" s="196">
        <v>197293</v>
      </c>
      <c r="Q207" s="196"/>
      <c r="R207" s="196"/>
      <c r="S207" s="195">
        <f t="shared" si="64"/>
        <v>0</v>
      </c>
      <c r="T207" s="196"/>
      <c r="U207" s="196"/>
      <c r="V207" s="196"/>
      <c r="W207" s="199">
        <f t="shared" si="65"/>
        <v>0</v>
      </c>
      <c r="X207" s="199"/>
      <c r="Y207" s="199">
        <f t="shared" si="66"/>
        <v>197293</v>
      </c>
      <c r="Z207" s="200">
        <f t="shared" si="68"/>
        <v>1</v>
      </c>
      <c r="AA207" s="199">
        <f t="shared" si="67"/>
        <v>197293</v>
      </c>
      <c r="AB207" s="201">
        <f t="shared" si="69"/>
        <v>1</v>
      </c>
      <c r="AC207" s="214">
        <v>1</v>
      </c>
      <c r="AD207" s="214"/>
      <c r="AE207" s="214"/>
      <c r="AF207" s="215"/>
      <c r="AG207" s="204" t="s">
        <v>827</v>
      </c>
    </row>
    <row r="208" spans="1:33" s="156" customFormat="1" ht="49.5" customHeight="1">
      <c r="A208" s="192">
        <v>189</v>
      </c>
      <c r="B208" s="198" t="s">
        <v>210</v>
      </c>
      <c r="C208" s="193" t="s">
        <v>676</v>
      </c>
      <c r="D208" s="194" t="s">
        <v>224</v>
      </c>
      <c r="E208" s="195">
        <v>9828851</v>
      </c>
      <c r="F208" s="195">
        <v>9608501.1999999993</v>
      </c>
      <c r="G208" s="209"/>
      <c r="H208" s="209">
        <v>9608501.1999999993</v>
      </c>
      <c r="I208" s="213"/>
      <c r="J208" s="198" t="s">
        <v>211</v>
      </c>
      <c r="K208" s="211"/>
      <c r="L208" s="196" t="s">
        <v>590</v>
      </c>
      <c r="M208" s="196"/>
      <c r="N208" s="196"/>
      <c r="O208" s="195">
        <f t="shared" si="63"/>
        <v>1428907</v>
      </c>
      <c r="P208" s="196">
        <v>1428907</v>
      </c>
      <c r="Q208" s="196"/>
      <c r="R208" s="196"/>
      <c r="S208" s="195">
        <f t="shared" si="64"/>
        <v>488107</v>
      </c>
      <c r="T208" s="196">
        <v>488107</v>
      </c>
      <c r="U208" s="196"/>
      <c r="V208" s="196"/>
      <c r="W208" s="199">
        <f t="shared" si="65"/>
        <v>0</v>
      </c>
      <c r="X208" s="199"/>
      <c r="Y208" s="199">
        <f t="shared" si="66"/>
        <v>940800</v>
      </c>
      <c r="Z208" s="200">
        <f t="shared" si="68"/>
        <v>0.65840534058549649</v>
      </c>
      <c r="AA208" s="199">
        <f t="shared" si="67"/>
        <v>940800</v>
      </c>
      <c r="AB208" s="201">
        <f t="shared" si="69"/>
        <v>0.65840534058549649</v>
      </c>
      <c r="AC208" s="214">
        <v>1</v>
      </c>
      <c r="AD208" s="214"/>
      <c r="AE208" s="214"/>
      <c r="AF208" s="217"/>
      <c r="AG208" s="204" t="s">
        <v>591</v>
      </c>
    </row>
    <row r="209" spans="1:33" s="156" customFormat="1" ht="49.5" customHeight="1">
      <c r="A209" s="192">
        <v>190</v>
      </c>
      <c r="B209" s="198" t="s">
        <v>681</v>
      </c>
      <c r="C209" s="193" t="s">
        <v>73</v>
      </c>
      <c r="D209" s="194" t="s">
        <v>617</v>
      </c>
      <c r="E209" s="195">
        <v>39196085</v>
      </c>
      <c r="F209" s="195"/>
      <c r="G209" s="209"/>
      <c r="H209" s="209"/>
      <c r="I209" s="213"/>
      <c r="J209" s="198"/>
      <c r="K209" s="211"/>
      <c r="L209" s="196"/>
      <c r="M209" s="196"/>
      <c r="N209" s="196"/>
      <c r="O209" s="195">
        <f t="shared" si="63"/>
        <v>0</v>
      </c>
      <c r="P209" s="196"/>
      <c r="Q209" s="196"/>
      <c r="R209" s="196"/>
      <c r="S209" s="195">
        <f t="shared" si="64"/>
        <v>0</v>
      </c>
      <c r="T209" s="196"/>
      <c r="U209" s="196"/>
      <c r="V209" s="196"/>
      <c r="W209" s="199">
        <f t="shared" si="65"/>
        <v>0</v>
      </c>
      <c r="X209" s="199"/>
      <c r="Y209" s="199">
        <f t="shared" si="66"/>
        <v>0</v>
      </c>
      <c r="Z209" s="200"/>
      <c r="AA209" s="199"/>
      <c r="AB209" s="201"/>
      <c r="AC209" s="214">
        <v>1</v>
      </c>
      <c r="AD209" s="214"/>
      <c r="AE209" s="214"/>
      <c r="AF209" s="217"/>
      <c r="AG209" s="204" t="s">
        <v>827</v>
      </c>
    </row>
    <row r="210" spans="1:33" s="156" customFormat="1" ht="67.5" customHeight="1">
      <c r="A210" s="192">
        <v>191</v>
      </c>
      <c r="B210" s="198" t="s">
        <v>682</v>
      </c>
      <c r="C210" s="193" t="s">
        <v>73</v>
      </c>
      <c r="D210" s="194" t="s">
        <v>617</v>
      </c>
      <c r="E210" s="195">
        <v>89028718</v>
      </c>
      <c r="F210" s="195"/>
      <c r="G210" s="209"/>
      <c r="H210" s="209"/>
      <c r="I210" s="213"/>
      <c r="J210" s="198"/>
      <c r="K210" s="211"/>
      <c r="L210" s="196"/>
      <c r="M210" s="196"/>
      <c r="N210" s="196"/>
      <c r="O210" s="195">
        <f t="shared" si="63"/>
        <v>0</v>
      </c>
      <c r="P210" s="196"/>
      <c r="Q210" s="196"/>
      <c r="R210" s="196"/>
      <c r="S210" s="195">
        <f t="shared" si="64"/>
        <v>0</v>
      </c>
      <c r="T210" s="196"/>
      <c r="U210" s="196"/>
      <c r="V210" s="196"/>
      <c r="W210" s="199">
        <f t="shared" si="65"/>
        <v>0</v>
      </c>
      <c r="X210" s="199"/>
      <c r="Y210" s="199">
        <f t="shared" si="66"/>
        <v>0</v>
      </c>
      <c r="Z210" s="200"/>
      <c r="AA210" s="199"/>
      <c r="AB210" s="201"/>
      <c r="AC210" s="214">
        <v>1</v>
      </c>
      <c r="AD210" s="214"/>
      <c r="AE210" s="214"/>
      <c r="AF210" s="217"/>
      <c r="AG210" s="218" t="s">
        <v>800</v>
      </c>
    </row>
    <row r="211" spans="1:33" s="156" customFormat="1" ht="49.5" customHeight="1">
      <c r="A211" s="192">
        <v>192</v>
      </c>
      <c r="B211" s="198" t="s">
        <v>724</v>
      </c>
      <c r="C211" s="193" t="s">
        <v>111</v>
      </c>
      <c r="D211" s="194" t="s">
        <v>617</v>
      </c>
      <c r="E211" s="195">
        <v>11510998</v>
      </c>
      <c r="F211" s="195"/>
      <c r="G211" s="209"/>
      <c r="H211" s="209">
        <v>9000000</v>
      </c>
      <c r="I211" s="213"/>
      <c r="J211" s="198"/>
      <c r="K211" s="211"/>
      <c r="L211" s="196"/>
      <c r="M211" s="196"/>
      <c r="N211" s="196"/>
      <c r="O211" s="195">
        <f t="shared" si="63"/>
        <v>0</v>
      </c>
      <c r="P211" s="196"/>
      <c r="Q211" s="196"/>
      <c r="R211" s="196"/>
      <c r="S211" s="195">
        <f t="shared" si="64"/>
        <v>0</v>
      </c>
      <c r="T211" s="196"/>
      <c r="U211" s="196"/>
      <c r="V211" s="196"/>
      <c r="W211" s="199">
        <f t="shared" si="65"/>
        <v>0</v>
      </c>
      <c r="X211" s="199"/>
      <c r="Y211" s="199">
        <f t="shared" si="66"/>
        <v>0</v>
      </c>
      <c r="Z211" s="200"/>
      <c r="AA211" s="199"/>
      <c r="AB211" s="201"/>
      <c r="AC211" s="214">
        <v>1</v>
      </c>
      <c r="AD211" s="214"/>
      <c r="AE211" s="214"/>
      <c r="AF211" s="217"/>
      <c r="AG211" s="204" t="s">
        <v>827</v>
      </c>
    </row>
    <row r="212" spans="1:33" s="156" customFormat="1" ht="49.5" customHeight="1">
      <c r="A212" s="192">
        <v>193</v>
      </c>
      <c r="B212" s="198" t="s">
        <v>725</v>
      </c>
      <c r="C212" s="193" t="s">
        <v>111</v>
      </c>
      <c r="D212" s="194" t="s">
        <v>617</v>
      </c>
      <c r="E212" s="195">
        <v>6443080</v>
      </c>
      <c r="F212" s="195">
        <v>6458041.8909999998</v>
      </c>
      <c r="G212" s="209"/>
      <c r="H212" s="209">
        <v>5200000</v>
      </c>
      <c r="I212" s="213"/>
      <c r="J212" s="198"/>
      <c r="K212" s="211"/>
      <c r="L212" s="196"/>
      <c r="M212" s="196"/>
      <c r="N212" s="196"/>
      <c r="O212" s="195">
        <f t="shared" si="63"/>
        <v>0</v>
      </c>
      <c r="P212" s="196"/>
      <c r="Q212" s="196"/>
      <c r="R212" s="196"/>
      <c r="S212" s="195">
        <f t="shared" si="64"/>
        <v>0</v>
      </c>
      <c r="T212" s="196"/>
      <c r="U212" s="196"/>
      <c r="V212" s="196"/>
      <c r="W212" s="199">
        <f t="shared" si="65"/>
        <v>0</v>
      </c>
      <c r="X212" s="199"/>
      <c r="Y212" s="199">
        <f t="shared" si="66"/>
        <v>0</v>
      </c>
      <c r="Z212" s="200"/>
      <c r="AA212" s="199"/>
      <c r="AB212" s="201"/>
      <c r="AC212" s="214">
        <v>1</v>
      </c>
      <c r="AD212" s="214"/>
      <c r="AE212" s="214"/>
      <c r="AF212" s="217"/>
      <c r="AG212" s="204" t="s">
        <v>827</v>
      </c>
    </row>
    <row r="213" spans="1:33" s="156" customFormat="1" ht="49.5" customHeight="1">
      <c r="A213" s="192">
        <v>194</v>
      </c>
      <c r="B213" s="198" t="s">
        <v>726</v>
      </c>
      <c r="C213" s="193" t="s">
        <v>111</v>
      </c>
      <c r="D213" s="194" t="s">
        <v>617</v>
      </c>
      <c r="E213" s="195">
        <v>1015707</v>
      </c>
      <c r="F213" s="195">
        <v>958082.82799999998</v>
      </c>
      <c r="G213" s="209"/>
      <c r="H213" s="209">
        <v>986351</v>
      </c>
      <c r="I213" s="213"/>
      <c r="J213" s="198"/>
      <c r="K213" s="211"/>
      <c r="L213" s="196"/>
      <c r="M213" s="196"/>
      <c r="N213" s="196"/>
      <c r="O213" s="195">
        <f t="shared" si="63"/>
        <v>0</v>
      </c>
      <c r="P213" s="196"/>
      <c r="Q213" s="196"/>
      <c r="R213" s="196"/>
      <c r="S213" s="195">
        <f t="shared" si="64"/>
        <v>0</v>
      </c>
      <c r="T213" s="196"/>
      <c r="U213" s="196"/>
      <c r="V213" s="196"/>
      <c r="W213" s="199">
        <f t="shared" si="65"/>
        <v>0</v>
      </c>
      <c r="X213" s="199"/>
      <c r="Y213" s="199">
        <f t="shared" si="66"/>
        <v>0</v>
      </c>
      <c r="Z213" s="200"/>
      <c r="AA213" s="199"/>
      <c r="AB213" s="201"/>
      <c r="AC213" s="214">
        <v>1</v>
      </c>
      <c r="AD213" s="214"/>
      <c r="AE213" s="214"/>
      <c r="AF213" s="217"/>
      <c r="AG213" s="204" t="s">
        <v>827</v>
      </c>
    </row>
    <row r="214" spans="1:33" s="156" customFormat="1" ht="49.5" customHeight="1">
      <c r="A214" s="192">
        <v>195</v>
      </c>
      <c r="B214" s="198" t="s">
        <v>727</v>
      </c>
      <c r="C214" s="193" t="s">
        <v>111</v>
      </c>
      <c r="D214" s="194" t="s">
        <v>617</v>
      </c>
      <c r="E214" s="195">
        <v>6323418</v>
      </c>
      <c r="F214" s="195">
        <v>6194511.5279999999</v>
      </c>
      <c r="G214" s="209"/>
      <c r="H214" s="209">
        <v>3100000</v>
      </c>
      <c r="I214" s="213"/>
      <c r="J214" s="198"/>
      <c r="K214" s="211"/>
      <c r="L214" s="196"/>
      <c r="M214" s="196"/>
      <c r="N214" s="196"/>
      <c r="O214" s="195">
        <f t="shared" si="63"/>
        <v>0</v>
      </c>
      <c r="P214" s="196"/>
      <c r="Q214" s="196"/>
      <c r="R214" s="196"/>
      <c r="S214" s="195">
        <f t="shared" si="64"/>
        <v>0</v>
      </c>
      <c r="T214" s="196"/>
      <c r="U214" s="196"/>
      <c r="V214" s="196"/>
      <c r="W214" s="199">
        <f t="shared" si="65"/>
        <v>0</v>
      </c>
      <c r="X214" s="199"/>
      <c r="Y214" s="199">
        <f t="shared" si="66"/>
        <v>0</v>
      </c>
      <c r="Z214" s="200"/>
      <c r="AA214" s="199"/>
      <c r="AB214" s="201"/>
      <c r="AC214" s="214">
        <v>1</v>
      </c>
      <c r="AD214" s="214"/>
      <c r="AE214" s="214"/>
      <c r="AF214" s="217"/>
      <c r="AG214" s="204" t="s">
        <v>827</v>
      </c>
    </row>
    <row r="215" spans="1:33" s="156" customFormat="1" ht="66" customHeight="1">
      <c r="A215" s="192">
        <v>196</v>
      </c>
      <c r="B215" s="198" t="s">
        <v>728</v>
      </c>
      <c r="C215" s="193" t="s">
        <v>111</v>
      </c>
      <c r="D215" s="194" t="s">
        <v>617</v>
      </c>
      <c r="E215" s="195">
        <v>26189257</v>
      </c>
      <c r="F215" s="195">
        <v>27114794.559999999</v>
      </c>
      <c r="G215" s="209"/>
      <c r="H215" s="209">
        <v>6177570</v>
      </c>
      <c r="I215" s="213"/>
      <c r="J215" s="198"/>
      <c r="K215" s="211"/>
      <c r="L215" s="196"/>
      <c r="M215" s="196"/>
      <c r="N215" s="196"/>
      <c r="O215" s="195">
        <f t="shared" si="63"/>
        <v>0</v>
      </c>
      <c r="P215" s="196"/>
      <c r="Q215" s="196"/>
      <c r="R215" s="196"/>
      <c r="S215" s="195">
        <f t="shared" si="64"/>
        <v>0</v>
      </c>
      <c r="T215" s="196"/>
      <c r="U215" s="196"/>
      <c r="V215" s="196"/>
      <c r="W215" s="199">
        <f t="shared" si="65"/>
        <v>0</v>
      </c>
      <c r="X215" s="199"/>
      <c r="Y215" s="199">
        <f t="shared" si="66"/>
        <v>0</v>
      </c>
      <c r="Z215" s="200"/>
      <c r="AA215" s="199"/>
      <c r="AB215" s="201"/>
      <c r="AC215" s="214">
        <v>1</v>
      </c>
      <c r="AD215" s="214"/>
      <c r="AE215" s="214"/>
      <c r="AF215" s="217"/>
      <c r="AG215" s="204" t="s">
        <v>827</v>
      </c>
    </row>
    <row r="216" spans="1:33" s="156" customFormat="1" ht="66" customHeight="1">
      <c r="A216" s="192">
        <v>197</v>
      </c>
      <c r="B216" s="198" t="s">
        <v>729</v>
      </c>
      <c r="C216" s="193" t="s">
        <v>111</v>
      </c>
      <c r="D216" s="194" t="s">
        <v>617</v>
      </c>
      <c r="E216" s="195">
        <v>8473003</v>
      </c>
      <c r="F216" s="195">
        <v>9789867.4649999999</v>
      </c>
      <c r="G216" s="209"/>
      <c r="H216" s="209">
        <v>4000000</v>
      </c>
      <c r="I216" s="213"/>
      <c r="J216" s="198"/>
      <c r="K216" s="211"/>
      <c r="L216" s="196"/>
      <c r="M216" s="196"/>
      <c r="N216" s="196"/>
      <c r="O216" s="195">
        <f t="shared" si="63"/>
        <v>0</v>
      </c>
      <c r="P216" s="196"/>
      <c r="Q216" s="196"/>
      <c r="R216" s="196"/>
      <c r="S216" s="195">
        <f t="shared" si="64"/>
        <v>0</v>
      </c>
      <c r="T216" s="196"/>
      <c r="U216" s="196"/>
      <c r="V216" s="196"/>
      <c r="W216" s="199">
        <f t="shared" si="65"/>
        <v>0</v>
      </c>
      <c r="X216" s="199"/>
      <c r="Y216" s="199">
        <f t="shared" si="66"/>
        <v>0</v>
      </c>
      <c r="Z216" s="200"/>
      <c r="AA216" s="199"/>
      <c r="AB216" s="201"/>
      <c r="AC216" s="214">
        <v>1</v>
      </c>
      <c r="AD216" s="214"/>
      <c r="AE216" s="214"/>
      <c r="AF216" s="217"/>
      <c r="AG216" s="204" t="s">
        <v>827</v>
      </c>
    </row>
    <row r="217" spans="1:33" s="156" customFormat="1" ht="66" customHeight="1">
      <c r="A217" s="192">
        <v>198</v>
      </c>
      <c r="B217" s="198" t="s">
        <v>730</v>
      </c>
      <c r="C217" s="193" t="s">
        <v>111</v>
      </c>
      <c r="D217" s="194" t="s">
        <v>617</v>
      </c>
      <c r="E217" s="195">
        <v>2270767</v>
      </c>
      <c r="F217" s="195">
        <v>2206686.8879999998</v>
      </c>
      <c r="G217" s="209"/>
      <c r="H217" s="209">
        <v>1004552</v>
      </c>
      <c r="I217" s="213"/>
      <c r="J217" s="198"/>
      <c r="K217" s="211"/>
      <c r="L217" s="196"/>
      <c r="M217" s="196"/>
      <c r="N217" s="196"/>
      <c r="O217" s="195">
        <f t="shared" si="63"/>
        <v>0</v>
      </c>
      <c r="P217" s="196"/>
      <c r="Q217" s="196"/>
      <c r="R217" s="196"/>
      <c r="S217" s="195">
        <f t="shared" si="64"/>
        <v>0</v>
      </c>
      <c r="T217" s="196"/>
      <c r="U217" s="196"/>
      <c r="V217" s="196"/>
      <c r="W217" s="199">
        <f t="shared" si="65"/>
        <v>0</v>
      </c>
      <c r="X217" s="199"/>
      <c r="Y217" s="199">
        <f t="shared" si="66"/>
        <v>0</v>
      </c>
      <c r="Z217" s="200"/>
      <c r="AA217" s="199"/>
      <c r="AB217" s="201"/>
      <c r="AC217" s="214">
        <v>1</v>
      </c>
      <c r="AD217" s="214"/>
      <c r="AE217" s="214"/>
      <c r="AF217" s="217"/>
      <c r="AG217" s="204" t="s">
        <v>827</v>
      </c>
    </row>
    <row r="218" spans="1:33" s="156" customFormat="1" ht="49.5" customHeight="1">
      <c r="A218" s="192">
        <v>199</v>
      </c>
      <c r="B218" s="198" t="s">
        <v>740</v>
      </c>
      <c r="C218" s="193" t="s">
        <v>111</v>
      </c>
      <c r="D218" s="194" t="s">
        <v>617</v>
      </c>
      <c r="E218" s="195">
        <v>254828</v>
      </c>
      <c r="F218" s="195">
        <v>23178181</v>
      </c>
      <c r="G218" s="209"/>
      <c r="H218" s="209">
        <v>238111</v>
      </c>
      <c r="I218" s="213"/>
      <c r="J218" s="198"/>
      <c r="K218" s="211"/>
      <c r="L218" s="196"/>
      <c r="M218" s="196"/>
      <c r="N218" s="196"/>
      <c r="O218" s="195">
        <f t="shared" si="63"/>
        <v>0</v>
      </c>
      <c r="P218" s="196"/>
      <c r="Q218" s="196"/>
      <c r="R218" s="196"/>
      <c r="S218" s="195">
        <f t="shared" si="64"/>
        <v>0</v>
      </c>
      <c r="T218" s="196"/>
      <c r="U218" s="196"/>
      <c r="V218" s="196"/>
      <c r="W218" s="199">
        <f t="shared" si="65"/>
        <v>0</v>
      </c>
      <c r="X218" s="199"/>
      <c r="Y218" s="199">
        <f t="shared" si="66"/>
        <v>0</v>
      </c>
      <c r="Z218" s="200"/>
      <c r="AA218" s="199"/>
      <c r="AB218" s="201"/>
      <c r="AC218" s="214">
        <v>1</v>
      </c>
      <c r="AD218" s="214"/>
      <c r="AE218" s="214"/>
      <c r="AF218" s="217"/>
      <c r="AG218" s="204" t="s">
        <v>827</v>
      </c>
    </row>
    <row r="219" spans="1:33" s="156" customFormat="1" ht="49.5" customHeight="1">
      <c r="A219" s="192">
        <v>200</v>
      </c>
      <c r="B219" s="198" t="s">
        <v>742</v>
      </c>
      <c r="C219" s="193" t="s">
        <v>111</v>
      </c>
      <c r="D219" s="194" t="s">
        <v>617</v>
      </c>
      <c r="E219" s="195">
        <v>2994336</v>
      </c>
      <c r="F219" s="195">
        <v>2852135.0550000002</v>
      </c>
      <c r="G219" s="209"/>
      <c r="H219" s="209"/>
      <c r="I219" s="213"/>
      <c r="J219" s="198"/>
      <c r="K219" s="211"/>
      <c r="L219" s="196"/>
      <c r="M219" s="196"/>
      <c r="N219" s="196"/>
      <c r="O219" s="195">
        <f t="shared" si="63"/>
        <v>150000</v>
      </c>
      <c r="P219" s="196">
        <v>150000</v>
      </c>
      <c r="Q219" s="196"/>
      <c r="R219" s="196"/>
      <c r="S219" s="195">
        <f t="shared" si="64"/>
        <v>145500</v>
      </c>
      <c r="T219" s="196">
        <v>145500</v>
      </c>
      <c r="U219" s="196"/>
      <c r="V219" s="196"/>
      <c r="W219" s="199">
        <f t="shared" si="65"/>
        <v>0</v>
      </c>
      <c r="X219" s="199"/>
      <c r="Y219" s="199">
        <f t="shared" si="66"/>
        <v>4500</v>
      </c>
      <c r="Z219" s="200">
        <f t="shared" si="68"/>
        <v>0.03</v>
      </c>
      <c r="AA219" s="199">
        <f t="shared" si="67"/>
        <v>4500</v>
      </c>
      <c r="AB219" s="201">
        <f t="shared" si="69"/>
        <v>0.03</v>
      </c>
      <c r="AC219" s="214">
        <v>1</v>
      </c>
      <c r="AD219" s="214"/>
      <c r="AE219" s="214"/>
      <c r="AF219" s="217"/>
      <c r="AG219" s="218"/>
    </row>
    <row r="220" spans="1:33" ht="28.5" customHeight="1">
      <c r="A220" s="33" t="s">
        <v>35</v>
      </c>
      <c r="B220" s="20" t="s">
        <v>9</v>
      </c>
      <c r="C220" s="19"/>
      <c r="D220" s="21"/>
      <c r="E220" s="22"/>
      <c r="F220" s="22">
        <f t="shared" ref="F220:V220" si="70">SUM(F221:F247)</f>
        <v>3845442.9054399999</v>
      </c>
      <c r="G220" s="22">
        <f t="shared" si="70"/>
        <v>0</v>
      </c>
      <c r="H220" s="22">
        <f t="shared" si="70"/>
        <v>872831</v>
      </c>
      <c r="I220" s="22">
        <f t="shared" si="70"/>
        <v>0</v>
      </c>
      <c r="J220" s="22">
        <f t="shared" si="70"/>
        <v>0</v>
      </c>
      <c r="K220" s="22">
        <f t="shared" si="70"/>
        <v>0</v>
      </c>
      <c r="L220" s="22">
        <f t="shared" si="70"/>
        <v>0</v>
      </c>
      <c r="M220" s="22">
        <f t="shared" si="70"/>
        <v>0</v>
      </c>
      <c r="N220" s="22">
        <f t="shared" si="70"/>
        <v>0</v>
      </c>
      <c r="O220" s="22">
        <f t="shared" si="70"/>
        <v>331134</v>
      </c>
      <c r="P220" s="22">
        <f t="shared" si="70"/>
        <v>331134</v>
      </c>
      <c r="Q220" s="22">
        <f t="shared" si="70"/>
        <v>0</v>
      </c>
      <c r="R220" s="22">
        <f t="shared" si="70"/>
        <v>0</v>
      </c>
      <c r="S220" s="22">
        <f t="shared" si="70"/>
        <v>330706.81047000003</v>
      </c>
      <c r="T220" s="22">
        <f t="shared" si="70"/>
        <v>330706.81047000003</v>
      </c>
      <c r="U220" s="22">
        <f t="shared" si="70"/>
        <v>0</v>
      </c>
      <c r="V220" s="22">
        <f t="shared" si="70"/>
        <v>0</v>
      </c>
      <c r="W220" s="22">
        <f t="shared" si="65"/>
        <v>0</v>
      </c>
      <c r="X220" s="22"/>
      <c r="Y220" s="22">
        <f>P220+Q220-T220-U220</f>
        <v>427.18952999997418</v>
      </c>
      <c r="Z220" s="131">
        <f>Y220/(P220+Q220)</f>
        <v>1.29008054141216E-3</v>
      </c>
      <c r="AA220" s="22">
        <f>Y220+W220</f>
        <v>427.18952999997418</v>
      </c>
      <c r="AB220" s="140">
        <f>AA220/O220</f>
        <v>1.29008054141216E-3</v>
      </c>
      <c r="AC220" s="22">
        <f>SUM(AC221:AC247)</f>
        <v>27</v>
      </c>
      <c r="AD220" s="22">
        <f>SUM(AD221:AD247)</f>
        <v>0</v>
      </c>
      <c r="AE220" s="22">
        <f>SUM(AE221:AE247)</f>
        <v>0</v>
      </c>
      <c r="AF220" s="22">
        <f>SUM(AF221:AF247)</f>
        <v>0</v>
      </c>
      <c r="AG220" s="22">
        <f>SUM(AG221:AG247)</f>
        <v>0</v>
      </c>
    </row>
    <row r="221" spans="1:33" s="156" customFormat="1" ht="52.5" customHeight="1">
      <c r="A221" s="192">
        <v>201</v>
      </c>
      <c r="B221" s="198" t="s">
        <v>278</v>
      </c>
      <c r="C221" s="193" t="s">
        <v>111</v>
      </c>
      <c r="D221" s="194" t="s">
        <v>100</v>
      </c>
      <c r="E221" s="195"/>
      <c r="F221" s="195">
        <v>105626.4</v>
      </c>
      <c r="G221" s="206"/>
      <c r="H221" s="206"/>
      <c r="I221" s="206"/>
      <c r="J221" s="219" t="s">
        <v>49</v>
      </c>
      <c r="K221" s="196"/>
      <c r="L221" s="196"/>
      <c r="M221" s="196"/>
      <c r="N221" s="196"/>
      <c r="O221" s="195">
        <f t="shared" ref="O221:O247" si="71">SUM(P221:R221)</f>
        <v>0</v>
      </c>
      <c r="P221" s="196"/>
      <c r="Q221" s="196"/>
      <c r="R221" s="196"/>
      <c r="S221" s="195">
        <f t="shared" ref="S221:S247" si="72">SUM(T221:V221)</f>
        <v>0</v>
      </c>
      <c r="T221" s="196"/>
      <c r="U221" s="196"/>
      <c r="V221" s="196"/>
      <c r="W221" s="199">
        <f t="shared" si="65"/>
        <v>0</v>
      </c>
      <c r="X221" s="199"/>
      <c r="Y221" s="199">
        <f t="shared" si="66"/>
        <v>0</v>
      </c>
      <c r="Z221" s="200"/>
      <c r="AA221" s="199"/>
      <c r="AB221" s="201"/>
      <c r="AC221" s="214">
        <v>1</v>
      </c>
      <c r="AD221" s="214"/>
      <c r="AE221" s="214"/>
      <c r="AF221" s="217"/>
      <c r="AG221" s="204" t="s">
        <v>827</v>
      </c>
    </row>
    <row r="222" spans="1:33" s="156" customFormat="1" ht="56.25">
      <c r="A222" s="192">
        <v>202</v>
      </c>
      <c r="B222" s="198" t="s">
        <v>279</v>
      </c>
      <c r="C222" s="193" t="s">
        <v>111</v>
      </c>
      <c r="D222" s="194" t="s">
        <v>64</v>
      </c>
      <c r="E222" s="195"/>
      <c r="F222" s="195">
        <v>167140</v>
      </c>
      <c r="G222" s="206"/>
      <c r="H222" s="206"/>
      <c r="I222" s="206"/>
      <c r="J222" s="219" t="s">
        <v>49</v>
      </c>
      <c r="K222" s="196"/>
      <c r="L222" s="196"/>
      <c r="M222" s="196"/>
      <c r="N222" s="196"/>
      <c r="O222" s="195">
        <f t="shared" si="71"/>
        <v>0</v>
      </c>
      <c r="P222" s="196"/>
      <c r="Q222" s="196"/>
      <c r="R222" s="196"/>
      <c r="S222" s="195">
        <f t="shared" si="72"/>
        <v>0</v>
      </c>
      <c r="T222" s="196"/>
      <c r="U222" s="196"/>
      <c r="V222" s="196"/>
      <c r="W222" s="199">
        <f t="shared" si="65"/>
        <v>0</v>
      </c>
      <c r="X222" s="199"/>
      <c r="Y222" s="199">
        <f t="shared" si="66"/>
        <v>0</v>
      </c>
      <c r="Z222" s="200"/>
      <c r="AA222" s="199"/>
      <c r="AB222" s="201"/>
      <c r="AC222" s="214">
        <v>1</v>
      </c>
      <c r="AD222" s="214"/>
      <c r="AE222" s="214"/>
      <c r="AF222" s="217"/>
      <c r="AG222" s="204" t="s">
        <v>731</v>
      </c>
    </row>
    <row r="223" spans="1:33" s="156" customFormat="1" ht="66.75" customHeight="1">
      <c r="A223" s="192">
        <v>203</v>
      </c>
      <c r="B223" s="198" t="s">
        <v>280</v>
      </c>
      <c r="C223" s="193" t="s">
        <v>111</v>
      </c>
      <c r="D223" s="194" t="s">
        <v>48</v>
      </c>
      <c r="E223" s="195"/>
      <c r="F223" s="195">
        <v>262191</v>
      </c>
      <c r="G223" s="206"/>
      <c r="H223" s="206"/>
      <c r="I223" s="206"/>
      <c r="J223" s="219" t="s">
        <v>49</v>
      </c>
      <c r="K223" s="196"/>
      <c r="L223" s="196"/>
      <c r="M223" s="196"/>
      <c r="N223" s="196"/>
      <c r="O223" s="195">
        <f t="shared" si="71"/>
        <v>0</v>
      </c>
      <c r="P223" s="196"/>
      <c r="Q223" s="196"/>
      <c r="R223" s="196"/>
      <c r="S223" s="195">
        <f t="shared" si="72"/>
        <v>0</v>
      </c>
      <c r="T223" s="196"/>
      <c r="U223" s="196"/>
      <c r="V223" s="196"/>
      <c r="W223" s="199">
        <f t="shared" si="65"/>
        <v>0</v>
      </c>
      <c r="X223" s="199"/>
      <c r="Y223" s="199">
        <f t="shared" si="66"/>
        <v>0</v>
      </c>
      <c r="Z223" s="200"/>
      <c r="AA223" s="199"/>
      <c r="AB223" s="201"/>
      <c r="AC223" s="214">
        <v>1</v>
      </c>
      <c r="AD223" s="214"/>
      <c r="AE223" s="214"/>
      <c r="AF223" s="217"/>
      <c r="AG223" s="204" t="s">
        <v>827</v>
      </c>
    </row>
    <row r="224" spans="1:33" s="156" customFormat="1" ht="46.5" customHeight="1">
      <c r="A224" s="192">
        <v>204</v>
      </c>
      <c r="B224" s="198" t="s">
        <v>281</v>
      </c>
      <c r="C224" s="193" t="s">
        <v>111</v>
      </c>
      <c r="D224" s="194" t="s">
        <v>64</v>
      </c>
      <c r="E224" s="195"/>
      <c r="F224" s="195">
        <v>166630.6</v>
      </c>
      <c r="G224" s="206"/>
      <c r="H224" s="206"/>
      <c r="I224" s="206"/>
      <c r="J224" s="219" t="s">
        <v>49</v>
      </c>
      <c r="K224" s="196"/>
      <c r="L224" s="196"/>
      <c r="M224" s="196"/>
      <c r="N224" s="196"/>
      <c r="O224" s="195">
        <f t="shared" si="71"/>
        <v>0</v>
      </c>
      <c r="P224" s="196"/>
      <c r="Q224" s="196"/>
      <c r="R224" s="196"/>
      <c r="S224" s="195">
        <f t="shared" si="72"/>
        <v>0</v>
      </c>
      <c r="T224" s="196"/>
      <c r="U224" s="196"/>
      <c r="V224" s="196"/>
      <c r="W224" s="199">
        <f t="shared" si="65"/>
        <v>0</v>
      </c>
      <c r="X224" s="199"/>
      <c r="Y224" s="199">
        <f t="shared" si="66"/>
        <v>0</v>
      </c>
      <c r="Z224" s="200"/>
      <c r="AA224" s="199"/>
      <c r="AB224" s="201"/>
      <c r="AC224" s="214">
        <v>1</v>
      </c>
      <c r="AD224" s="214"/>
      <c r="AE224" s="214"/>
      <c r="AF224" s="217"/>
      <c r="AG224" s="204" t="s">
        <v>827</v>
      </c>
    </row>
    <row r="225" spans="1:33" s="156" customFormat="1" ht="48" customHeight="1">
      <c r="A225" s="192">
        <v>205</v>
      </c>
      <c r="B225" s="198" t="s">
        <v>282</v>
      </c>
      <c r="C225" s="193" t="s">
        <v>111</v>
      </c>
      <c r="D225" s="194" t="s">
        <v>64</v>
      </c>
      <c r="E225" s="195"/>
      <c r="F225" s="195">
        <v>212853</v>
      </c>
      <c r="G225" s="206"/>
      <c r="H225" s="206"/>
      <c r="I225" s="206"/>
      <c r="J225" s="219" t="s">
        <v>49</v>
      </c>
      <c r="K225" s="196"/>
      <c r="L225" s="196"/>
      <c r="M225" s="196"/>
      <c r="N225" s="196"/>
      <c r="O225" s="195">
        <f t="shared" si="71"/>
        <v>0</v>
      </c>
      <c r="P225" s="196"/>
      <c r="Q225" s="196"/>
      <c r="R225" s="196"/>
      <c r="S225" s="195">
        <f t="shared" si="72"/>
        <v>0</v>
      </c>
      <c r="T225" s="196"/>
      <c r="U225" s="196"/>
      <c r="V225" s="196"/>
      <c r="W225" s="199">
        <f t="shared" si="65"/>
        <v>0</v>
      </c>
      <c r="X225" s="199"/>
      <c r="Y225" s="199">
        <f t="shared" si="66"/>
        <v>0</v>
      </c>
      <c r="Z225" s="200"/>
      <c r="AA225" s="199"/>
      <c r="AB225" s="201"/>
      <c r="AC225" s="214">
        <v>1</v>
      </c>
      <c r="AD225" s="214"/>
      <c r="AE225" s="214"/>
      <c r="AF225" s="217"/>
      <c r="AG225" s="204" t="s">
        <v>827</v>
      </c>
    </row>
    <row r="226" spans="1:33" s="156" customFormat="1" ht="75">
      <c r="A226" s="192">
        <v>206</v>
      </c>
      <c r="B226" s="198" t="s">
        <v>283</v>
      </c>
      <c r="C226" s="193" t="s">
        <v>111</v>
      </c>
      <c r="D226" s="194" t="s">
        <v>64</v>
      </c>
      <c r="E226" s="195"/>
      <c r="F226" s="195">
        <v>147302.6</v>
      </c>
      <c r="G226" s="206"/>
      <c r="H226" s="206"/>
      <c r="I226" s="206"/>
      <c r="J226" s="219" t="s">
        <v>49</v>
      </c>
      <c r="K226" s="196"/>
      <c r="L226" s="196"/>
      <c r="M226" s="196"/>
      <c r="N226" s="196"/>
      <c r="O226" s="195">
        <f t="shared" si="71"/>
        <v>0</v>
      </c>
      <c r="P226" s="196"/>
      <c r="Q226" s="196"/>
      <c r="R226" s="196"/>
      <c r="S226" s="195">
        <f t="shared" si="72"/>
        <v>0</v>
      </c>
      <c r="T226" s="196"/>
      <c r="U226" s="196"/>
      <c r="V226" s="196"/>
      <c r="W226" s="199">
        <f t="shared" si="65"/>
        <v>0</v>
      </c>
      <c r="X226" s="199"/>
      <c r="Y226" s="199">
        <f t="shared" si="66"/>
        <v>0</v>
      </c>
      <c r="Z226" s="200"/>
      <c r="AA226" s="199"/>
      <c r="AB226" s="201"/>
      <c r="AC226" s="214">
        <v>1</v>
      </c>
      <c r="AD226" s="214"/>
      <c r="AE226" s="214"/>
      <c r="AF226" s="217"/>
      <c r="AG226" s="204" t="s">
        <v>827</v>
      </c>
    </row>
    <row r="227" spans="1:33" s="156" customFormat="1" ht="51" customHeight="1">
      <c r="A227" s="192">
        <v>207</v>
      </c>
      <c r="B227" s="198" t="s">
        <v>284</v>
      </c>
      <c r="C227" s="193" t="s">
        <v>111</v>
      </c>
      <c r="D227" s="194" t="s">
        <v>64</v>
      </c>
      <c r="E227" s="195"/>
      <c r="F227" s="195">
        <v>294158.40700000001</v>
      </c>
      <c r="G227" s="206"/>
      <c r="H227" s="206"/>
      <c r="I227" s="206"/>
      <c r="J227" s="219" t="s">
        <v>285</v>
      </c>
      <c r="K227" s="196"/>
      <c r="L227" s="196"/>
      <c r="M227" s="196"/>
      <c r="N227" s="196"/>
      <c r="O227" s="195">
        <f t="shared" si="71"/>
        <v>0</v>
      </c>
      <c r="P227" s="196"/>
      <c r="Q227" s="196"/>
      <c r="R227" s="196"/>
      <c r="S227" s="195">
        <f t="shared" si="72"/>
        <v>0</v>
      </c>
      <c r="T227" s="196"/>
      <c r="U227" s="196"/>
      <c r="V227" s="196"/>
      <c r="W227" s="199">
        <f t="shared" si="65"/>
        <v>0</v>
      </c>
      <c r="X227" s="199"/>
      <c r="Y227" s="199">
        <f t="shared" si="66"/>
        <v>0</v>
      </c>
      <c r="Z227" s="200"/>
      <c r="AA227" s="199"/>
      <c r="AB227" s="201"/>
      <c r="AC227" s="214">
        <v>1</v>
      </c>
      <c r="AD227" s="214"/>
      <c r="AE227" s="214"/>
      <c r="AF227" s="217"/>
      <c r="AG227" s="204" t="s">
        <v>827</v>
      </c>
    </row>
    <row r="228" spans="1:33" s="156" customFormat="1" ht="84.75" customHeight="1">
      <c r="A228" s="192">
        <v>208</v>
      </c>
      <c r="B228" s="198" t="s">
        <v>286</v>
      </c>
      <c r="C228" s="193" t="s">
        <v>111</v>
      </c>
      <c r="D228" s="194" t="s">
        <v>64</v>
      </c>
      <c r="E228" s="195"/>
      <c r="F228" s="195">
        <v>124479.027</v>
      </c>
      <c r="G228" s="206"/>
      <c r="H228" s="206"/>
      <c r="I228" s="206"/>
      <c r="J228" s="219" t="s">
        <v>49</v>
      </c>
      <c r="K228" s="196"/>
      <c r="L228" s="196"/>
      <c r="M228" s="196"/>
      <c r="N228" s="196"/>
      <c r="O228" s="195">
        <f t="shared" si="71"/>
        <v>1845</v>
      </c>
      <c r="P228" s="196">
        <v>1845</v>
      </c>
      <c r="Q228" s="196"/>
      <c r="R228" s="196"/>
      <c r="S228" s="195">
        <f t="shared" si="72"/>
        <v>1844.81438</v>
      </c>
      <c r="T228" s="196">
        <v>1844.81438</v>
      </c>
      <c r="U228" s="196"/>
      <c r="V228" s="196"/>
      <c r="W228" s="199">
        <f t="shared" si="65"/>
        <v>0</v>
      </c>
      <c r="X228" s="199"/>
      <c r="Y228" s="199">
        <f t="shared" si="66"/>
        <v>0.1856199999999717</v>
      </c>
      <c r="Z228" s="200">
        <f t="shared" si="68"/>
        <v>1.0060704607044536E-4</v>
      </c>
      <c r="AA228" s="199">
        <f t="shared" si="67"/>
        <v>0.1856199999999717</v>
      </c>
      <c r="AB228" s="201">
        <f t="shared" si="69"/>
        <v>1.0060704607044536E-4</v>
      </c>
      <c r="AC228" s="214">
        <v>1</v>
      </c>
      <c r="AD228" s="214"/>
      <c r="AE228" s="214"/>
      <c r="AF228" s="217"/>
      <c r="AG228" s="204" t="s">
        <v>827</v>
      </c>
    </row>
    <row r="229" spans="1:33" s="156" customFormat="1" ht="72.75" customHeight="1">
      <c r="A229" s="192">
        <v>209</v>
      </c>
      <c r="B229" s="198" t="s">
        <v>287</v>
      </c>
      <c r="C229" s="193" t="s">
        <v>111</v>
      </c>
      <c r="D229" s="194" t="s">
        <v>64</v>
      </c>
      <c r="E229" s="195"/>
      <c r="F229" s="195">
        <v>30897.042000000001</v>
      </c>
      <c r="G229" s="206"/>
      <c r="H229" s="206"/>
      <c r="I229" s="206"/>
      <c r="J229" s="219" t="s">
        <v>49</v>
      </c>
      <c r="K229" s="196"/>
      <c r="L229" s="196"/>
      <c r="M229" s="196"/>
      <c r="N229" s="196"/>
      <c r="O229" s="195">
        <f t="shared" si="71"/>
        <v>5897</v>
      </c>
      <c r="P229" s="196">
        <v>5897</v>
      </c>
      <c r="Q229" s="196"/>
      <c r="R229" s="196"/>
      <c r="S229" s="195">
        <f t="shared" si="72"/>
        <v>5896.9423999999999</v>
      </c>
      <c r="T229" s="196">
        <v>5896.9423999999999</v>
      </c>
      <c r="U229" s="196"/>
      <c r="V229" s="196"/>
      <c r="W229" s="199">
        <f t="shared" si="65"/>
        <v>0</v>
      </c>
      <c r="X229" s="199"/>
      <c r="Y229" s="199">
        <f t="shared" si="66"/>
        <v>5.7600000000093132E-2</v>
      </c>
      <c r="Z229" s="200">
        <f t="shared" si="68"/>
        <v>9.7676784805991398E-6</v>
      </c>
      <c r="AA229" s="199">
        <f t="shared" si="67"/>
        <v>5.7600000000093132E-2</v>
      </c>
      <c r="AB229" s="201">
        <f t="shared" si="69"/>
        <v>9.7676784805991398E-6</v>
      </c>
      <c r="AC229" s="214">
        <v>1</v>
      </c>
      <c r="AD229" s="214"/>
      <c r="AE229" s="214"/>
      <c r="AF229" s="217"/>
      <c r="AG229" s="204" t="s">
        <v>827</v>
      </c>
    </row>
    <row r="230" spans="1:33" s="156" customFormat="1" ht="63.75" customHeight="1">
      <c r="A230" s="192">
        <v>210</v>
      </c>
      <c r="B230" s="198" t="s">
        <v>288</v>
      </c>
      <c r="C230" s="193" t="s">
        <v>111</v>
      </c>
      <c r="D230" s="194" t="s">
        <v>48</v>
      </c>
      <c r="E230" s="195"/>
      <c r="F230" s="195">
        <v>66340</v>
      </c>
      <c r="G230" s="206"/>
      <c r="H230" s="206"/>
      <c r="I230" s="206"/>
      <c r="J230" s="219" t="s">
        <v>49</v>
      </c>
      <c r="K230" s="196"/>
      <c r="L230" s="196"/>
      <c r="M230" s="196"/>
      <c r="N230" s="196"/>
      <c r="O230" s="195">
        <f t="shared" si="71"/>
        <v>56797</v>
      </c>
      <c r="P230" s="196">
        <v>56797</v>
      </c>
      <c r="Q230" s="196"/>
      <c r="R230" s="196"/>
      <c r="S230" s="195">
        <f t="shared" si="72"/>
        <v>56796.85469</v>
      </c>
      <c r="T230" s="196">
        <v>56796.85469</v>
      </c>
      <c r="U230" s="196"/>
      <c r="V230" s="196"/>
      <c r="W230" s="199">
        <f t="shared" si="65"/>
        <v>0</v>
      </c>
      <c r="X230" s="199"/>
      <c r="Y230" s="199">
        <f t="shared" si="66"/>
        <v>0.14530999999988126</v>
      </c>
      <c r="Z230" s="200">
        <f t="shared" si="68"/>
        <v>2.5584097751620907E-6</v>
      </c>
      <c r="AA230" s="199">
        <f t="shared" si="67"/>
        <v>0.14530999999988126</v>
      </c>
      <c r="AB230" s="201">
        <f t="shared" si="69"/>
        <v>2.5584097751620907E-6</v>
      </c>
      <c r="AC230" s="214">
        <v>1</v>
      </c>
      <c r="AD230" s="214"/>
      <c r="AE230" s="214"/>
      <c r="AF230" s="217"/>
      <c r="AG230" s="204" t="s">
        <v>827</v>
      </c>
    </row>
    <row r="231" spans="1:33" s="156" customFormat="1" ht="65.25" customHeight="1">
      <c r="A231" s="192">
        <v>211</v>
      </c>
      <c r="B231" s="198" t="s">
        <v>289</v>
      </c>
      <c r="C231" s="193" t="s">
        <v>111</v>
      </c>
      <c r="D231" s="194" t="s">
        <v>48</v>
      </c>
      <c r="E231" s="195"/>
      <c r="F231" s="195">
        <v>195771</v>
      </c>
      <c r="G231" s="206"/>
      <c r="H231" s="206"/>
      <c r="I231" s="206"/>
      <c r="J231" s="219" t="s">
        <v>49</v>
      </c>
      <c r="K231" s="196"/>
      <c r="L231" s="196"/>
      <c r="M231" s="196"/>
      <c r="N231" s="196"/>
      <c r="O231" s="195">
        <f t="shared" si="71"/>
        <v>20000</v>
      </c>
      <c r="P231" s="196">
        <v>20000</v>
      </c>
      <c r="Q231" s="196"/>
      <c r="R231" s="196"/>
      <c r="S231" s="195">
        <f t="shared" si="72"/>
        <v>20000</v>
      </c>
      <c r="T231" s="196">
        <v>20000</v>
      </c>
      <c r="U231" s="196"/>
      <c r="V231" s="196"/>
      <c r="W231" s="199">
        <f t="shared" si="65"/>
        <v>0</v>
      </c>
      <c r="X231" s="199"/>
      <c r="Y231" s="199">
        <f t="shared" si="66"/>
        <v>0</v>
      </c>
      <c r="Z231" s="200">
        <f t="shared" si="68"/>
        <v>0</v>
      </c>
      <c r="AA231" s="199">
        <f t="shared" si="67"/>
        <v>0</v>
      </c>
      <c r="AB231" s="201">
        <f t="shared" si="69"/>
        <v>0</v>
      </c>
      <c r="AC231" s="214">
        <v>1</v>
      </c>
      <c r="AD231" s="214"/>
      <c r="AE231" s="214"/>
      <c r="AF231" s="217"/>
      <c r="AG231" s="221"/>
    </row>
    <row r="232" spans="1:33" s="156" customFormat="1" ht="69.75" customHeight="1">
      <c r="A232" s="192">
        <v>212</v>
      </c>
      <c r="B232" s="198" t="s">
        <v>290</v>
      </c>
      <c r="C232" s="193" t="s">
        <v>111</v>
      </c>
      <c r="D232" s="194" t="s">
        <v>48</v>
      </c>
      <c r="E232" s="195"/>
      <c r="F232" s="195">
        <v>131636.1</v>
      </c>
      <c r="G232" s="206"/>
      <c r="H232" s="206"/>
      <c r="I232" s="206"/>
      <c r="J232" s="219" t="s">
        <v>49</v>
      </c>
      <c r="K232" s="196"/>
      <c r="L232" s="196"/>
      <c r="M232" s="196"/>
      <c r="N232" s="196"/>
      <c r="O232" s="195">
        <f t="shared" si="71"/>
        <v>10000</v>
      </c>
      <c r="P232" s="196">
        <v>10000</v>
      </c>
      <c r="Q232" s="196"/>
      <c r="R232" s="196"/>
      <c r="S232" s="195">
        <f t="shared" si="72"/>
        <v>10000</v>
      </c>
      <c r="T232" s="196">
        <v>10000</v>
      </c>
      <c r="U232" s="196"/>
      <c r="V232" s="196"/>
      <c r="W232" s="199">
        <f t="shared" si="65"/>
        <v>0</v>
      </c>
      <c r="X232" s="199"/>
      <c r="Y232" s="199">
        <f t="shared" si="66"/>
        <v>0</v>
      </c>
      <c r="Z232" s="200">
        <f t="shared" si="68"/>
        <v>0</v>
      </c>
      <c r="AA232" s="199">
        <f t="shared" si="67"/>
        <v>0</v>
      </c>
      <c r="AB232" s="201">
        <f t="shared" si="69"/>
        <v>0</v>
      </c>
      <c r="AC232" s="214">
        <v>1</v>
      </c>
      <c r="AD232" s="214"/>
      <c r="AE232" s="214"/>
      <c r="AF232" s="217"/>
      <c r="AG232" s="221"/>
    </row>
    <row r="233" spans="1:33" s="156" customFormat="1" ht="72.75" customHeight="1">
      <c r="A233" s="192">
        <v>213</v>
      </c>
      <c r="B233" s="198" t="s">
        <v>291</v>
      </c>
      <c r="C233" s="193" t="s">
        <v>111</v>
      </c>
      <c r="D233" s="194" t="s">
        <v>48</v>
      </c>
      <c r="E233" s="195"/>
      <c r="F233" s="195">
        <v>277204</v>
      </c>
      <c r="G233" s="206"/>
      <c r="H233" s="206"/>
      <c r="I233" s="206"/>
      <c r="J233" s="219" t="s">
        <v>49</v>
      </c>
      <c r="K233" s="196"/>
      <c r="L233" s="196"/>
      <c r="M233" s="196"/>
      <c r="N233" s="196"/>
      <c r="O233" s="195">
        <f t="shared" si="71"/>
        <v>0</v>
      </c>
      <c r="P233" s="196"/>
      <c r="Q233" s="196"/>
      <c r="R233" s="196"/>
      <c r="S233" s="195">
        <f t="shared" si="72"/>
        <v>0</v>
      </c>
      <c r="T233" s="196"/>
      <c r="U233" s="196"/>
      <c r="V233" s="196"/>
      <c r="W233" s="199">
        <f t="shared" si="65"/>
        <v>0</v>
      </c>
      <c r="X233" s="199"/>
      <c r="Y233" s="199">
        <f t="shared" si="66"/>
        <v>0</v>
      </c>
      <c r="Z233" s="200"/>
      <c r="AA233" s="199"/>
      <c r="AB233" s="201"/>
      <c r="AC233" s="214">
        <v>1</v>
      </c>
      <c r="AD233" s="214"/>
      <c r="AE233" s="214"/>
      <c r="AF233" s="217"/>
      <c r="AG233" s="204" t="s">
        <v>827</v>
      </c>
    </row>
    <row r="234" spans="1:33" s="155" customFormat="1" ht="83.25" customHeight="1">
      <c r="A234" s="192">
        <v>214</v>
      </c>
      <c r="B234" s="210" t="s">
        <v>292</v>
      </c>
      <c r="C234" s="193" t="s">
        <v>111</v>
      </c>
      <c r="D234" s="194" t="s">
        <v>48</v>
      </c>
      <c r="E234" s="196"/>
      <c r="F234" s="196">
        <v>293366.36784000002</v>
      </c>
      <c r="G234" s="196"/>
      <c r="H234" s="196"/>
      <c r="I234" s="196"/>
      <c r="J234" s="219" t="s">
        <v>49</v>
      </c>
      <c r="K234" s="196"/>
      <c r="L234" s="196"/>
      <c r="M234" s="196"/>
      <c r="N234" s="196"/>
      <c r="O234" s="195">
        <f t="shared" si="71"/>
        <v>98367</v>
      </c>
      <c r="P234" s="196">
        <v>98367</v>
      </c>
      <c r="Q234" s="196"/>
      <c r="R234" s="196"/>
      <c r="S234" s="195">
        <f t="shared" si="72"/>
        <v>98367</v>
      </c>
      <c r="T234" s="196">
        <v>98367</v>
      </c>
      <c r="U234" s="196"/>
      <c r="V234" s="196"/>
      <c r="W234" s="199">
        <f t="shared" si="65"/>
        <v>0</v>
      </c>
      <c r="X234" s="199"/>
      <c r="Y234" s="199">
        <f t="shared" si="66"/>
        <v>0</v>
      </c>
      <c r="Z234" s="200">
        <f t="shared" si="68"/>
        <v>0</v>
      </c>
      <c r="AA234" s="199">
        <f t="shared" si="67"/>
        <v>0</v>
      </c>
      <c r="AB234" s="201">
        <f t="shared" si="69"/>
        <v>0</v>
      </c>
      <c r="AC234" s="214">
        <v>1</v>
      </c>
      <c r="AD234" s="214"/>
      <c r="AE234" s="214"/>
      <c r="AF234" s="217"/>
      <c r="AG234" s="222"/>
    </row>
    <row r="235" spans="1:33" s="155" customFormat="1" ht="83.25" customHeight="1">
      <c r="A235" s="192">
        <v>215</v>
      </c>
      <c r="B235" s="210" t="s">
        <v>293</v>
      </c>
      <c r="C235" s="193" t="s">
        <v>111</v>
      </c>
      <c r="D235" s="194" t="s">
        <v>48</v>
      </c>
      <c r="E235" s="196"/>
      <c r="F235" s="196">
        <v>357446.84269999998</v>
      </c>
      <c r="G235" s="196"/>
      <c r="H235" s="196"/>
      <c r="I235" s="196"/>
      <c r="J235" s="219" t="s">
        <v>49</v>
      </c>
      <c r="K235" s="196"/>
      <c r="L235" s="196"/>
      <c r="M235" s="196"/>
      <c r="N235" s="196"/>
      <c r="O235" s="195">
        <f t="shared" si="71"/>
        <v>50000</v>
      </c>
      <c r="P235" s="196">
        <v>50000</v>
      </c>
      <c r="Q235" s="196"/>
      <c r="R235" s="196"/>
      <c r="S235" s="195">
        <f t="shared" si="72"/>
        <v>50000</v>
      </c>
      <c r="T235" s="196">
        <v>50000</v>
      </c>
      <c r="U235" s="196"/>
      <c r="V235" s="196"/>
      <c r="W235" s="199">
        <f t="shared" si="65"/>
        <v>0</v>
      </c>
      <c r="X235" s="199"/>
      <c r="Y235" s="199">
        <f t="shared" si="66"/>
        <v>0</v>
      </c>
      <c r="Z235" s="200">
        <f t="shared" si="68"/>
        <v>0</v>
      </c>
      <c r="AA235" s="199">
        <f t="shared" si="67"/>
        <v>0</v>
      </c>
      <c r="AB235" s="201">
        <f t="shared" si="69"/>
        <v>0</v>
      </c>
      <c r="AC235" s="214">
        <v>1</v>
      </c>
      <c r="AD235" s="214"/>
      <c r="AE235" s="214"/>
      <c r="AF235" s="217"/>
      <c r="AG235" s="222"/>
    </row>
    <row r="236" spans="1:33" s="155" customFormat="1" ht="83.25" customHeight="1">
      <c r="A236" s="192">
        <v>216</v>
      </c>
      <c r="B236" s="210" t="s">
        <v>294</v>
      </c>
      <c r="C236" s="193" t="s">
        <v>111</v>
      </c>
      <c r="D236" s="194" t="s">
        <v>48</v>
      </c>
      <c r="E236" s="196"/>
      <c r="F236" s="196">
        <v>67847.206900000005</v>
      </c>
      <c r="G236" s="196"/>
      <c r="H236" s="196"/>
      <c r="I236" s="196"/>
      <c r="J236" s="219" t="s">
        <v>49</v>
      </c>
      <c r="K236" s="196"/>
      <c r="L236" s="196"/>
      <c r="M236" s="196"/>
      <c r="N236" s="196"/>
      <c r="O236" s="195">
        <f t="shared" si="71"/>
        <v>10000</v>
      </c>
      <c r="P236" s="196">
        <v>10000</v>
      </c>
      <c r="Q236" s="196"/>
      <c r="R236" s="196"/>
      <c r="S236" s="195">
        <f t="shared" si="72"/>
        <v>10000</v>
      </c>
      <c r="T236" s="196">
        <v>10000</v>
      </c>
      <c r="U236" s="196"/>
      <c r="V236" s="196"/>
      <c r="W236" s="199">
        <f t="shared" si="65"/>
        <v>0</v>
      </c>
      <c r="X236" s="199"/>
      <c r="Y236" s="199">
        <f t="shared" si="66"/>
        <v>0</v>
      </c>
      <c r="Z236" s="200">
        <f t="shared" si="68"/>
        <v>0</v>
      </c>
      <c r="AA236" s="199">
        <f t="shared" si="67"/>
        <v>0</v>
      </c>
      <c r="AB236" s="201">
        <f t="shared" si="69"/>
        <v>0</v>
      </c>
      <c r="AC236" s="214">
        <v>1</v>
      </c>
      <c r="AD236" s="214"/>
      <c r="AE236" s="214"/>
      <c r="AF236" s="217"/>
      <c r="AG236" s="204"/>
    </row>
    <row r="237" spans="1:33" s="155" customFormat="1" ht="83.25" customHeight="1">
      <c r="A237" s="192">
        <v>217</v>
      </c>
      <c r="B237" s="210" t="s">
        <v>732</v>
      </c>
      <c r="C237" s="193" t="s">
        <v>111</v>
      </c>
      <c r="D237" s="194">
        <v>2026</v>
      </c>
      <c r="E237" s="196"/>
      <c r="F237" s="196"/>
      <c r="G237" s="196"/>
      <c r="H237" s="196">
        <v>50000</v>
      </c>
      <c r="I237" s="196"/>
      <c r="J237" s="219"/>
      <c r="K237" s="196"/>
      <c r="L237" s="196"/>
      <c r="M237" s="196"/>
      <c r="N237" s="196"/>
      <c r="O237" s="195">
        <f t="shared" si="71"/>
        <v>0</v>
      </c>
      <c r="P237" s="196"/>
      <c r="Q237" s="196"/>
      <c r="R237" s="196"/>
      <c r="S237" s="195">
        <f t="shared" si="72"/>
        <v>0</v>
      </c>
      <c r="T237" s="196"/>
      <c r="U237" s="196"/>
      <c r="V237" s="196"/>
      <c r="W237" s="199">
        <f t="shared" si="65"/>
        <v>0</v>
      </c>
      <c r="X237" s="199"/>
      <c r="Y237" s="199">
        <f t="shared" si="66"/>
        <v>0</v>
      </c>
      <c r="Z237" s="200"/>
      <c r="AA237" s="199"/>
      <c r="AB237" s="201"/>
      <c r="AC237" s="214">
        <v>1</v>
      </c>
      <c r="AD237" s="214"/>
      <c r="AE237" s="214"/>
      <c r="AF237" s="217"/>
      <c r="AG237" s="204" t="s">
        <v>827</v>
      </c>
    </row>
    <row r="238" spans="1:33" s="155" customFormat="1" ht="83.25" customHeight="1">
      <c r="A238" s="192">
        <v>218</v>
      </c>
      <c r="B238" s="210" t="s">
        <v>733</v>
      </c>
      <c r="C238" s="193" t="s">
        <v>111</v>
      </c>
      <c r="D238" s="194">
        <v>2026</v>
      </c>
      <c r="E238" s="196"/>
      <c r="F238" s="196"/>
      <c r="G238" s="196"/>
      <c r="H238" s="196">
        <v>100000</v>
      </c>
      <c r="I238" s="196"/>
      <c r="J238" s="219"/>
      <c r="K238" s="196"/>
      <c r="L238" s="196"/>
      <c r="M238" s="196"/>
      <c r="N238" s="196"/>
      <c r="O238" s="195">
        <f t="shared" si="71"/>
        <v>0</v>
      </c>
      <c r="P238" s="196"/>
      <c r="Q238" s="196"/>
      <c r="R238" s="196"/>
      <c r="S238" s="195">
        <f t="shared" si="72"/>
        <v>0</v>
      </c>
      <c r="T238" s="196"/>
      <c r="U238" s="196"/>
      <c r="V238" s="196"/>
      <c r="W238" s="199">
        <f t="shared" si="65"/>
        <v>0</v>
      </c>
      <c r="X238" s="199"/>
      <c r="Y238" s="199">
        <f t="shared" si="66"/>
        <v>0</v>
      </c>
      <c r="Z238" s="200"/>
      <c r="AA238" s="199"/>
      <c r="AB238" s="201"/>
      <c r="AC238" s="214">
        <v>1</v>
      </c>
      <c r="AD238" s="214"/>
      <c r="AE238" s="214"/>
      <c r="AF238" s="217"/>
      <c r="AG238" s="204" t="s">
        <v>827</v>
      </c>
    </row>
    <row r="239" spans="1:33" s="155" customFormat="1" ht="83.25" customHeight="1">
      <c r="A239" s="192">
        <v>219</v>
      </c>
      <c r="B239" s="210" t="s">
        <v>734</v>
      </c>
      <c r="C239" s="193" t="s">
        <v>111</v>
      </c>
      <c r="D239" s="194">
        <v>2026</v>
      </c>
      <c r="E239" s="196"/>
      <c r="F239" s="196">
        <v>25469.3</v>
      </c>
      <c r="G239" s="196"/>
      <c r="H239" s="196">
        <v>25470</v>
      </c>
      <c r="I239" s="196"/>
      <c r="J239" s="219"/>
      <c r="K239" s="196"/>
      <c r="L239" s="196"/>
      <c r="M239" s="196"/>
      <c r="N239" s="196"/>
      <c r="O239" s="195">
        <f t="shared" si="71"/>
        <v>0</v>
      </c>
      <c r="P239" s="196"/>
      <c r="Q239" s="196"/>
      <c r="R239" s="196"/>
      <c r="S239" s="195">
        <f t="shared" si="72"/>
        <v>0</v>
      </c>
      <c r="T239" s="196"/>
      <c r="U239" s="196"/>
      <c r="V239" s="196"/>
      <c r="W239" s="199">
        <f t="shared" si="65"/>
        <v>0</v>
      </c>
      <c r="X239" s="199"/>
      <c r="Y239" s="199">
        <f t="shared" si="66"/>
        <v>0</v>
      </c>
      <c r="Z239" s="200"/>
      <c r="AA239" s="199"/>
      <c r="AB239" s="201"/>
      <c r="AC239" s="214">
        <v>1</v>
      </c>
      <c r="AD239" s="214"/>
      <c r="AE239" s="214"/>
      <c r="AF239" s="217"/>
      <c r="AG239" s="204" t="s">
        <v>827</v>
      </c>
    </row>
    <row r="240" spans="1:33" s="155" customFormat="1" ht="83.25" customHeight="1">
      <c r="A240" s="192">
        <v>220</v>
      </c>
      <c r="B240" s="210" t="s">
        <v>735</v>
      </c>
      <c r="C240" s="193" t="s">
        <v>111</v>
      </c>
      <c r="D240" s="194">
        <v>2026</v>
      </c>
      <c r="E240" s="196"/>
      <c r="F240" s="196">
        <v>45899.35</v>
      </c>
      <c r="G240" s="196"/>
      <c r="H240" s="196">
        <v>10000</v>
      </c>
      <c r="I240" s="196"/>
      <c r="J240" s="219"/>
      <c r="K240" s="196"/>
      <c r="L240" s="196"/>
      <c r="M240" s="196"/>
      <c r="N240" s="196"/>
      <c r="O240" s="195">
        <f t="shared" si="71"/>
        <v>0</v>
      </c>
      <c r="P240" s="196"/>
      <c r="Q240" s="196"/>
      <c r="R240" s="196"/>
      <c r="S240" s="195">
        <f t="shared" si="72"/>
        <v>0</v>
      </c>
      <c r="T240" s="196"/>
      <c r="U240" s="196"/>
      <c r="V240" s="196"/>
      <c r="W240" s="199">
        <f t="shared" si="65"/>
        <v>0</v>
      </c>
      <c r="X240" s="199"/>
      <c r="Y240" s="199">
        <f t="shared" si="66"/>
        <v>0</v>
      </c>
      <c r="Z240" s="200"/>
      <c r="AA240" s="199"/>
      <c r="AB240" s="201"/>
      <c r="AC240" s="214">
        <v>1</v>
      </c>
      <c r="AD240" s="214"/>
      <c r="AE240" s="214"/>
      <c r="AF240" s="217"/>
      <c r="AG240" s="204" t="s">
        <v>827</v>
      </c>
    </row>
    <row r="241" spans="1:33" s="155" customFormat="1" ht="83.25" customHeight="1">
      <c r="A241" s="192">
        <v>221</v>
      </c>
      <c r="B241" s="210" t="s">
        <v>736</v>
      </c>
      <c r="C241" s="193" t="s">
        <v>111</v>
      </c>
      <c r="D241" s="194">
        <v>2026</v>
      </c>
      <c r="E241" s="196"/>
      <c r="F241" s="196">
        <v>374796.36</v>
      </c>
      <c r="G241" s="196"/>
      <c r="H241" s="196">
        <v>200000</v>
      </c>
      <c r="I241" s="196"/>
      <c r="J241" s="219"/>
      <c r="K241" s="196"/>
      <c r="L241" s="196"/>
      <c r="M241" s="196"/>
      <c r="N241" s="196"/>
      <c r="O241" s="195">
        <f t="shared" si="71"/>
        <v>0</v>
      </c>
      <c r="P241" s="196"/>
      <c r="Q241" s="196"/>
      <c r="R241" s="196"/>
      <c r="S241" s="195">
        <f t="shared" si="72"/>
        <v>0</v>
      </c>
      <c r="T241" s="196"/>
      <c r="U241" s="196"/>
      <c r="V241" s="196"/>
      <c r="W241" s="199">
        <f t="shared" si="65"/>
        <v>0</v>
      </c>
      <c r="X241" s="199"/>
      <c r="Y241" s="199">
        <f t="shared" si="66"/>
        <v>0</v>
      </c>
      <c r="Z241" s="200"/>
      <c r="AA241" s="199"/>
      <c r="AB241" s="201"/>
      <c r="AC241" s="214">
        <v>1</v>
      </c>
      <c r="AD241" s="214"/>
      <c r="AE241" s="214"/>
      <c r="AF241" s="217"/>
      <c r="AG241" s="204" t="s">
        <v>827</v>
      </c>
    </row>
    <row r="242" spans="1:33" s="155" customFormat="1" ht="83.25" customHeight="1">
      <c r="A242" s="192">
        <v>222</v>
      </c>
      <c r="B242" s="210" t="s">
        <v>737</v>
      </c>
      <c r="C242" s="193" t="s">
        <v>111</v>
      </c>
      <c r="D242" s="194">
        <v>2026</v>
      </c>
      <c r="E242" s="196"/>
      <c r="F242" s="196">
        <v>169803</v>
      </c>
      <c r="G242" s="196"/>
      <c r="H242" s="196">
        <v>169804</v>
      </c>
      <c r="I242" s="196"/>
      <c r="J242" s="219"/>
      <c r="K242" s="196"/>
      <c r="L242" s="196"/>
      <c r="M242" s="196"/>
      <c r="N242" s="196"/>
      <c r="O242" s="195">
        <f t="shared" si="71"/>
        <v>0</v>
      </c>
      <c r="P242" s="196"/>
      <c r="Q242" s="196"/>
      <c r="R242" s="196"/>
      <c r="S242" s="195">
        <f t="shared" si="72"/>
        <v>0</v>
      </c>
      <c r="T242" s="196"/>
      <c r="U242" s="196"/>
      <c r="V242" s="196"/>
      <c r="W242" s="199">
        <f t="shared" si="65"/>
        <v>0</v>
      </c>
      <c r="X242" s="199"/>
      <c r="Y242" s="199">
        <f t="shared" si="66"/>
        <v>0</v>
      </c>
      <c r="Z242" s="200"/>
      <c r="AA242" s="199"/>
      <c r="AB242" s="201"/>
      <c r="AC242" s="214">
        <v>1</v>
      </c>
      <c r="AD242" s="214"/>
      <c r="AE242" s="214"/>
      <c r="AF242" s="217"/>
      <c r="AG242" s="204" t="s">
        <v>827</v>
      </c>
    </row>
    <row r="243" spans="1:33" s="155" customFormat="1" ht="83.25" customHeight="1">
      <c r="A243" s="192">
        <v>223</v>
      </c>
      <c r="B243" s="210" t="s">
        <v>738</v>
      </c>
      <c r="C243" s="193" t="s">
        <v>111</v>
      </c>
      <c r="D243" s="194">
        <v>2026</v>
      </c>
      <c r="E243" s="196"/>
      <c r="F243" s="196">
        <v>171956.03099999999</v>
      </c>
      <c r="G243" s="196"/>
      <c r="H243" s="196">
        <v>171957</v>
      </c>
      <c r="I243" s="196"/>
      <c r="J243" s="219"/>
      <c r="K243" s="196"/>
      <c r="L243" s="196"/>
      <c r="M243" s="196"/>
      <c r="N243" s="196"/>
      <c r="O243" s="195">
        <f t="shared" si="71"/>
        <v>50000</v>
      </c>
      <c r="P243" s="195">
        <v>50000</v>
      </c>
      <c r="Q243" s="196"/>
      <c r="R243" s="196"/>
      <c r="S243" s="195">
        <f t="shared" si="72"/>
        <v>50000</v>
      </c>
      <c r="T243" s="195">
        <v>50000</v>
      </c>
      <c r="U243" s="196"/>
      <c r="V243" s="196"/>
      <c r="W243" s="199">
        <f t="shared" si="65"/>
        <v>0</v>
      </c>
      <c r="X243" s="199"/>
      <c r="Y243" s="199">
        <f t="shared" si="66"/>
        <v>0</v>
      </c>
      <c r="Z243" s="200">
        <f t="shared" si="68"/>
        <v>0</v>
      </c>
      <c r="AA243" s="199">
        <f t="shared" si="67"/>
        <v>0</v>
      </c>
      <c r="AB243" s="201">
        <f t="shared" si="69"/>
        <v>0</v>
      </c>
      <c r="AC243" s="214">
        <v>1</v>
      </c>
      <c r="AD243" s="214"/>
      <c r="AE243" s="214"/>
      <c r="AF243" s="217"/>
      <c r="AG243" s="204"/>
    </row>
    <row r="244" spans="1:33" s="155" customFormat="1" ht="83.25" customHeight="1">
      <c r="A244" s="192">
        <v>224</v>
      </c>
      <c r="B244" s="210" t="s">
        <v>739</v>
      </c>
      <c r="C244" s="193" t="s">
        <v>111</v>
      </c>
      <c r="D244" s="194">
        <v>2026</v>
      </c>
      <c r="E244" s="196"/>
      <c r="F244" s="196">
        <v>145600</v>
      </c>
      <c r="G244" s="196"/>
      <c r="H244" s="196">
        <v>145600</v>
      </c>
      <c r="I244" s="196"/>
      <c r="J244" s="219"/>
      <c r="K244" s="196"/>
      <c r="L244" s="196"/>
      <c r="M244" s="196"/>
      <c r="N244" s="196"/>
      <c r="O244" s="195">
        <f t="shared" si="71"/>
        <v>20000</v>
      </c>
      <c r="P244" s="195">
        <v>20000</v>
      </c>
      <c r="Q244" s="196"/>
      <c r="R244" s="196"/>
      <c r="S244" s="195">
        <f t="shared" si="72"/>
        <v>20000</v>
      </c>
      <c r="T244" s="195">
        <v>20000</v>
      </c>
      <c r="U244" s="196"/>
      <c r="V244" s="196"/>
      <c r="W244" s="199">
        <f t="shared" si="65"/>
        <v>0</v>
      </c>
      <c r="X244" s="199"/>
      <c r="Y244" s="199">
        <f t="shared" si="66"/>
        <v>0</v>
      </c>
      <c r="Z244" s="200">
        <f t="shared" si="68"/>
        <v>0</v>
      </c>
      <c r="AA244" s="199">
        <f t="shared" si="67"/>
        <v>0</v>
      </c>
      <c r="AB244" s="201">
        <f t="shared" si="69"/>
        <v>0</v>
      </c>
      <c r="AC244" s="214">
        <v>1</v>
      </c>
      <c r="AD244" s="214"/>
      <c r="AE244" s="214"/>
      <c r="AF244" s="217"/>
      <c r="AG244" s="204"/>
    </row>
    <row r="245" spans="1:33" s="155" customFormat="1" ht="83.25" customHeight="1">
      <c r="A245" s="192">
        <v>225</v>
      </c>
      <c r="B245" s="210" t="s">
        <v>741</v>
      </c>
      <c r="C245" s="193" t="s">
        <v>111</v>
      </c>
      <c r="D245" s="194">
        <v>2026</v>
      </c>
      <c r="E245" s="196"/>
      <c r="F245" s="196">
        <v>6303.1149999999998</v>
      </c>
      <c r="G245" s="196"/>
      <c r="H245" s="196"/>
      <c r="I245" s="196"/>
      <c r="J245" s="219"/>
      <c r="K245" s="196"/>
      <c r="L245" s="196"/>
      <c r="M245" s="196"/>
      <c r="N245" s="196"/>
      <c r="O245" s="195">
        <f t="shared" si="71"/>
        <v>5000</v>
      </c>
      <c r="P245" s="195">
        <v>5000</v>
      </c>
      <c r="Q245" s="196"/>
      <c r="R245" s="196"/>
      <c r="S245" s="195">
        <f t="shared" si="72"/>
        <v>4458.3</v>
      </c>
      <c r="T245" s="195">
        <v>4458.3</v>
      </c>
      <c r="U245" s="196"/>
      <c r="V245" s="196"/>
      <c r="W245" s="199">
        <f t="shared" si="65"/>
        <v>0</v>
      </c>
      <c r="X245" s="199"/>
      <c r="Y245" s="199">
        <f t="shared" si="66"/>
        <v>541.69999999999982</v>
      </c>
      <c r="Z245" s="200">
        <f t="shared" si="68"/>
        <v>0.10833999999999996</v>
      </c>
      <c r="AA245" s="199">
        <f t="shared" si="67"/>
        <v>541.69999999999982</v>
      </c>
      <c r="AB245" s="201">
        <f t="shared" si="69"/>
        <v>0.10833999999999996</v>
      </c>
      <c r="AC245" s="214">
        <v>1</v>
      </c>
      <c r="AD245" s="214"/>
      <c r="AE245" s="214"/>
      <c r="AF245" s="217"/>
      <c r="AG245" s="204"/>
    </row>
    <row r="246" spans="1:33" s="155" customFormat="1" ht="83.25" customHeight="1">
      <c r="A246" s="192">
        <v>226</v>
      </c>
      <c r="B246" s="210" t="s">
        <v>743</v>
      </c>
      <c r="C246" s="193" t="s">
        <v>111</v>
      </c>
      <c r="D246" s="194">
        <v>2026</v>
      </c>
      <c r="E246" s="196"/>
      <c r="F246" s="196">
        <v>2392.3000000000002</v>
      </c>
      <c r="G246" s="196"/>
      <c r="H246" s="196"/>
      <c r="I246" s="196"/>
      <c r="J246" s="219"/>
      <c r="K246" s="196"/>
      <c r="L246" s="196"/>
      <c r="M246" s="196"/>
      <c r="N246" s="196"/>
      <c r="O246" s="195">
        <f t="shared" si="71"/>
        <v>1634</v>
      </c>
      <c r="P246" s="195">
        <v>1634</v>
      </c>
      <c r="Q246" s="196"/>
      <c r="R246" s="196"/>
      <c r="S246" s="195">
        <f t="shared" si="72"/>
        <v>1692.1289999999999</v>
      </c>
      <c r="T246" s="195">
        <v>1692.1289999999999</v>
      </c>
      <c r="U246" s="196"/>
      <c r="V246" s="196"/>
      <c r="W246" s="199">
        <f t="shared" si="65"/>
        <v>0</v>
      </c>
      <c r="X246" s="199"/>
      <c r="Y246" s="199">
        <f t="shared" si="66"/>
        <v>-58.128999999999905</v>
      </c>
      <c r="Z246" s="200">
        <f t="shared" si="68"/>
        <v>-3.5574663402692719E-2</v>
      </c>
      <c r="AA246" s="199">
        <f t="shared" si="67"/>
        <v>-58.128999999999905</v>
      </c>
      <c r="AB246" s="201">
        <f t="shared" si="69"/>
        <v>-3.5574663402692719E-2</v>
      </c>
      <c r="AC246" s="214">
        <v>1</v>
      </c>
      <c r="AD246" s="214"/>
      <c r="AE246" s="214"/>
      <c r="AF246" s="217"/>
      <c r="AG246" s="204"/>
    </row>
    <row r="247" spans="1:33" s="155" customFormat="1" ht="83.25" customHeight="1">
      <c r="A247" s="192">
        <v>227</v>
      </c>
      <c r="B247" s="210" t="s">
        <v>744</v>
      </c>
      <c r="C247" s="193" t="s">
        <v>111</v>
      </c>
      <c r="D247" s="194">
        <v>2026</v>
      </c>
      <c r="E247" s="196"/>
      <c r="F247" s="196">
        <v>2333.8560000000002</v>
      </c>
      <c r="G247" s="196"/>
      <c r="H247" s="196"/>
      <c r="I247" s="196"/>
      <c r="J247" s="219"/>
      <c r="K247" s="196"/>
      <c r="L247" s="196"/>
      <c r="M247" s="196"/>
      <c r="N247" s="196"/>
      <c r="O247" s="195">
        <f t="shared" si="71"/>
        <v>1594</v>
      </c>
      <c r="P247" s="195">
        <v>1594</v>
      </c>
      <c r="Q247" s="196"/>
      <c r="R247" s="196"/>
      <c r="S247" s="195">
        <f t="shared" si="72"/>
        <v>1650.77</v>
      </c>
      <c r="T247" s="195">
        <v>1650.77</v>
      </c>
      <c r="U247" s="196"/>
      <c r="V247" s="196"/>
      <c r="W247" s="199">
        <f t="shared" si="65"/>
        <v>0</v>
      </c>
      <c r="X247" s="199"/>
      <c r="Y247" s="199">
        <f t="shared" si="66"/>
        <v>-56.769999999999982</v>
      </c>
      <c r="Z247" s="200">
        <f t="shared" si="68"/>
        <v>-3.5614805520702626E-2</v>
      </c>
      <c r="AA247" s="199">
        <f t="shared" si="67"/>
        <v>-56.769999999999982</v>
      </c>
      <c r="AB247" s="201">
        <f t="shared" si="69"/>
        <v>-3.5614805520702626E-2</v>
      </c>
      <c r="AC247" s="214">
        <v>1</v>
      </c>
      <c r="AD247" s="214"/>
      <c r="AE247" s="214"/>
      <c r="AF247" s="217"/>
      <c r="AG247" s="204"/>
    </row>
    <row r="248" spans="1:33" s="6" customFormat="1" ht="23.25" customHeight="1">
      <c r="A248" s="170" t="s">
        <v>40</v>
      </c>
      <c r="B248" s="171"/>
      <c r="C248" s="28"/>
      <c r="D248" s="16"/>
      <c r="E248" s="25">
        <f>E249+F265</f>
        <v>191015508.06792</v>
      </c>
      <c r="F248" s="25">
        <f t="shared" ref="F248:V248" si="73">F249+F265</f>
        <v>187036661.26020002</v>
      </c>
      <c r="G248" s="25">
        <f t="shared" si="73"/>
        <v>0</v>
      </c>
      <c r="H248" s="25">
        <f t="shared" si="73"/>
        <v>0</v>
      </c>
      <c r="I248" s="25">
        <f t="shared" si="73"/>
        <v>0</v>
      </c>
      <c r="J248" s="25">
        <f t="shared" si="73"/>
        <v>0</v>
      </c>
      <c r="K248" s="25">
        <f t="shared" si="73"/>
        <v>0</v>
      </c>
      <c r="L248" s="25">
        <f t="shared" si="73"/>
        <v>0</v>
      </c>
      <c r="M248" s="25">
        <f t="shared" si="73"/>
        <v>0</v>
      </c>
      <c r="N248" s="25">
        <f t="shared" si="73"/>
        <v>57524</v>
      </c>
      <c r="O248" s="25">
        <f t="shared" si="73"/>
        <v>86986551</v>
      </c>
      <c r="P248" s="25">
        <f t="shared" si="73"/>
        <v>86986551</v>
      </c>
      <c r="Q248" s="25">
        <f t="shared" si="73"/>
        <v>0</v>
      </c>
      <c r="R248" s="25">
        <f t="shared" si="73"/>
        <v>0</v>
      </c>
      <c r="S248" s="25">
        <f t="shared" si="73"/>
        <v>20642954.999189999</v>
      </c>
      <c r="T248" s="25">
        <f t="shared" si="73"/>
        <v>20642954.999189999</v>
      </c>
      <c r="U248" s="25">
        <f t="shared" si="73"/>
        <v>0</v>
      </c>
      <c r="V248" s="25">
        <f t="shared" si="73"/>
        <v>0</v>
      </c>
      <c r="W248" s="25">
        <f t="shared" ref="W248:W302" si="74">R248-V248</f>
        <v>0</v>
      </c>
      <c r="X248" s="25"/>
      <c r="Y248" s="25">
        <f t="shared" ref="Y248:Y302" si="75">P248+Q248-T248-U248</f>
        <v>66343596.000809997</v>
      </c>
      <c r="Z248" s="127">
        <f t="shared" ref="Z248:Z296" si="76">Y248/(P248+Q248)</f>
        <v>0.76268797001515787</v>
      </c>
      <c r="AA248" s="25">
        <f t="shared" ref="AA248:AA296" si="77">Y248+W248</f>
        <v>66343596.000809997</v>
      </c>
      <c r="AB248" s="128">
        <f t="shared" ref="AB248:AB296" si="78">AA248/O248</f>
        <v>0.76268797001515787</v>
      </c>
      <c r="AC248" s="25">
        <f>AC249+AC265</f>
        <v>17</v>
      </c>
      <c r="AD248" s="25">
        <f>AD249+AD265</f>
        <v>0</v>
      </c>
      <c r="AE248" s="25">
        <f>AE249+AE265</f>
        <v>0</v>
      </c>
      <c r="AF248" s="25">
        <f>AF249+AF265</f>
        <v>0</v>
      </c>
      <c r="AG248" s="25">
        <f>AG249+AG265</f>
        <v>0</v>
      </c>
    </row>
    <row r="249" spans="1:33" ht="24" customHeight="1">
      <c r="A249" s="33" t="s">
        <v>36</v>
      </c>
      <c r="B249" s="23" t="s">
        <v>8</v>
      </c>
      <c r="C249" s="19"/>
      <c r="D249" s="21"/>
      <c r="E249" s="22">
        <f t="shared" ref="E249:V249" si="79">SUM(E250:E264)</f>
        <v>190460531.25</v>
      </c>
      <c r="F249" s="22">
        <f t="shared" si="79"/>
        <v>186481684.44228002</v>
      </c>
      <c r="G249" s="22">
        <f t="shared" si="79"/>
        <v>0</v>
      </c>
      <c r="H249" s="22">
        <f t="shared" si="79"/>
        <v>0</v>
      </c>
      <c r="I249" s="22">
        <f t="shared" si="79"/>
        <v>0</v>
      </c>
      <c r="J249" s="22">
        <f t="shared" si="79"/>
        <v>0</v>
      </c>
      <c r="K249" s="22">
        <f t="shared" si="79"/>
        <v>0</v>
      </c>
      <c r="L249" s="22">
        <f t="shared" si="79"/>
        <v>0</v>
      </c>
      <c r="M249" s="22">
        <f t="shared" si="79"/>
        <v>0</v>
      </c>
      <c r="N249" s="22">
        <f t="shared" si="79"/>
        <v>0</v>
      </c>
      <c r="O249" s="22">
        <f t="shared" si="79"/>
        <v>86644058</v>
      </c>
      <c r="P249" s="22">
        <f t="shared" si="79"/>
        <v>86644058</v>
      </c>
      <c r="Q249" s="22">
        <f t="shared" si="79"/>
        <v>0</v>
      </c>
      <c r="R249" s="22">
        <f t="shared" si="79"/>
        <v>0</v>
      </c>
      <c r="S249" s="22">
        <f t="shared" si="79"/>
        <v>20361461.999189999</v>
      </c>
      <c r="T249" s="22">
        <f t="shared" si="79"/>
        <v>20361461.999189999</v>
      </c>
      <c r="U249" s="22">
        <f t="shared" si="79"/>
        <v>0</v>
      </c>
      <c r="V249" s="22">
        <f t="shared" si="79"/>
        <v>0</v>
      </c>
      <c r="W249" s="22">
        <f t="shared" si="74"/>
        <v>0</v>
      </c>
      <c r="X249" s="22"/>
      <c r="Y249" s="22">
        <f t="shared" si="75"/>
        <v>66282596.000809997</v>
      </c>
      <c r="Z249" s="131">
        <f t="shared" si="76"/>
        <v>0.76499874925998956</v>
      </c>
      <c r="AA249" s="22">
        <f t="shared" si="77"/>
        <v>66282596.000809997</v>
      </c>
      <c r="AB249" s="140">
        <f t="shared" si="78"/>
        <v>0.76499874925998956</v>
      </c>
      <c r="AC249" s="22">
        <f>SUM(AC250:AC264)</f>
        <v>15</v>
      </c>
      <c r="AD249" s="22">
        <f>SUM(AD250:AD264)</f>
        <v>0</v>
      </c>
      <c r="AE249" s="22">
        <f>SUM(AE250:AE264)</f>
        <v>0</v>
      </c>
      <c r="AF249" s="22">
        <f>SUM(AF250:AF264)</f>
        <v>0</v>
      </c>
      <c r="AG249" s="22">
        <f>SUM(AG250:AG264)</f>
        <v>0</v>
      </c>
    </row>
    <row r="250" spans="1:33" s="18" customFormat="1" ht="296.25" customHeight="1">
      <c r="A250" s="45">
        <v>230</v>
      </c>
      <c r="B250" s="198" t="s">
        <v>208</v>
      </c>
      <c r="C250" s="101" t="s">
        <v>50</v>
      </c>
      <c r="D250" s="50" t="s">
        <v>48</v>
      </c>
      <c r="E250" s="49">
        <v>1336005</v>
      </c>
      <c r="F250" s="49">
        <v>1269272.5</v>
      </c>
      <c r="G250" s="102"/>
      <c r="H250" s="102"/>
      <c r="I250" s="102"/>
      <c r="J250" s="36" t="s">
        <v>209</v>
      </c>
      <c r="K250" s="35"/>
      <c r="L250" s="35"/>
      <c r="M250" s="35"/>
      <c r="N250" s="35"/>
      <c r="O250" s="49">
        <f t="shared" ref="O250:O264" si="80">SUM(P250:R250)</f>
        <v>836004</v>
      </c>
      <c r="P250" s="35">
        <v>836004</v>
      </c>
      <c r="Q250" s="35"/>
      <c r="R250" s="35"/>
      <c r="S250" s="49">
        <v>836003.99919</v>
      </c>
      <c r="T250" s="35">
        <v>836003.99919</v>
      </c>
      <c r="U250" s="35"/>
      <c r="V250" s="35"/>
      <c r="W250" s="60">
        <f t="shared" si="74"/>
        <v>0</v>
      </c>
      <c r="X250" s="60"/>
      <c r="Y250" s="60">
        <f t="shared" si="75"/>
        <v>8.0999999772757292E-4</v>
      </c>
      <c r="Z250" s="133">
        <f t="shared" si="76"/>
        <v>9.688948829522022E-10</v>
      </c>
      <c r="AA250" s="60">
        <f t="shared" si="77"/>
        <v>8.0999999772757292E-4</v>
      </c>
      <c r="AB250" s="142">
        <f t="shared" si="78"/>
        <v>9.688948829522022E-10</v>
      </c>
      <c r="AC250" s="126">
        <v>1</v>
      </c>
      <c r="AD250" s="126"/>
      <c r="AE250" s="126"/>
      <c r="AF250" s="67"/>
      <c r="AG250" s="53"/>
    </row>
    <row r="251" spans="1:33" s="27" customFormat="1" ht="80.25" customHeight="1">
      <c r="A251" s="45">
        <v>231</v>
      </c>
      <c r="B251" s="198" t="s">
        <v>144</v>
      </c>
      <c r="C251" s="50" t="s">
        <v>85</v>
      </c>
      <c r="D251" s="50" t="s">
        <v>100</v>
      </c>
      <c r="E251" s="35">
        <v>6278430</v>
      </c>
      <c r="F251" s="35">
        <v>5708412.9539899994</v>
      </c>
      <c r="G251" s="52"/>
      <c r="H251" s="52"/>
      <c r="I251" s="52"/>
      <c r="J251" s="36"/>
      <c r="K251" s="35"/>
      <c r="L251" s="35"/>
      <c r="M251" s="35"/>
      <c r="N251" s="35"/>
      <c r="O251" s="49">
        <f t="shared" si="80"/>
        <v>902968</v>
      </c>
      <c r="P251" s="35">
        <v>902968</v>
      </c>
      <c r="Q251" s="35"/>
      <c r="R251" s="35"/>
      <c r="S251" s="49">
        <v>173920</v>
      </c>
      <c r="T251" s="35">
        <v>173920</v>
      </c>
      <c r="U251" s="35"/>
      <c r="V251" s="35"/>
      <c r="W251" s="60">
        <f t="shared" si="74"/>
        <v>0</v>
      </c>
      <c r="X251" s="60"/>
      <c r="Y251" s="60">
        <f t="shared" si="75"/>
        <v>729048</v>
      </c>
      <c r="Z251" s="133">
        <f t="shared" si="76"/>
        <v>0.807390738099246</v>
      </c>
      <c r="AA251" s="60">
        <f t="shared" si="77"/>
        <v>729048</v>
      </c>
      <c r="AB251" s="142">
        <f t="shared" si="78"/>
        <v>0.807390738099246</v>
      </c>
      <c r="AC251" s="126">
        <v>1</v>
      </c>
      <c r="AD251" s="126"/>
      <c r="AE251" s="126"/>
      <c r="AF251" s="67"/>
      <c r="AG251" s="53"/>
    </row>
    <row r="252" spans="1:33" s="27" customFormat="1" ht="84.75" customHeight="1">
      <c r="A252" s="45">
        <v>232</v>
      </c>
      <c r="B252" s="198" t="s">
        <v>145</v>
      </c>
      <c r="C252" s="50" t="s">
        <v>85</v>
      </c>
      <c r="D252" s="50" t="s">
        <v>100</v>
      </c>
      <c r="E252" s="35">
        <v>8154910</v>
      </c>
      <c r="F252" s="35">
        <v>7532148.8103700001</v>
      </c>
      <c r="G252" s="52"/>
      <c r="H252" s="52"/>
      <c r="I252" s="52"/>
      <c r="J252" s="36"/>
      <c r="K252" s="35"/>
      <c r="L252" s="35">
        <v>0</v>
      </c>
      <c r="M252" s="35"/>
      <c r="N252" s="35"/>
      <c r="O252" s="49">
        <f t="shared" si="80"/>
        <v>0</v>
      </c>
      <c r="P252" s="35"/>
      <c r="Q252" s="35"/>
      <c r="R252" s="35"/>
      <c r="S252" s="49">
        <v>0</v>
      </c>
      <c r="T252" s="35"/>
      <c r="U252" s="35"/>
      <c r="V252" s="35"/>
      <c r="W252" s="60">
        <f t="shared" si="74"/>
        <v>0</v>
      </c>
      <c r="X252" s="60"/>
      <c r="Y252" s="60">
        <f t="shared" si="75"/>
        <v>0</v>
      </c>
      <c r="Z252" s="133"/>
      <c r="AA252" s="60"/>
      <c r="AB252" s="142"/>
      <c r="AC252" s="126">
        <v>1</v>
      </c>
      <c r="AD252" s="126"/>
      <c r="AE252" s="126"/>
      <c r="AF252" s="67"/>
      <c r="AG252" s="57" t="s">
        <v>827</v>
      </c>
    </row>
    <row r="253" spans="1:33" s="27" customFormat="1" ht="84.75" customHeight="1">
      <c r="A253" s="45">
        <v>233</v>
      </c>
      <c r="B253" s="198" t="s">
        <v>146</v>
      </c>
      <c r="C253" s="50" t="s">
        <v>85</v>
      </c>
      <c r="D253" s="50" t="s">
        <v>100</v>
      </c>
      <c r="E253" s="35">
        <v>4177190</v>
      </c>
      <c r="F253" s="35">
        <v>3788268.30749</v>
      </c>
      <c r="G253" s="52"/>
      <c r="H253" s="52"/>
      <c r="I253" s="52"/>
      <c r="J253" s="36"/>
      <c r="K253" s="35"/>
      <c r="L253" s="35">
        <v>0</v>
      </c>
      <c r="M253" s="35"/>
      <c r="N253" s="35"/>
      <c r="O253" s="49">
        <f t="shared" si="80"/>
        <v>1400000</v>
      </c>
      <c r="P253" s="35">
        <v>1400000</v>
      </c>
      <c r="Q253" s="35"/>
      <c r="R253" s="35"/>
      <c r="S253" s="49">
        <v>96000</v>
      </c>
      <c r="T253" s="35">
        <v>96000</v>
      </c>
      <c r="U253" s="35"/>
      <c r="V253" s="35"/>
      <c r="W253" s="60">
        <f t="shared" si="74"/>
        <v>0</v>
      </c>
      <c r="X253" s="60"/>
      <c r="Y253" s="60">
        <f t="shared" si="75"/>
        <v>1304000</v>
      </c>
      <c r="Z253" s="133">
        <f t="shared" si="76"/>
        <v>0.93142857142857138</v>
      </c>
      <c r="AA253" s="60">
        <f t="shared" si="77"/>
        <v>1304000</v>
      </c>
      <c r="AB253" s="142">
        <f t="shared" si="78"/>
        <v>0.93142857142857138</v>
      </c>
      <c r="AC253" s="126">
        <v>1</v>
      </c>
      <c r="AD253" s="126"/>
      <c r="AE253" s="126"/>
      <c r="AF253" s="67"/>
      <c r="AG253" s="57"/>
    </row>
    <row r="254" spans="1:33" s="27" customFormat="1" ht="63.75" customHeight="1">
      <c r="A254" s="45">
        <v>234</v>
      </c>
      <c r="B254" s="198" t="s">
        <v>147</v>
      </c>
      <c r="C254" s="50" t="s">
        <v>85</v>
      </c>
      <c r="D254" s="50" t="s">
        <v>48</v>
      </c>
      <c r="E254" s="35">
        <v>2242540</v>
      </c>
      <c r="F254" s="35">
        <v>1944414.06165</v>
      </c>
      <c r="G254" s="52"/>
      <c r="H254" s="52"/>
      <c r="I254" s="52"/>
      <c r="J254" s="36"/>
      <c r="K254" s="35"/>
      <c r="L254" s="35"/>
      <c r="M254" s="35"/>
      <c r="N254" s="35"/>
      <c r="O254" s="49">
        <f t="shared" si="80"/>
        <v>0</v>
      </c>
      <c r="P254" s="35"/>
      <c r="Q254" s="35"/>
      <c r="R254" s="35"/>
      <c r="S254" s="49">
        <v>0</v>
      </c>
      <c r="T254" s="35"/>
      <c r="U254" s="35"/>
      <c r="V254" s="35"/>
      <c r="W254" s="60">
        <f t="shared" si="74"/>
        <v>0</v>
      </c>
      <c r="X254" s="60"/>
      <c r="Y254" s="60">
        <f t="shared" si="75"/>
        <v>0</v>
      </c>
      <c r="Z254" s="133"/>
      <c r="AA254" s="60"/>
      <c r="AB254" s="142"/>
      <c r="AC254" s="126">
        <v>1</v>
      </c>
      <c r="AD254" s="126"/>
      <c r="AE254" s="126"/>
      <c r="AF254" s="67"/>
      <c r="AG254" s="57" t="s">
        <v>827</v>
      </c>
    </row>
    <row r="255" spans="1:33" s="27" customFormat="1" ht="61.5" customHeight="1">
      <c r="A255" s="45">
        <v>235</v>
      </c>
      <c r="B255" s="198" t="s">
        <v>148</v>
      </c>
      <c r="C255" s="50" t="s">
        <v>85</v>
      </c>
      <c r="D255" s="50" t="s">
        <v>48</v>
      </c>
      <c r="E255" s="35">
        <v>2026685</v>
      </c>
      <c r="F255" s="35">
        <v>1663608.4087799999</v>
      </c>
      <c r="G255" s="52"/>
      <c r="H255" s="52"/>
      <c r="I255" s="52"/>
      <c r="J255" s="36"/>
      <c r="K255" s="35"/>
      <c r="L255" s="35"/>
      <c r="M255" s="35"/>
      <c r="N255" s="35"/>
      <c r="O255" s="49">
        <f t="shared" si="80"/>
        <v>0</v>
      </c>
      <c r="P255" s="35"/>
      <c r="Q255" s="35"/>
      <c r="R255" s="35"/>
      <c r="S255" s="49">
        <v>0</v>
      </c>
      <c r="T255" s="35"/>
      <c r="U255" s="35"/>
      <c r="V255" s="35"/>
      <c r="W255" s="60">
        <f t="shared" si="74"/>
        <v>0</v>
      </c>
      <c r="X255" s="60"/>
      <c r="Y255" s="60">
        <f t="shared" si="75"/>
        <v>0</v>
      </c>
      <c r="Z255" s="133"/>
      <c r="AA255" s="60"/>
      <c r="AB255" s="142"/>
      <c r="AC255" s="126">
        <v>1</v>
      </c>
      <c r="AD255" s="126"/>
      <c r="AE255" s="126"/>
      <c r="AF255" s="67"/>
      <c r="AG255" s="57" t="s">
        <v>827</v>
      </c>
    </row>
    <row r="256" spans="1:33" s="27" customFormat="1" ht="112.5">
      <c r="A256" s="45">
        <v>236</v>
      </c>
      <c r="B256" s="198" t="s">
        <v>600</v>
      </c>
      <c r="C256" s="50" t="s">
        <v>87</v>
      </c>
      <c r="D256" s="50">
        <v>2026</v>
      </c>
      <c r="E256" s="35">
        <v>9626210.4499999993</v>
      </c>
      <c r="F256" s="35">
        <v>9283761</v>
      </c>
      <c r="G256" s="52" t="s">
        <v>608</v>
      </c>
      <c r="H256" s="52"/>
      <c r="I256" s="52"/>
      <c r="J256" s="36" t="s">
        <v>49</v>
      </c>
      <c r="K256" s="35"/>
      <c r="L256" s="35"/>
      <c r="M256" s="35"/>
      <c r="N256" s="35"/>
      <c r="O256" s="49">
        <f t="shared" si="80"/>
        <v>8419596</v>
      </c>
      <c r="P256" s="35">
        <v>8419596</v>
      </c>
      <c r="Q256" s="35"/>
      <c r="R256" s="35"/>
      <c r="S256" s="49">
        <v>1942984</v>
      </c>
      <c r="T256" s="35">
        <v>1942984</v>
      </c>
      <c r="U256" s="35"/>
      <c r="V256" s="35"/>
      <c r="W256" s="60">
        <f t="shared" si="74"/>
        <v>0</v>
      </c>
      <c r="X256" s="60"/>
      <c r="Y256" s="60">
        <f t="shared" si="75"/>
        <v>6476612</v>
      </c>
      <c r="Z256" s="133">
        <f t="shared" si="76"/>
        <v>0.76923073268598641</v>
      </c>
      <c r="AA256" s="60">
        <f t="shared" si="77"/>
        <v>6476612</v>
      </c>
      <c r="AB256" s="142">
        <f t="shared" si="78"/>
        <v>0.76923073268598641</v>
      </c>
      <c r="AC256" s="126">
        <v>1</v>
      </c>
      <c r="AD256" s="126"/>
      <c r="AE256" s="126"/>
      <c r="AF256" s="67"/>
      <c r="AG256" s="57" t="s">
        <v>609</v>
      </c>
    </row>
    <row r="257" spans="1:33" s="27" customFormat="1" ht="97.5" customHeight="1">
      <c r="A257" s="45">
        <v>237</v>
      </c>
      <c r="B257" s="198" t="s">
        <v>601</v>
      </c>
      <c r="C257" s="50" t="s">
        <v>87</v>
      </c>
      <c r="D257" s="50">
        <v>2026</v>
      </c>
      <c r="E257" s="35">
        <v>19701855</v>
      </c>
      <c r="F257" s="35">
        <v>19453539</v>
      </c>
      <c r="G257" s="52"/>
      <c r="H257" s="52"/>
      <c r="I257" s="52"/>
      <c r="J257" s="36" t="s">
        <v>49</v>
      </c>
      <c r="K257" s="35"/>
      <c r="L257" s="35"/>
      <c r="M257" s="35"/>
      <c r="N257" s="35"/>
      <c r="O257" s="49">
        <f t="shared" si="80"/>
        <v>17433203</v>
      </c>
      <c r="P257" s="35">
        <v>17433203</v>
      </c>
      <c r="Q257" s="35"/>
      <c r="R257" s="35"/>
      <c r="S257" s="49">
        <v>4023046</v>
      </c>
      <c r="T257" s="35">
        <v>4023046</v>
      </c>
      <c r="U257" s="35"/>
      <c r="V257" s="35"/>
      <c r="W257" s="60">
        <f t="shared" si="74"/>
        <v>0</v>
      </c>
      <c r="X257" s="60"/>
      <c r="Y257" s="60">
        <f t="shared" si="75"/>
        <v>13410157</v>
      </c>
      <c r="Z257" s="133">
        <f t="shared" si="76"/>
        <v>0.76923081776768154</v>
      </c>
      <c r="AA257" s="60">
        <f t="shared" si="77"/>
        <v>13410157</v>
      </c>
      <c r="AB257" s="142">
        <f t="shared" si="78"/>
        <v>0.76923081776768154</v>
      </c>
      <c r="AC257" s="126">
        <v>1</v>
      </c>
      <c r="AD257" s="126"/>
      <c r="AE257" s="126"/>
      <c r="AF257" s="67"/>
      <c r="AG257" s="57" t="s">
        <v>610</v>
      </c>
    </row>
    <row r="258" spans="1:33" s="27" customFormat="1" ht="97.5" customHeight="1">
      <c r="A258" s="45">
        <v>238</v>
      </c>
      <c r="B258" s="198" t="s">
        <v>602</v>
      </c>
      <c r="C258" s="50" t="s">
        <v>87</v>
      </c>
      <c r="D258" s="50">
        <v>2026</v>
      </c>
      <c r="E258" s="35">
        <v>15348162.800000001</v>
      </c>
      <c r="F258" s="35">
        <v>15020840</v>
      </c>
      <c r="G258" s="52"/>
      <c r="H258" s="52"/>
      <c r="I258" s="52"/>
      <c r="J258" s="36" t="s">
        <v>49</v>
      </c>
      <c r="K258" s="35"/>
      <c r="L258" s="35"/>
      <c r="M258" s="35"/>
      <c r="N258" s="35"/>
      <c r="O258" s="49">
        <f t="shared" si="80"/>
        <v>13630797</v>
      </c>
      <c r="P258" s="35">
        <v>13630797</v>
      </c>
      <c r="Q258" s="35"/>
      <c r="R258" s="35"/>
      <c r="S258" s="49">
        <v>3145568</v>
      </c>
      <c r="T258" s="35">
        <v>3145568</v>
      </c>
      <c r="U258" s="35"/>
      <c r="V258" s="35"/>
      <c r="W258" s="60">
        <f t="shared" si="74"/>
        <v>0</v>
      </c>
      <c r="X258" s="60"/>
      <c r="Y258" s="60">
        <f t="shared" si="75"/>
        <v>10485229</v>
      </c>
      <c r="Z258" s="133">
        <f t="shared" si="76"/>
        <v>0.76923080873407479</v>
      </c>
      <c r="AA258" s="60">
        <f t="shared" si="77"/>
        <v>10485229</v>
      </c>
      <c r="AB258" s="142">
        <f t="shared" si="78"/>
        <v>0.76923080873407479</v>
      </c>
      <c r="AC258" s="126">
        <v>1</v>
      </c>
      <c r="AD258" s="126"/>
      <c r="AE258" s="126"/>
      <c r="AF258" s="67"/>
      <c r="AG258" s="57" t="s">
        <v>611</v>
      </c>
    </row>
    <row r="259" spans="1:33" s="27" customFormat="1" ht="97.5" customHeight="1">
      <c r="A259" s="45">
        <v>239</v>
      </c>
      <c r="B259" s="198" t="s">
        <v>603</v>
      </c>
      <c r="C259" s="50" t="s">
        <v>87</v>
      </c>
      <c r="D259" s="50">
        <v>2026</v>
      </c>
      <c r="E259" s="35">
        <v>44029634</v>
      </c>
      <c r="F259" s="35">
        <v>43742232</v>
      </c>
      <c r="G259" s="52"/>
      <c r="H259" s="52"/>
      <c r="I259" s="52"/>
      <c r="J259" s="36" t="s">
        <v>49</v>
      </c>
      <c r="K259" s="35"/>
      <c r="L259" s="35"/>
      <c r="M259" s="35"/>
      <c r="N259" s="35"/>
      <c r="O259" s="49">
        <f t="shared" si="80"/>
        <v>39307499</v>
      </c>
      <c r="P259" s="35">
        <v>39307499</v>
      </c>
      <c r="Q259" s="35"/>
      <c r="R259" s="35"/>
      <c r="S259" s="49">
        <v>9056096</v>
      </c>
      <c r="T259" s="35">
        <v>9056096</v>
      </c>
      <c r="U259" s="35"/>
      <c r="V259" s="35"/>
      <c r="W259" s="60">
        <f t="shared" si="74"/>
        <v>0</v>
      </c>
      <c r="X259" s="60"/>
      <c r="Y259" s="60">
        <f t="shared" si="75"/>
        <v>30251403</v>
      </c>
      <c r="Z259" s="133">
        <f t="shared" si="76"/>
        <v>0.76960894917277745</v>
      </c>
      <c r="AA259" s="60">
        <f t="shared" si="77"/>
        <v>30251403</v>
      </c>
      <c r="AB259" s="142">
        <f t="shared" si="78"/>
        <v>0.76960894917277745</v>
      </c>
      <c r="AC259" s="126">
        <v>1</v>
      </c>
      <c r="AD259" s="126"/>
      <c r="AE259" s="126"/>
      <c r="AF259" s="67"/>
      <c r="AG259" s="57" t="s">
        <v>612</v>
      </c>
    </row>
    <row r="260" spans="1:33" s="27" customFormat="1" ht="97.5" customHeight="1">
      <c r="A260" s="45">
        <v>240</v>
      </c>
      <c r="B260" s="198" t="s">
        <v>604</v>
      </c>
      <c r="C260" s="50" t="s">
        <v>87</v>
      </c>
      <c r="D260" s="50">
        <v>2026</v>
      </c>
      <c r="E260" s="35">
        <v>8200523</v>
      </c>
      <c r="F260" s="35">
        <v>7847305</v>
      </c>
      <c r="G260" s="52"/>
      <c r="H260" s="52"/>
      <c r="I260" s="52"/>
      <c r="J260" s="36" t="s">
        <v>49</v>
      </c>
      <c r="K260" s="35"/>
      <c r="L260" s="35"/>
      <c r="M260" s="35"/>
      <c r="N260" s="35"/>
      <c r="O260" s="49">
        <f t="shared" si="80"/>
        <v>0</v>
      </c>
      <c r="P260" s="35"/>
      <c r="Q260" s="35"/>
      <c r="R260" s="35"/>
      <c r="S260" s="49"/>
      <c r="T260" s="35"/>
      <c r="U260" s="35"/>
      <c r="V260" s="35"/>
      <c r="W260" s="60">
        <f t="shared" si="74"/>
        <v>0</v>
      </c>
      <c r="X260" s="60"/>
      <c r="Y260" s="60">
        <f t="shared" si="75"/>
        <v>0</v>
      </c>
      <c r="Z260" s="133"/>
      <c r="AA260" s="60"/>
      <c r="AB260" s="142"/>
      <c r="AC260" s="126">
        <v>1</v>
      </c>
      <c r="AD260" s="126"/>
      <c r="AE260" s="126"/>
      <c r="AF260" s="67"/>
      <c r="AG260" s="57" t="s">
        <v>613</v>
      </c>
    </row>
    <row r="261" spans="1:33" s="27" customFormat="1" ht="97.5" customHeight="1">
      <c r="A261" s="45">
        <v>241</v>
      </c>
      <c r="B261" s="198" t="s">
        <v>605</v>
      </c>
      <c r="C261" s="50" t="s">
        <v>87</v>
      </c>
      <c r="D261" s="50">
        <v>2026</v>
      </c>
      <c r="E261" s="35">
        <v>14774159</v>
      </c>
      <c r="F261" s="35">
        <v>14774159</v>
      </c>
      <c r="G261" s="52"/>
      <c r="H261" s="52"/>
      <c r="I261" s="52"/>
      <c r="J261" s="36" t="s">
        <v>49</v>
      </c>
      <c r="K261" s="35"/>
      <c r="L261" s="35"/>
      <c r="M261" s="35"/>
      <c r="N261" s="35"/>
      <c r="O261" s="49">
        <f t="shared" si="80"/>
        <v>0</v>
      </c>
      <c r="P261" s="35"/>
      <c r="Q261" s="35"/>
      <c r="R261" s="35"/>
      <c r="S261" s="49"/>
      <c r="T261" s="35"/>
      <c r="U261" s="35"/>
      <c r="V261" s="35"/>
      <c r="W261" s="60">
        <f t="shared" si="74"/>
        <v>0</v>
      </c>
      <c r="X261" s="60"/>
      <c r="Y261" s="60">
        <f t="shared" si="75"/>
        <v>0</v>
      </c>
      <c r="Z261" s="133"/>
      <c r="AA261" s="60"/>
      <c r="AB261" s="142"/>
      <c r="AC261" s="126">
        <v>1</v>
      </c>
      <c r="AD261" s="126"/>
      <c r="AE261" s="126"/>
      <c r="AF261" s="67"/>
      <c r="AG261" s="57" t="s">
        <v>614</v>
      </c>
    </row>
    <row r="262" spans="1:33" s="27" customFormat="1" ht="97.5" customHeight="1">
      <c r="A262" s="45">
        <v>242</v>
      </c>
      <c r="B262" s="198" t="s">
        <v>606</v>
      </c>
      <c r="C262" s="50" t="s">
        <v>87</v>
      </c>
      <c r="D262" s="50">
        <v>2026</v>
      </c>
      <c r="E262" s="35">
        <v>5360645</v>
      </c>
      <c r="F262" s="35">
        <v>5359764</v>
      </c>
      <c r="G262" s="52"/>
      <c r="H262" s="52"/>
      <c r="I262" s="52"/>
      <c r="J262" s="36" t="s">
        <v>49</v>
      </c>
      <c r="K262" s="35"/>
      <c r="L262" s="35"/>
      <c r="M262" s="35"/>
      <c r="N262" s="35"/>
      <c r="O262" s="49">
        <f t="shared" si="80"/>
        <v>4713991</v>
      </c>
      <c r="P262" s="35">
        <v>4713991</v>
      </c>
      <c r="Q262" s="35"/>
      <c r="R262" s="35"/>
      <c r="S262" s="49">
        <v>1087844</v>
      </c>
      <c r="T262" s="35">
        <v>1087844</v>
      </c>
      <c r="U262" s="35"/>
      <c r="V262" s="35"/>
      <c r="W262" s="60">
        <f t="shared" si="74"/>
        <v>0</v>
      </c>
      <c r="X262" s="60"/>
      <c r="Y262" s="60">
        <f t="shared" si="75"/>
        <v>3626147</v>
      </c>
      <c r="Z262" s="133">
        <f t="shared" si="76"/>
        <v>0.76923078554880564</v>
      </c>
      <c r="AA262" s="60">
        <f t="shared" si="77"/>
        <v>3626147</v>
      </c>
      <c r="AB262" s="142">
        <f t="shared" si="78"/>
        <v>0.76923078554880564</v>
      </c>
      <c r="AC262" s="126">
        <v>1</v>
      </c>
      <c r="AD262" s="126"/>
      <c r="AE262" s="126"/>
      <c r="AF262" s="67"/>
      <c r="AG262" s="57" t="s">
        <v>615</v>
      </c>
    </row>
    <row r="263" spans="1:33" s="27" customFormat="1" ht="97.5" customHeight="1">
      <c r="A263" s="45">
        <v>243</v>
      </c>
      <c r="B263" s="198" t="s">
        <v>616</v>
      </c>
      <c r="C263" s="50" t="s">
        <v>87</v>
      </c>
      <c r="D263" s="50" t="s">
        <v>617</v>
      </c>
      <c r="E263" s="35">
        <v>43870565</v>
      </c>
      <c r="F263" s="35">
        <v>43803241</v>
      </c>
      <c r="G263" s="52"/>
      <c r="H263" s="52"/>
      <c r="I263" s="52"/>
      <c r="J263" s="36" t="s">
        <v>49</v>
      </c>
      <c r="K263" s="35"/>
      <c r="L263" s="35"/>
      <c r="M263" s="35"/>
      <c r="N263" s="35"/>
      <c r="O263" s="49">
        <f t="shared" si="80"/>
        <v>0</v>
      </c>
      <c r="P263" s="35"/>
      <c r="Q263" s="35"/>
      <c r="R263" s="35"/>
      <c r="S263" s="49"/>
      <c r="T263" s="35"/>
      <c r="U263" s="35"/>
      <c r="V263" s="35"/>
      <c r="W263" s="60">
        <f t="shared" si="74"/>
        <v>0</v>
      </c>
      <c r="X263" s="60"/>
      <c r="Y263" s="60">
        <f t="shared" si="75"/>
        <v>0</v>
      </c>
      <c r="Z263" s="133"/>
      <c r="AA263" s="60"/>
      <c r="AB263" s="142"/>
      <c r="AC263" s="126">
        <v>1</v>
      </c>
      <c r="AD263" s="126"/>
      <c r="AE263" s="126"/>
      <c r="AF263" s="67"/>
      <c r="AG263" s="57" t="s">
        <v>618</v>
      </c>
    </row>
    <row r="264" spans="1:33" s="27" customFormat="1" ht="87.75" customHeight="1">
      <c r="A264" s="45">
        <v>244</v>
      </c>
      <c r="B264" s="198" t="s">
        <v>619</v>
      </c>
      <c r="C264" s="50" t="s">
        <v>87</v>
      </c>
      <c r="D264" s="50">
        <v>2026</v>
      </c>
      <c r="E264" s="35">
        <v>5333017</v>
      </c>
      <c r="F264" s="35">
        <v>5290718.4000000004</v>
      </c>
      <c r="G264" s="52"/>
      <c r="H264" s="52"/>
      <c r="I264" s="52"/>
      <c r="J264" s="36" t="s">
        <v>49</v>
      </c>
      <c r="K264" s="35"/>
      <c r="L264" s="35"/>
      <c r="M264" s="35"/>
      <c r="N264" s="35"/>
      <c r="O264" s="49">
        <f t="shared" si="80"/>
        <v>0</v>
      </c>
      <c r="P264" s="35"/>
      <c r="Q264" s="35"/>
      <c r="R264" s="35"/>
      <c r="S264" s="49"/>
      <c r="T264" s="35"/>
      <c r="U264" s="35"/>
      <c r="V264" s="35"/>
      <c r="W264" s="60">
        <f t="shared" si="74"/>
        <v>0</v>
      </c>
      <c r="X264" s="60"/>
      <c r="Y264" s="60">
        <f t="shared" si="75"/>
        <v>0</v>
      </c>
      <c r="Z264" s="133"/>
      <c r="AA264" s="60"/>
      <c r="AB264" s="142"/>
      <c r="AC264" s="126">
        <v>1</v>
      </c>
      <c r="AD264" s="126"/>
      <c r="AE264" s="126"/>
      <c r="AF264" s="67"/>
      <c r="AG264" s="57" t="s">
        <v>620</v>
      </c>
    </row>
    <row r="265" spans="1:33" ht="33.75" customHeight="1">
      <c r="A265" s="33" t="s">
        <v>20</v>
      </c>
      <c r="B265" s="23" t="s">
        <v>65</v>
      </c>
      <c r="C265" s="19"/>
      <c r="D265" s="21"/>
      <c r="E265" s="22">
        <f>SUM(E266:E266)</f>
        <v>0</v>
      </c>
      <c r="F265" s="22">
        <f>SUM(F266:F267)</f>
        <v>554976.81791999994</v>
      </c>
      <c r="G265" s="22">
        <f>SUM(G266:G266)</f>
        <v>0</v>
      </c>
      <c r="H265" s="22">
        <f t="shared" ref="H265:V265" si="81">SUM(H266:H267)</f>
        <v>0</v>
      </c>
      <c r="I265" s="22">
        <f t="shared" si="81"/>
        <v>0</v>
      </c>
      <c r="J265" s="22">
        <f t="shared" si="81"/>
        <v>0</v>
      </c>
      <c r="K265" s="22">
        <f t="shared" si="81"/>
        <v>0</v>
      </c>
      <c r="L265" s="22">
        <f t="shared" si="81"/>
        <v>0</v>
      </c>
      <c r="M265" s="22">
        <f t="shared" si="81"/>
        <v>0</v>
      </c>
      <c r="N265" s="22">
        <f t="shared" si="81"/>
        <v>57524</v>
      </c>
      <c r="O265" s="22">
        <f t="shared" si="81"/>
        <v>342493</v>
      </c>
      <c r="P265" s="22">
        <f t="shared" si="81"/>
        <v>342493</v>
      </c>
      <c r="Q265" s="22">
        <f t="shared" si="81"/>
        <v>0</v>
      </c>
      <c r="R265" s="22">
        <f t="shared" si="81"/>
        <v>0</v>
      </c>
      <c r="S265" s="22">
        <f t="shared" si="81"/>
        <v>281493</v>
      </c>
      <c r="T265" s="22">
        <f t="shared" si="81"/>
        <v>281493</v>
      </c>
      <c r="U265" s="22">
        <f t="shared" si="81"/>
        <v>0</v>
      </c>
      <c r="V265" s="22">
        <f t="shared" si="81"/>
        <v>0</v>
      </c>
      <c r="W265" s="22">
        <f t="shared" si="74"/>
        <v>0</v>
      </c>
      <c r="X265" s="22"/>
      <c r="Y265" s="22">
        <f t="shared" si="75"/>
        <v>61000</v>
      </c>
      <c r="Z265" s="131">
        <f t="shared" si="76"/>
        <v>0.17810582990017315</v>
      </c>
      <c r="AA265" s="22">
        <f t="shared" si="77"/>
        <v>61000</v>
      </c>
      <c r="AB265" s="140">
        <f t="shared" si="78"/>
        <v>0.17810582990017315</v>
      </c>
      <c r="AC265" s="22">
        <f>SUM(AC266:AC267)</f>
        <v>2</v>
      </c>
      <c r="AD265" s="22">
        <f>SUM(AD266:AD267)</f>
        <v>0</v>
      </c>
      <c r="AE265" s="22">
        <f>SUM(AE266:AE267)</f>
        <v>0</v>
      </c>
      <c r="AF265" s="22">
        <f>SUM(AF266:AF266)</f>
        <v>0</v>
      </c>
      <c r="AG265" s="22">
        <f>SUM(AG266:AG266)</f>
        <v>0</v>
      </c>
    </row>
    <row r="266" spans="1:33" s="156" customFormat="1" ht="194.25" customHeight="1">
      <c r="A266" s="45">
        <v>250</v>
      </c>
      <c r="B266" s="51" t="s">
        <v>103</v>
      </c>
      <c r="C266" s="101" t="s">
        <v>87</v>
      </c>
      <c r="D266" s="48" t="s">
        <v>48</v>
      </c>
      <c r="E266" s="49"/>
      <c r="F266" s="55">
        <v>554976.81791999994</v>
      </c>
      <c r="G266" s="49"/>
      <c r="H266" s="49"/>
      <c r="I266" s="49"/>
      <c r="J266" s="36" t="s">
        <v>49</v>
      </c>
      <c r="K266" s="49"/>
      <c r="L266" s="49"/>
      <c r="M266" s="49"/>
      <c r="N266" s="49"/>
      <c r="O266" s="49">
        <f t="shared" ref="O266:O267" si="82">SUM(P266:R266)</f>
        <v>281493</v>
      </c>
      <c r="P266" s="49">
        <v>281493</v>
      </c>
      <c r="Q266" s="49"/>
      <c r="R266" s="49"/>
      <c r="S266" s="49">
        <f t="shared" ref="S266:S267" si="83">SUM(T266:V266)</f>
        <v>281493</v>
      </c>
      <c r="T266" s="49">
        <v>281493</v>
      </c>
      <c r="U266" s="49"/>
      <c r="V266" s="49"/>
      <c r="W266" s="60">
        <f t="shared" si="74"/>
        <v>0</v>
      </c>
      <c r="X266" s="60"/>
      <c r="Y266" s="60">
        <f t="shared" si="75"/>
        <v>0</v>
      </c>
      <c r="Z266" s="133">
        <f t="shared" si="76"/>
        <v>0</v>
      </c>
      <c r="AA266" s="60">
        <f t="shared" si="77"/>
        <v>0</v>
      </c>
      <c r="AB266" s="142">
        <f t="shared" si="78"/>
        <v>0</v>
      </c>
      <c r="AC266" s="151">
        <v>1</v>
      </c>
      <c r="AD266" s="151"/>
      <c r="AE266" s="151">
        <v>0</v>
      </c>
      <c r="AF266" s="152"/>
      <c r="AG266" s="57" t="s">
        <v>782</v>
      </c>
    </row>
    <row r="267" spans="1:33" s="27" customFormat="1" ht="118.5" customHeight="1">
      <c r="A267" s="45">
        <v>253</v>
      </c>
      <c r="B267" s="51" t="s">
        <v>652</v>
      </c>
      <c r="C267" s="50" t="s">
        <v>653</v>
      </c>
      <c r="D267" s="50" t="s">
        <v>48</v>
      </c>
      <c r="E267" s="35"/>
      <c r="F267" s="35"/>
      <c r="G267" s="52"/>
      <c r="H267" s="52"/>
      <c r="I267" s="52"/>
      <c r="J267" s="36" t="s">
        <v>49</v>
      </c>
      <c r="K267" s="35"/>
      <c r="L267" s="35"/>
      <c r="M267" s="35"/>
      <c r="N267" s="35">
        <v>57524</v>
      </c>
      <c r="O267" s="49">
        <f t="shared" si="82"/>
        <v>61000</v>
      </c>
      <c r="P267" s="35">
        <v>61000</v>
      </c>
      <c r="Q267" s="35"/>
      <c r="R267" s="35"/>
      <c r="S267" s="49">
        <f t="shared" si="83"/>
        <v>0</v>
      </c>
      <c r="T267" s="35">
        <v>0</v>
      </c>
      <c r="U267" s="35"/>
      <c r="V267" s="35"/>
      <c r="W267" s="60">
        <f t="shared" si="74"/>
        <v>0</v>
      </c>
      <c r="X267" s="60"/>
      <c r="Y267" s="60">
        <f t="shared" si="75"/>
        <v>61000</v>
      </c>
      <c r="Z267" s="133">
        <f t="shared" si="76"/>
        <v>1</v>
      </c>
      <c r="AA267" s="60">
        <f t="shared" si="77"/>
        <v>61000</v>
      </c>
      <c r="AB267" s="142">
        <f t="shared" si="78"/>
        <v>1</v>
      </c>
      <c r="AC267" s="126">
        <v>1</v>
      </c>
      <c r="AD267" s="126"/>
      <c r="AE267" s="126"/>
      <c r="AF267" s="67"/>
      <c r="AG267" s="179" t="s">
        <v>654</v>
      </c>
    </row>
    <row r="268" spans="1:33" s="6" customFormat="1">
      <c r="A268" s="170" t="s">
        <v>37</v>
      </c>
      <c r="B268" s="171"/>
      <c r="C268" s="28"/>
      <c r="D268" s="16"/>
      <c r="E268" s="25">
        <f>E270</f>
        <v>32557271.791999999</v>
      </c>
      <c r="F268" s="25">
        <f t="shared" ref="F268:AG268" si="84">F270</f>
        <v>31792118.3631</v>
      </c>
      <c r="G268" s="25">
        <f t="shared" si="84"/>
        <v>0</v>
      </c>
      <c r="H268" s="25">
        <f t="shared" si="84"/>
        <v>12229852</v>
      </c>
      <c r="I268" s="25">
        <f t="shared" si="84"/>
        <v>0</v>
      </c>
      <c r="J268" s="25">
        <f t="shared" si="84"/>
        <v>0</v>
      </c>
      <c r="K268" s="25">
        <f t="shared" si="84"/>
        <v>0</v>
      </c>
      <c r="L268" s="25">
        <f t="shared" si="84"/>
        <v>0</v>
      </c>
      <c r="M268" s="25">
        <f t="shared" si="84"/>
        <v>0</v>
      </c>
      <c r="N268" s="25">
        <f t="shared" si="84"/>
        <v>0</v>
      </c>
      <c r="O268" s="25">
        <f t="shared" si="84"/>
        <v>4266453.9997300003</v>
      </c>
      <c r="P268" s="25">
        <f t="shared" si="84"/>
        <v>4266453.9997300003</v>
      </c>
      <c r="Q268" s="25">
        <f t="shared" si="84"/>
        <v>0</v>
      </c>
      <c r="R268" s="25">
        <f t="shared" si="84"/>
        <v>0</v>
      </c>
      <c r="S268" s="25">
        <f t="shared" si="84"/>
        <v>4165297.9997300003</v>
      </c>
      <c r="T268" s="25">
        <f t="shared" si="84"/>
        <v>4165297.9997300003</v>
      </c>
      <c r="U268" s="25">
        <f t="shared" si="84"/>
        <v>0</v>
      </c>
      <c r="V268" s="25">
        <f t="shared" si="84"/>
        <v>0</v>
      </c>
      <c r="W268" s="25">
        <f t="shared" si="74"/>
        <v>0</v>
      </c>
      <c r="X268" s="25"/>
      <c r="Y268" s="25">
        <f t="shared" si="75"/>
        <v>101156</v>
      </c>
      <c r="Z268" s="127">
        <f t="shared" si="76"/>
        <v>2.3709619277836252E-2</v>
      </c>
      <c r="AA268" s="25">
        <f t="shared" si="77"/>
        <v>101156</v>
      </c>
      <c r="AB268" s="128">
        <f t="shared" si="78"/>
        <v>2.3709619277836252E-2</v>
      </c>
      <c r="AC268" s="25">
        <f t="shared" si="84"/>
        <v>7</v>
      </c>
      <c r="AD268" s="25">
        <f t="shared" si="84"/>
        <v>0</v>
      </c>
      <c r="AE268" s="25">
        <f t="shared" si="84"/>
        <v>0</v>
      </c>
      <c r="AF268" s="25">
        <f t="shared" si="84"/>
        <v>0</v>
      </c>
      <c r="AG268" s="25">
        <f t="shared" si="84"/>
        <v>0</v>
      </c>
    </row>
    <row r="269" spans="1:33" ht="23.25" customHeight="1">
      <c r="A269" s="34"/>
      <c r="B269" s="13" t="s">
        <v>0</v>
      </c>
      <c r="C269" s="3"/>
      <c r="D269" s="2"/>
      <c r="E269" s="26"/>
      <c r="F269" s="26"/>
      <c r="G269" s="26"/>
      <c r="H269" s="26"/>
      <c r="I269" s="26"/>
      <c r="J269" s="15"/>
      <c r="K269" s="26"/>
      <c r="L269" s="26"/>
      <c r="M269" s="26"/>
      <c r="N269" s="26"/>
      <c r="O269" s="38">
        <f>SUM(P269:R269)</f>
        <v>0</v>
      </c>
      <c r="P269" s="26"/>
      <c r="Q269" s="26"/>
      <c r="R269" s="26"/>
      <c r="S269" s="38">
        <f>SUM(T269:V269)</f>
        <v>0</v>
      </c>
      <c r="T269" s="26"/>
      <c r="U269" s="26"/>
      <c r="V269" s="26"/>
      <c r="W269" s="59">
        <f t="shared" si="74"/>
        <v>0</v>
      </c>
      <c r="X269" s="88"/>
      <c r="Y269" s="59">
        <f t="shared" si="75"/>
        <v>0</v>
      </c>
      <c r="Z269" s="135"/>
      <c r="AA269" s="59"/>
      <c r="AB269" s="144"/>
      <c r="AC269" s="124"/>
      <c r="AD269" s="124"/>
      <c r="AE269" s="124"/>
      <c r="AF269" s="89"/>
      <c r="AG269" s="75"/>
    </row>
    <row r="270" spans="1:33" ht="27.75" customHeight="1">
      <c r="A270" s="33" t="s">
        <v>18</v>
      </c>
      <c r="B270" s="23" t="s">
        <v>8</v>
      </c>
      <c r="C270" s="19"/>
      <c r="D270" s="21"/>
      <c r="E270" s="22">
        <f>SUM(E271:E277)</f>
        <v>32557271.791999999</v>
      </c>
      <c r="F270" s="22">
        <f>SUM(F271:F277)</f>
        <v>31792118.3631</v>
      </c>
      <c r="G270" s="22">
        <f t="shared" ref="G270:AG270" si="85">G271</f>
        <v>0</v>
      </c>
      <c r="H270" s="22">
        <f>SUM(H271:H277)</f>
        <v>12229852</v>
      </c>
      <c r="I270" s="22">
        <f t="shared" si="85"/>
        <v>0</v>
      </c>
      <c r="J270" s="22"/>
      <c r="K270" s="22">
        <f t="shared" si="85"/>
        <v>0</v>
      </c>
      <c r="L270" s="22">
        <f t="shared" si="85"/>
        <v>0</v>
      </c>
      <c r="M270" s="22">
        <f t="shared" si="85"/>
        <v>0</v>
      </c>
      <c r="N270" s="22">
        <f t="shared" si="85"/>
        <v>0</v>
      </c>
      <c r="O270" s="22">
        <f>SUM(O271:O277)</f>
        <v>4266453.9997300003</v>
      </c>
      <c r="P270" s="22">
        <f>SUM(P271:P277)</f>
        <v>4266453.9997300003</v>
      </c>
      <c r="Q270" s="22">
        <f t="shared" si="85"/>
        <v>0</v>
      </c>
      <c r="R270" s="22">
        <f t="shared" si="85"/>
        <v>0</v>
      </c>
      <c r="S270" s="22">
        <f>SUM(S271:S277)</f>
        <v>4165297.9997300003</v>
      </c>
      <c r="T270" s="22">
        <f>SUM(T271:T277)</f>
        <v>4165297.9997300003</v>
      </c>
      <c r="U270" s="22">
        <f t="shared" si="85"/>
        <v>0</v>
      </c>
      <c r="V270" s="22">
        <f t="shared" si="85"/>
        <v>0</v>
      </c>
      <c r="W270" s="22">
        <f t="shared" si="74"/>
        <v>0</v>
      </c>
      <c r="X270" s="22"/>
      <c r="Y270" s="22">
        <f>P270+Q270-T270-U270</f>
        <v>101156</v>
      </c>
      <c r="Z270" s="131">
        <f t="shared" si="76"/>
        <v>2.3709619277836252E-2</v>
      </c>
      <c r="AA270" s="22">
        <f>Y270+W270</f>
        <v>101156</v>
      </c>
      <c r="AB270" s="140">
        <f t="shared" si="78"/>
        <v>2.3709619277836252E-2</v>
      </c>
      <c r="AC270" s="22">
        <f>SUM(AC271:AC277)</f>
        <v>7</v>
      </c>
      <c r="AD270" s="118">
        <f t="shared" si="85"/>
        <v>0</v>
      </c>
      <c r="AE270" s="118">
        <f t="shared" si="85"/>
        <v>0</v>
      </c>
      <c r="AF270" s="22">
        <f t="shared" si="85"/>
        <v>0</v>
      </c>
      <c r="AG270" s="22">
        <f t="shared" si="85"/>
        <v>0</v>
      </c>
    </row>
    <row r="271" spans="1:33" s="18" customFormat="1" ht="69.75" customHeight="1">
      <c r="A271" s="45">
        <v>254</v>
      </c>
      <c r="B271" s="51" t="s">
        <v>528</v>
      </c>
      <c r="C271" s="101" t="s">
        <v>74</v>
      </c>
      <c r="D271" s="48" t="s">
        <v>48</v>
      </c>
      <c r="E271" s="49">
        <v>3920703</v>
      </c>
      <c r="F271" s="55">
        <v>3915676.7986900001</v>
      </c>
      <c r="G271" s="49"/>
      <c r="H271" s="49"/>
      <c r="I271" s="49"/>
      <c r="J271" s="36" t="s">
        <v>529</v>
      </c>
      <c r="K271" s="49"/>
      <c r="L271" s="49"/>
      <c r="M271" s="49"/>
      <c r="N271" s="49"/>
      <c r="O271" s="49">
        <f t="shared" ref="O271:O277" si="86">SUM(P271:R271)</f>
        <v>762638</v>
      </c>
      <c r="P271" s="49">
        <v>762638</v>
      </c>
      <c r="Q271" s="49"/>
      <c r="R271" s="49"/>
      <c r="S271" s="49">
        <f t="shared" ref="S271:S277" si="87">SUM(T271:V271)</f>
        <v>762638</v>
      </c>
      <c r="T271" s="49">
        <v>762638</v>
      </c>
      <c r="U271" s="49"/>
      <c r="V271" s="49"/>
      <c r="W271" s="60">
        <f t="shared" si="74"/>
        <v>0</v>
      </c>
      <c r="X271" s="60"/>
      <c r="Y271" s="60">
        <f t="shared" ref="Y271:Y277" si="88">P271+Q271-T271-U271</f>
        <v>0</v>
      </c>
      <c r="Z271" s="133">
        <f t="shared" si="76"/>
        <v>0</v>
      </c>
      <c r="AA271" s="60">
        <f t="shared" ref="AA271:AA277" si="89">Y271+W271</f>
        <v>0</v>
      </c>
      <c r="AB271" s="142">
        <f t="shared" si="78"/>
        <v>0</v>
      </c>
      <c r="AC271" s="151">
        <v>1</v>
      </c>
      <c r="AD271" s="151"/>
      <c r="AE271" s="151"/>
      <c r="AF271" s="65"/>
      <c r="AG271" s="57"/>
    </row>
    <row r="272" spans="1:33" s="18" customFormat="1" ht="69.75" customHeight="1">
      <c r="A272" s="45">
        <v>255</v>
      </c>
      <c r="B272" s="51" t="s">
        <v>532</v>
      </c>
      <c r="C272" s="101" t="s">
        <v>75</v>
      </c>
      <c r="D272" s="157" t="s">
        <v>48</v>
      </c>
      <c r="E272" s="49">
        <v>25307124</v>
      </c>
      <c r="F272" s="55">
        <v>24709885.39686</v>
      </c>
      <c r="G272" s="49"/>
      <c r="H272" s="49">
        <v>10191352</v>
      </c>
      <c r="I272" s="49"/>
      <c r="J272" s="36" t="s">
        <v>533</v>
      </c>
      <c r="K272" s="49"/>
      <c r="L272" s="49"/>
      <c r="M272" s="49"/>
      <c r="N272" s="49"/>
      <c r="O272" s="49">
        <f t="shared" si="86"/>
        <v>3105948.5389700001</v>
      </c>
      <c r="P272" s="49">
        <v>3105948.5389700001</v>
      </c>
      <c r="Q272" s="49"/>
      <c r="R272" s="49"/>
      <c r="S272" s="49">
        <f t="shared" si="87"/>
        <v>3105948.5389700001</v>
      </c>
      <c r="T272" s="49">
        <v>3105948.5389700001</v>
      </c>
      <c r="U272" s="49"/>
      <c r="V272" s="49"/>
      <c r="W272" s="60">
        <f t="shared" si="74"/>
        <v>0</v>
      </c>
      <c r="X272" s="60"/>
      <c r="Y272" s="60">
        <f t="shared" si="88"/>
        <v>0</v>
      </c>
      <c r="Z272" s="133">
        <f t="shared" si="76"/>
        <v>0</v>
      </c>
      <c r="AA272" s="60">
        <f t="shared" si="89"/>
        <v>0</v>
      </c>
      <c r="AB272" s="142">
        <f t="shared" si="78"/>
        <v>0</v>
      </c>
      <c r="AC272" s="151">
        <v>1</v>
      </c>
      <c r="AD272" s="151"/>
      <c r="AE272" s="151"/>
      <c r="AF272" s="65"/>
      <c r="AG272" s="179"/>
    </row>
    <row r="273" spans="1:33" s="18" customFormat="1" ht="69.75" customHeight="1">
      <c r="A273" s="45">
        <v>256</v>
      </c>
      <c r="B273" s="51" t="s">
        <v>534</v>
      </c>
      <c r="C273" s="101" t="s">
        <v>75</v>
      </c>
      <c r="D273" s="157" t="s">
        <v>48</v>
      </c>
      <c r="E273" s="49">
        <v>1925082</v>
      </c>
      <c r="F273" s="55">
        <v>1860503.1017899998</v>
      </c>
      <c r="G273" s="49"/>
      <c r="H273" s="49">
        <v>800000</v>
      </c>
      <c r="I273" s="49"/>
      <c r="J273" s="36" t="s">
        <v>535</v>
      </c>
      <c r="K273" s="49"/>
      <c r="L273" s="49"/>
      <c r="M273" s="49"/>
      <c r="N273" s="49"/>
      <c r="O273" s="49">
        <f t="shared" si="86"/>
        <v>296711.46075999999</v>
      </c>
      <c r="P273" s="49">
        <v>296711.46075999999</v>
      </c>
      <c r="Q273" s="49"/>
      <c r="R273" s="49"/>
      <c r="S273" s="49">
        <f t="shared" si="87"/>
        <v>296711.46075999999</v>
      </c>
      <c r="T273" s="49">
        <v>296711.46075999999</v>
      </c>
      <c r="U273" s="49"/>
      <c r="V273" s="49"/>
      <c r="W273" s="60">
        <f t="shared" si="74"/>
        <v>0</v>
      </c>
      <c r="X273" s="60"/>
      <c r="Y273" s="60">
        <f t="shared" si="88"/>
        <v>0</v>
      </c>
      <c r="Z273" s="133">
        <f t="shared" si="76"/>
        <v>0</v>
      </c>
      <c r="AA273" s="60">
        <f t="shared" si="89"/>
        <v>0</v>
      </c>
      <c r="AB273" s="142">
        <f t="shared" si="78"/>
        <v>0</v>
      </c>
      <c r="AC273" s="151">
        <v>1</v>
      </c>
      <c r="AD273" s="151"/>
      <c r="AE273" s="151"/>
      <c r="AF273" s="65"/>
      <c r="AG273" s="179"/>
    </row>
    <row r="274" spans="1:33" s="18" customFormat="1" ht="96.75" customHeight="1">
      <c r="A274" s="45">
        <v>257</v>
      </c>
      <c r="B274" s="51" t="s">
        <v>536</v>
      </c>
      <c r="C274" s="101" t="s">
        <v>75</v>
      </c>
      <c r="D274" s="157" t="s">
        <v>48</v>
      </c>
      <c r="E274" s="49">
        <v>1404362.7919999999</v>
      </c>
      <c r="F274" s="55">
        <v>1306053.0657599999</v>
      </c>
      <c r="G274" s="49"/>
      <c r="H274" s="49">
        <v>1238500</v>
      </c>
      <c r="I274" s="49"/>
      <c r="J274" s="36" t="s">
        <v>537</v>
      </c>
      <c r="K274" s="49"/>
      <c r="L274" s="49"/>
      <c r="M274" s="49"/>
      <c r="N274" s="49"/>
      <c r="O274" s="49">
        <f t="shared" si="86"/>
        <v>0</v>
      </c>
      <c r="P274" s="49">
        <v>0</v>
      </c>
      <c r="Q274" s="49"/>
      <c r="R274" s="49"/>
      <c r="S274" s="49">
        <f t="shared" si="87"/>
        <v>0</v>
      </c>
      <c r="T274" s="49">
        <v>0</v>
      </c>
      <c r="U274" s="49"/>
      <c r="V274" s="49"/>
      <c r="W274" s="60">
        <f t="shared" si="74"/>
        <v>0</v>
      </c>
      <c r="X274" s="60"/>
      <c r="Y274" s="60">
        <f t="shared" si="88"/>
        <v>0</v>
      </c>
      <c r="Z274" s="133"/>
      <c r="AA274" s="60"/>
      <c r="AB274" s="142"/>
      <c r="AC274" s="151">
        <v>1</v>
      </c>
      <c r="AD274" s="151"/>
      <c r="AE274" s="151"/>
      <c r="AF274" s="65"/>
      <c r="AG274" s="179" t="s">
        <v>827</v>
      </c>
    </row>
    <row r="275" spans="1:33" s="18" customFormat="1" ht="69.75" customHeight="1">
      <c r="A275" s="45">
        <v>258</v>
      </c>
      <c r="B275" s="51" t="s">
        <v>708</v>
      </c>
      <c r="C275" s="47">
        <v>355022015</v>
      </c>
      <c r="D275" s="157">
        <v>2026</v>
      </c>
      <c r="E275" s="49"/>
      <c r="F275" s="55"/>
      <c r="G275" s="49"/>
      <c r="H275" s="49"/>
      <c r="I275" s="49"/>
      <c r="J275" s="185"/>
      <c r="K275" s="49"/>
      <c r="L275" s="49"/>
      <c r="M275" s="49"/>
      <c r="N275" s="49"/>
      <c r="O275" s="49">
        <f t="shared" si="86"/>
        <v>46900</v>
      </c>
      <c r="P275" s="49">
        <v>46900</v>
      </c>
      <c r="Q275" s="49"/>
      <c r="R275" s="49"/>
      <c r="S275" s="49">
        <f t="shared" si="87"/>
        <v>0</v>
      </c>
      <c r="T275" s="49"/>
      <c r="U275" s="49"/>
      <c r="V275" s="49"/>
      <c r="W275" s="60">
        <f t="shared" si="74"/>
        <v>0</v>
      </c>
      <c r="X275" s="60"/>
      <c r="Y275" s="60">
        <f t="shared" si="88"/>
        <v>46900</v>
      </c>
      <c r="Z275" s="133">
        <f t="shared" si="76"/>
        <v>1</v>
      </c>
      <c r="AA275" s="60">
        <f t="shared" si="89"/>
        <v>46900</v>
      </c>
      <c r="AB275" s="142">
        <f t="shared" si="78"/>
        <v>1</v>
      </c>
      <c r="AC275" s="151">
        <v>1</v>
      </c>
      <c r="AD275" s="151"/>
      <c r="AE275" s="151"/>
      <c r="AF275" s="65"/>
      <c r="AG275" s="179" t="s">
        <v>711</v>
      </c>
    </row>
    <row r="276" spans="1:33" s="18" customFormat="1" ht="69.75" customHeight="1">
      <c r="A276" s="45">
        <v>259</v>
      </c>
      <c r="B276" s="51" t="s">
        <v>709</v>
      </c>
      <c r="C276" s="47">
        <v>355028015</v>
      </c>
      <c r="D276" s="157">
        <v>2026</v>
      </c>
      <c r="E276" s="49"/>
      <c r="F276" s="55"/>
      <c r="G276" s="49"/>
      <c r="H276" s="49"/>
      <c r="I276" s="49"/>
      <c r="J276" s="185"/>
      <c r="K276" s="49"/>
      <c r="L276" s="49"/>
      <c r="M276" s="49"/>
      <c r="N276" s="49"/>
      <c r="O276" s="49">
        <f t="shared" si="86"/>
        <v>10300</v>
      </c>
      <c r="P276" s="49">
        <v>10300</v>
      </c>
      <c r="Q276" s="49"/>
      <c r="R276" s="49"/>
      <c r="S276" s="49">
        <f t="shared" si="87"/>
        <v>0</v>
      </c>
      <c r="T276" s="49"/>
      <c r="U276" s="49"/>
      <c r="V276" s="49"/>
      <c r="W276" s="60">
        <f t="shared" si="74"/>
        <v>0</v>
      </c>
      <c r="X276" s="60"/>
      <c r="Y276" s="60">
        <f t="shared" si="88"/>
        <v>10300</v>
      </c>
      <c r="Z276" s="133">
        <f t="shared" si="76"/>
        <v>1</v>
      </c>
      <c r="AA276" s="60">
        <f t="shared" si="89"/>
        <v>10300</v>
      </c>
      <c r="AB276" s="142">
        <f t="shared" si="78"/>
        <v>1</v>
      </c>
      <c r="AC276" s="151">
        <v>1</v>
      </c>
      <c r="AD276" s="151"/>
      <c r="AE276" s="151"/>
      <c r="AF276" s="65"/>
      <c r="AG276" s="179" t="s">
        <v>712</v>
      </c>
    </row>
    <row r="277" spans="1:33" s="18" customFormat="1" ht="69.75" customHeight="1">
      <c r="A277" s="45">
        <v>260</v>
      </c>
      <c r="B277" s="51" t="s">
        <v>710</v>
      </c>
      <c r="C277" s="47">
        <v>355022015</v>
      </c>
      <c r="D277" s="157">
        <v>2026</v>
      </c>
      <c r="E277" s="49"/>
      <c r="F277" s="55"/>
      <c r="G277" s="49"/>
      <c r="H277" s="49"/>
      <c r="I277" s="49"/>
      <c r="J277" s="185"/>
      <c r="K277" s="49"/>
      <c r="L277" s="49"/>
      <c r="M277" s="49"/>
      <c r="N277" s="49"/>
      <c r="O277" s="49">
        <f t="shared" si="86"/>
        <v>43956</v>
      </c>
      <c r="P277" s="49">
        <v>43956</v>
      </c>
      <c r="Q277" s="49"/>
      <c r="R277" s="49"/>
      <c r="S277" s="49">
        <f t="shared" si="87"/>
        <v>0</v>
      </c>
      <c r="T277" s="49"/>
      <c r="U277" s="49"/>
      <c r="V277" s="49"/>
      <c r="W277" s="60">
        <f t="shared" si="74"/>
        <v>0</v>
      </c>
      <c r="X277" s="60"/>
      <c r="Y277" s="60">
        <f t="shared" si="88"/>
        <v>43956</v>
      </c>
      <c r="Z277" s="133">
        <f t="shared" si="76"/>
        <v>1</v>
      </c>
      <c r="AA277" s="60">
        <f t="shared" si="89"/>
        <v>43956</v>
      </c>
      <c r="AB277" s="142">
        <f t="shared" si="78"/>
        <v>1</v>
      </c>
      <c r="AC277" s="151">
        <v>1</v>
      </c>
      <c r="AD277" s="151"/>
      <c r="AE277" s="151"/>
      <c r="AF277" s="65"/>
      <c r="AG277" s="179" t="s">
        <v>712</v>
      </c>
    </row>
    <row r="278" spans="1:33" s="160" customFormat="1">
      <c r="A278" s="170" t="s">
        <v>530</v>
      </c>
      <c r="B278" s="171"/>
      <c r="C278" s="28"/>
      <c r="D278" s="16"/>
      <c r="E278" s="25">
        <f>E280+F283</f>
        <v>2425349.8649999998</v>
      </c>
      <c r="F278" s="25">
        <f>F280+F283</f>
        <v>2337343.81733</v>
      </c>
      <c r="G278" s="25">
        <f t="shared" ref="G278:AF278" si="90">G280+G283</f>
        <v>0</v>
      </c>
      <c r="H278" s="25">
        <f t="shared" si="90"/>
        <v>0</v>
      </c>
      <c r="I278" s="25">
        <f t="shared" si="90"/>
        <v>0</v>
      </c>
      <c r="J278" s="25"/>
      <c r="K278" s="25">
        <f t="shared" si="90"/>
        <v>0</v>
      </c>
      <c r="L278" s="25">
        <f t="shared" si="90"/>
        <v>0</v>
      </c>
      <c r="M278" s="25">
        <f t="shared" si="90"/>
        <v>0</v>
      </c>
      <c r="N278" s="25">
        <f t="shared" si="90"/>
        <v>0</v>
      </c>
      <c r="O278" s="25">
        <f t="shared" si="90"/>
        <v>161884.08976999999</v>
      </c>
      <c r="P278" s="25">
        <f t="shared" si="90"/>
        <v>161884.08976999999</v>
      </c>
      <c r="Q278" s="25">
        <f t="shared" si="90"/>
        <v>0</v>
      </c>
      <c r="R278" s="25">
        <f t="shared" si="90"/>
        <v>0</v>
      </c>
      <c r="S278" s="25">
        <f t="shared" si="90"/>
        <v>161884.08976999999</v>
      </c>
      <c r="T278" s="25">
        <f t="shared" si="90"/>
        <v>161884.08976999999</v>
      </c>
      <c r="U278" s="25">
        <f t="shared" si="90"/>
        <v>0</v>
      </c>
      <c r="V278" s="25">
        <f t="shared" si="90"/>
        <v>0</v>
      </c>
      <c r="W278" s="25">
        <f t="shared" si="74"/>
        <v>0</v>
      </c>
      <c r="X278" s="25"/>
      <c r="Y278" s="25">
        <f t="shared" si="75"/>
        <v>0</v>
      </c>
      <c r="Z278" s="127">
        <f t="shared" si="76"/>
        <v>0</v>
      </c>
      <c r="AA278" s="25">
        <f t="shared" si="77"/>
        <v>0</v>
      </c>
      <c r="AB278" s="128">
        <f t="shared" si="78"/>
        <v>0</v>
      </c>
      <c r="AC278" s="25">
        <f t="shared" si="90"/>
        <v>3</v>
      </c>
      <c r="AD278" s="25">
        <f t="shared" si="90"/>
        <v>0</v>
      </c>
      <c r="AE278" s="25">
        <f t="shared" si="90"/>
        <v>0</v>
      </c>
      <c r="AF278" s="25">
        <f t="shared" si="90"/>
        <v>0</v>
      </c>
      <c r="AG278" s="25"/>
    </row>
    <row r="279" spans="1:33" ht="26.25" customHeight="1">
      <c r="A279" s="34"/>
      <c r="B279" s="13" t="s">
        <v>0</v>
      </c>
      <c r="C279" s="3"/>
      <c r="D279" s="2"/>
      <c r="E279" s="14"/>
      <c r="F279" s="14"/>
      <c r="G279" s="14"/>
      <c r="H279" s="14"/>
      <c r="I279" s="14"/>
      <c r="J279" s="15"/>
      <c r="K279" s="14"/>
      <c r="L279" s="14"/>
      <c r="M279" s="14"/>
      <c r="N279" s="14"/>
      <c r="O279" s="38">
        <v>0</v>
      </c>
      <c r="P279" s="14"/>
      <c r="Q279" s="14"/>
      <c r="R279" s="14"/>
      <c r="S279" s="38">
        <v>0</v>
      </c>
      <c r="T279" s="14"/>
      <c r="U279" s="14"/>
      <c r="V279" s="14"/>
      <c r="W279" s="59">
        <f t="shared" si="74"/>
        <v>0</v>
      </c>
      <c r="X279" s="61"/>
      <c r="Y279" s="59">
        <f t="shared" si="75"/>
        <v>0</v>
      </c>
      <c r="Z279" s="134"/>
      <c r="AA279" s="59"/>
      <c r="AB279" s="143"/>
      <c r="AC279" s="121"/>
      <c r="AD279" s="121"/>
      <c r="AE279" s="121"/>
      <c r="AF279" s="66"/>
      <c r="AG279" s="75"/>
    </row>
    <row r="280" spans="1:33" ht="27.75" customHeight="1">
      <c r="A280" s="33" t="s">
        <v>531</v>
      </c>
      <c r="B280" s="23" t="s">
        <v>8</v>
      </c>
      <c r="C280" s="19"/>
      <c r="D280" s="21"/>
      <c r="E280" s="22">
        <f>E281+E282</f>
        <v>2321269.6949999998</v>
      </c>
      <c r="F280" s="22">
        <f>F281+F282</f>
        <v>2233263.6473300001</v>
      </c>
      <c r="G280" s="22">
        <f t="shared" ref="G280:AF280" si="91">G281+G282</f>
        <v>0</v>
      </c>
      <c r="H280" s="22">
        <f t="shared" si="91"/>
        <v>0</v>
      </c>
      <c r="I280" s="22">
        <f t="shared" si="91"/>
        <v>0</v>
      </c>
      <c r="J280" s="22"/>
      <c r="K280" s="22">
        <f t="shared" si="91"/>
        <v>0</v>
      </c>
      <c r="L280" s="22">
        <f t="shared" si="91"/>
        <v>0</v>
      </c>
      <c r="M280" s="22">
        <f t="shared" si="91"/>
        <v>0</v>
      </c>
      <c r="N280" s="22">
        <f t="shared" si="91"/>
        <v>0</v>
      </c>
      <c r="O280" s="22">
        <f>O281+O282</f>
        <v>161884.08976999999</v>
      </c>
      <c r="P280" s="22">
        <f>P281+P282</f>
        <v>161884.08976999999</v>
      </c>
      <c r="Q280" s="22">
        <f t="shared" si="91"/>
        <v>0</v>
      </c>
      <c r="R280" s="22">
        <f t="shared" si="91"/>
        <v>0</v>
      </c>
      <c r="S280" s="22">
        <f>S281+S282</f>
        <v>161884.08976999999</v>
      </c>
      <c r="T280" s="22">
        <f>T281+T282</f>
        <v>161884.08976999999</v>
      </c>
      <c r="U280" s="22">
        <f t="shared" si="91"/>
        <v>0</v>
      </c>
      <c r="V280" s="22">
        <f t="shared" si="91"/>
        <v>0</v>
      </c>
      <c r="W280" s="22">
        <f t="shared" si="74"/>
        <v>0</v>
      </c>
      <c r="X280" s="22"/>
      <c r="Y280" s="22">
        <f t="shared" si="75"/>
        <v>0</v>
      </c>
      <c r="Z280" s="131">
        <f t="shared" si="76"/>
        <v>0</v>
      </c>
      <c r="AA280" s="22">
        <f t="shared" si="77"/>
        <v>0</v>
      </c>
      <c r="AB280" s="140">
        <f t="shared" si="78"/>
        <v>0</v>
      </c>
      <c r="AC280" s="22">
        <f>AC281+AC282</f>
        <v>2</v>
      </c>
      <c r="AD280" s="118">
        <f t="shared" si="91"/>
        <v>0</v>
      </c>
      <c r="AE280" s="118">
        <f t="shared" si="91"/>
        <v>0</v>
      </c>
      <c r="AF280" s="22">
        <f t="shared" si="91"/>
        <v>0</v>
      </c>
      <c r="AG280" s="22"/>
    </row>
    <row r="281" spans="1:33" s="18" customFormat="1" ht="204" customHeight="1">
      <c r="A281" s="45">
        <v>261</v>
      </c>
      <c r="B281" s="51" t="s">
        <v>475</v>
      </c>
      <c r="C281" s="101" t="s">
        <v>90</v>
      </c>
      <c r="D281" s="48" t="s">
        <v>64</v>
      </c>
      <c r="E281" s="49">
        <v>1556216</v>
      </c>
      <c r="F281" s="55">
        <v>1507872.5974999999</v>
      </c>
      <c r="G281" s="49"/>
      <c r="H281" s="49"/>
      <c r="I281" s="49"/>
      <c r="J281" s="36" t="s">
        <v>476</v>
      </c>
      <c r="K281" s="49"/>
      <c r="L281" s="49">
        <v>0</v>
      </c>
      <c r="M281" s="49"/>
      <c r="N281" s="49"/>
      <c r="O281" s="49"/>
      <c r="P281" s="49"/>
      <c r="Q281" s="49"/>
      <c r="R281" s="49"/>
      <c r="S281" s="49"/>
      <c r="T281" s="49"/>
      <c r="U281" s="49"/>
      <c r="V281" s="49"/>
      <c r="W281" s="60">
        <f t="shared" si="74"/>
        <v>0</v>
      </c>
      <c r="X281" s="60"/>
      <c r="Y281" s="60">
        <f t="shared" si="75"/>
        <v>0</v>
      </c>
      <c r="Z281" s="133"/>
      <c r="AA281" s="60"/>
      <c r="AB281" s="142"/>
      <c r="AC281" s="151">
        <v>1</v>
      </c>
      <c r="AD281" s="151"/>
      <c r="AE281" s="151"/>
      <c r="AF281" s="65"/>
      <c r="AG281" s="57" t="s">
        <v>827</v>
      </c>
    </row>
    <row r="282" spans="1:33" s="18" customFormat="1" ht="91.5" customHeight="1">
      <c r="A282" s="45">
        <v>262</v>
      </c>
      <c r="B282" s="51" t="s">
        <v>477</v>
      </c>
      <c r="C282" s="101" t="s">
        <v>92</v>
      </c>
      <c r="D282" s="50" t="s">
        <v>48</v>
      </c>
      <c r="E282" s="49">
        <v>765053.69499999995</v>
      </c>
      <c r="F282" s="49">
        <v>725391.04983000003</v>
      </c>
      <c r="G282" s="49"/>
      <c r="H282" s="49"/>
      <c r="I282" s="49"/>
      <c r="J282" s="36" t="s">
        <v>478</v>
      </c>
      <c r="K282" s="109"/>
      <c r="L282" s="49"/>
      <c r="M282" s="49"/>
      <c r="N282" s="49"/>
      <c r="O282" s="49">
        <f t="shared" ref="O282" si="92">SUM(P282:R282)</f>
        <v>161884.08976999999</v>
      </c>
      <c r="P282" s="49">
        <v>161884.08976999999</v>
      </c>
      <c r="Q282" s="49"/>
      <c r="R282" s="49"/>
      <c r="S282" s="49">
        <f t="shared" ref="S282" si="93">SUM(T282:V282)</f>
        <v>161884.08976999999</v>
      </c>
      <c r="T282" s="110">
        <v>161884.08976999999</v>
      </c>
      <c r="U282" s="49"/>
      <c r="V282" s="49"/>
      <c r="W282" s="60">
        <f t="shared" si="74"/>
        <v>0</v>
      </c>
      <c r="X282" s="60"/>
      <c r="Y282" s="60">
        <f t="shared" si="75"/>
        <v>0</v>
      </c>
      <c r="Z282" s="133">
        <f t="shared" si="76"/>
        <v>0</v>
      </c>
      <c r="AA282" s="60">
        <f t="shared" si="77"/>
        <v>0</v>
      </c>
      <c r="AB282" s="142">
        <f t="shared" si="78"/>
        <v>0</v>
      </c>
      <c r="AC282" s="151">
        <v>1</v>
      </c>
      <c r="AD282" s="151"/>
      <c r="AE282" s="151"/>
      <c r="AF282" s="65"/>
      <c r="AG282" s="57"/>
    </row>
    <row r="283" spans="1:33" ht="27.75" customHeight="1">
      <c r="A283" s="33" t="s">
        <v>22</v>
      </c>
      <c r="B283" s="23" t="s">
        <v>9</v>
      </c>
      <c r="C283" s="19"/>
      <c r="D283" s="21"/>
      <c r="E283" s="22">
        <f>E284</f>
        <v>0</v>
      </c>
      <c r="F283" s="22">
        <f>F284</f>
        <v>104080.17</v>
      </c>
      <c r="G283" s="22">
        <f t="shared" ref="G283:V283" si="94">G284</f>
        <v>0</v>
      </c>
      <c r="H283" s="22">
        <f t="shared" si="94"/>
        <v>0</v>
      </c>
      <c r="I283" s="22">
        <f t="shared" si="94"/>
        <v>0</v>
      </c>
      <c r="J283" s="22" t="str">
        <f t="shared" si="94"/>
        <v>Заключение ГЭ - 1 ед.</v>
      </c>
      <c r="K283" s="22">
        <f t="shared" si="94"/>
        <v>0</v>
      </c>
      <c r="L283" s="22">
        <f t="shared" si="94"/>
        <v>0</v>
      </c>
      <c r="M283" s="22">
        <f t="shared" si="94"/>
        <v>0</v>
      </c>
      <c r="N283" s="22">
        <f t="shared" si="94"/>
        <v>0</v>
      </c>
      <c r="O283" s="22">
        <f t="shared" si="94"/>
        <v>0</v>
      </c>
      <c r="P283" s="22">
        <f t="shared" si="94"/>
        <v>0</v>
      </c>
      <c r="Q283" s="22">
        <f t="shared" si="94"/>
        <v>0</v>
      </c>
      <c r="R283" s="22">
        <f t="shared" si="94"/>
        <v>0</v>
      </c>
      <c r="S283" s="22">
        <f t="shared" si="94"/>
        <v>0</v>
      </c>
      <c r="T283" s="22">
        <f t="shared" si="94"/>
        <v>0</v>
      </c>
      <c r="U283" s="22">
        <f t="shared" si="94"/>
        <v>0</v>
      </c>
      <c r="V283" s="22">
        <f t="shared" si="94"/>
        <v>0</v>
      </c>
      <c r="W283" s="22">
        <f t="shared" si="74"/>
        <v>0</v>
      </c>
      <c r="X283" s="22"/>
      <c r="Y283" s="22">
        <f t="shared" si="75"/>
        <v>0</v>
      </c>
      <c r="Z283" s="131"/>
      <c r="AA283" s="22"/>
      <c r="AB283" s="140"/>
      <c r="AC283" s="22">
        <f t="shared" ref="AC283:AF283" si="95">AC284</f>
        <v>1</v>
      </c>
      <c r="AD283" s="22">
        <f t="shared" si="95"/>
        <v>0</v>
      </c>
      <c r="AE283" s="22">
        <f t="shared" si="95"/>
        <v>0</v>
      </c>
      <c r="AF283" s="22">
        <f t="shared" si="95"/>
        <v>0</v>
      </c>
      <c r="AG283" s="22"/>
    </row>
    <row r="284" spans="1:33" s="18" customFormat="1" ht="113.25" customHeight="1">
      <c r="A284" s="45">
        <v>263</v>
      </c>
      <c r="B284" s="51" t="s">
        <v>479</v>
      </c>
      <c r="C284" s="101" t="s">
        <v>90</v>
      </c>
      <c r="D284" s="48" t="s">
        <v>48</v>
      </c>
      <c r="E284" s="55"/>
      <c r="F284" s="55">
        <v>104080.17</v>
      </c>
      <c r="G284" s="49"/>
      <c r="H284" s="49"/>
      <c r="I284" s="49"/>
      <c r="J284" s="36" t="s">
        <v>49</v>
      </c>
      <c r="K284" s="49"/>
      <c r="L284" s="49"/>
      <c r="M284" s="49"/>
      <c r="N284" s="49"/>
      <c r="O284" s="49"/>
      <c r="P284" s="49"/>
      <c r="Q284" s="49"/>
      <c r="R284" s="49"/>
      <c r="S284" s="49"/>
      <c r="T284" s="49"/>
      <c r="U284" s="49"/>
      <c r="V284" s="49"/>
      <c r="W284" s="60">
        <f t="shared" si="74"/>
        <v>0</v>
      </c>
      <c r="X284" s="60"/>
      <c r="Y284" s="60">
        <f t="shared" si="75"/>
        <v>0</v>
      </c>
      <c r="Z284" s="133"/>
      <c r="AA284" s="60"/>
      <c r="AB284" s="142"/>
      <c r="AC284" s="151">
        <v>1</v>
      </c>
      <c r="AD284" s="151"/>
      <c r="AE284" s="151"/>
      <c r="AF284" s="65"/>
      <c r="AG284" s="57" t="s">
        <v>827</v>
      </c>
    </row>
    <row r="285" spans="1:33" s="6" customFormat="1" ht="30.75" customHeight="1">
      <c r="A285" s="170" t="s">
        <v>550</v>
      </c>
      <c r="B285" s="171"/>
      <c r="C285" s="28"/>
      <c r="D285" s="16"/>
      <c r="E285" s="25">
        <f>E287+F296</f>
        <v>186050155.80576003</v>
      </c>
      <c r="F285" s="25">
        <f>F287+F296</f>
        <v>185088513.56145</v>
      </c>
      <c r="G285" s="25">
        <f t="shared" ref="G285:V285" si="96">G287+G296</f>
        <v>0</v>
      </c>
      <c r="H285" s="25">
        <f>H287+H296</f>
        <v>16990036.943039998</v>
      </c>
      <c r="I285" s="25">
        <f t="shared" si="96"/>
        <v>0</v>
      </c>
      <c r="J285" s="25">
        <f t="shared" si="96"/>
        <v>0</v>
      </c>
      <c r="K285" s="25">
        <f t="shared" si="96"/>
        <v>0</v>
      </c>
      <c r="L285" s="25">
        <f t="shared" si="96"/>
        <v>0</v>
      </c>
      <c r="M285" s="25">
        <f t="shared" si="96"/>
        <v>0</v>
      </c>
      <c r="N285" s="25">
        <f t="shared" si="96"/>
        <v>0</v>
      </c>
      <c r="O285" s="25">
        <f t="shared" si="96"/>
        <v>10160576.460760001</v>
      </c>
      <c r="P285" s="25">
        <f t="shared" si="96"/>
        <v>10160576.460760001</v>
      </c>
      <c r="Q285" s="25">
        <f t="shared" si="96"/>
        <v>0</v>
      </c>
      <c r="R285" s="25">
        <f t="shared" si="96"/>
        <v>0</v>
      </c>
      <c r="S285" s="25">
        <f t="shared" si="96"/>
        <v>7761374.8517300002</v>
      </c>
      <c r="T285" s="25">
        <f t="shared" si="96"/>
        <v>7761374.8517300002</v>
      </c>
      <c r="U285" s="25">
        <f t="shared" si="96"/>
        <v>0</v>
      </c>
      <c r="V285" s="25">
        <f t="shared" si="96"/>
        <v>0</v>
      </c>
      <c r="W285" s="25">
        <f t="shared" si="74"/>
        <v>0</v>
      </c>
      <c r="X285" s="25"/>
      <c r="Y285" s="25">
        <f t="shared" si="75"/>
        <v>2399201.6090300009</v>
      </c>
      <c r="Z285" s="127">
        <f t="shared" si="76"/>
        <v>0.23612849313182993</v>
      </c>
      <c r="AA285" s="25">
        <f t="shared" si="77"/>
        <v>2399201.6090300009</v>
      </c>
      <c r="AB285" s="128">
        <f t="shared" si="78"/>
        <v>0.23612849313182993</v>
      </c>
      <c r="AC285" s="25">
        <f t="shared" ref="AC285:AE285" si="97">AC287+AC296</f>
        <v>21</v>
      </c>
      <c r="AD285" s="25">
        <f t="shared" si="97"/>
        <v>0</v>
      </c>
      <c r="AE285" s="25">
        <f t="shared" si="97"/>
        <v>0</v>
      </c>
      <c r="AF285" s="25">
        <f>AF287+AF296</f>
        <v>0</v>
      </c>
      <c r="AG285" s="25">
        <f>AG287+AG296</f>
        <v>0</v>
      </c>
    </row>
    <row r="286" spans="1:33">
      <c r="A286" s="34"/>
      <c r="B286" s="13" t="s">
        <v>0</v>
      </c>
      <c r="C286" s="3"/>
      <c r="D286" s="2"/>
      <c r="E286" s="26"/>
      <c r="F286" s="14"/>
      <c r="G286" s="14"/>
      <c r="H286" s="14"/>
      <c r="I286" s="14"/>
      <c r="J286" s="15"/>
      <c r="K286" s="14"/>
      <c r="L286" s="14"/>
      <c r="M286" s="14"/>
      <c r="N286" s="14"/>
      <c r="O286" s="38">
        <f>SUM(P286:R286)</f>
        <v>0</v>
      </c>
      <c r="P286" s="14"/>
      <c r="Q286" s="14"/>
      <c r="R286" s="14"/>
      <c r="S286" s="38">
        <f>SUM(T286:V286)</f>
        <v>0</v>
      </c>
      <c r="T286" s="14"/>
      <c r="U286" s="14"/>
      <c r="V286" s="14"/>
      <c r="W286" s="59">
        <f t="shared" si="74"/>
        <v>0</v>
      </c>
      <c r="X286" s="61"/>
      <c r="Y286" s="59">
        <f t="shared" si="75"/>
        <v>0</v>
      </c>
      <c r="Z286" s="134"/>
      <c r="AA286" s="59"/>
      <c r="AB286" s="143"/>
      <c r="AC286" s="121"/>
      <c r="AD286" s="121"/>
      <c r="AE286" s="121"/>
      <c r="AF286" s="66"/>
      <c r="AG286" s="75"/>
    </row>
    <row r="287" spans="1:33" ht="35.25" customHeight="1">
      <c r="A287" s="33" t="s">
        <v>551</v>
      </c>
      <c r="B287" s="23" t="s">
        <v>8</v>
      </c>
      <c r="C287" s="19"/>
      <c r="D287" s="21"/>
      <c r="E287" s="22">
        <f>SUM(E288:E295)</f>
        <v>184432172.26320001</v>
      </c>
      <c r="F287" s="22">
        <f>SUM(F288:F295)</f>
        <v>183470530.01888999</v>
      </c>
      <c r="G287" s="22">
        <f>SUM(G288:G292)</f>
        <v>0</v>
      </c>
      <c r="H287" s="22">
        <f>SUM(H288:H295)</f>
        <v>16814752</v>
      </c>
      <c r="I287" s="22">
        <f t="shared" ref="I287:N287" si="98">SUM(I288:I292)</f>
        <v>0</v>
      </c>
      <c r="J287" s="22">
        <f t="shared" si="98"/>
        <v>0</v>
      </c>
      <c r="K287" s="22">
        <f t="shared" si="98"/>
        <v>0</v>
      </c>
      <c r="L287" s="22">
        <f t="shared" si="98"/>
        <v>0</v>
      </c>
      <c r="M287" s="22">
        <f t="shared" si="98"/>
        <v>0</v>
      </c>
      <c r="N287" s="22">
        <f t="shared" si="98"/>
        <v>0</v>
      </c>
      <c r="O287" s="22">
        <f>SUM(O288:O295)</f>
        <v>10130576.460760001</v>
      </c>
      <c r="P287" s="22">
        <f>SUM(P288:P295)</f>
        <v>10130576.460760001</v>
      </c>
      <c r="Q287" s="22">
        <f>SUM(Q288:Q292)</f>
        <v>0</v>
      </c>
      <c r="R287" s="22">
        <f>SUM(R288:R292)</f>
        <v>0</v>
      </c>
      <c r="S287" s="22">
        <f>SUM(S288:S295)</f>
        <v>7731374.8517300002</v>
      </c>
      <c r="T287" s="22">
        <f>SUM(T288:T295)</f>
        <v>7731374.8517300002</v>
      </c>
      <c r="U287" s="22">
        <f>SUM(U288:U292)</f>
        <v>0</v>
      </c>
      <c r="V287" s="22">
        <f>SUM(V288:V292)</f>
        <v>0</v>
      </c>
      <c r="W287" s="22">
        <f t="shared" si="74"/>
        <v>0</v>
      </c>
      <c r="X287" s="22"/>
      <c r="Y287" s="22">
        <f t="shared" si="75"/>
        <v>2399201.6090300009</v>
      </c>
      <c r="Z287" s="131">
        <f t="shared" si="76"/>
        <v>0.23682774798878636</v>
      </c>
      <c r="AA287" s="22">
        <f t="shared" si="77"/>
        <v>2399201.6090300009</v>
      </c>
      <c r="AB287" s="140">
        <f t="shared" si="78"/>
        <v>0.23682774798878636</v>
      </c>
      <c r="AC287" s="22">
        <f>SUM(AC288:AC295)</f>
        <v>8</v>
      </c>
      <c r="AD287" s="22">
        <f>SUM(AD288:AD295)</f>
        <v>0</v>
      </c>
      <c r="AE287" s="22">
        <f>SUM(AE288:AE295)</f>
        <v>0</v>
      </c>
      <c r="AF287" s="22">
        <f>SUM(AF288:AF292)</f>
        <v>0</v>
      </c>
      <c r="AG287" s="22">
        <f>SUM(AG288:AG292)</f>
        <v>0</v>
      </c>
    </row>
    <row r="288" spans="1:33" s="18" customFormat="1" ht="86.25" customHeight="1">
      <c r="A288" s="45">
        <v>264</v>
      </c>
      <c r="B288" s="51" t="s">
        <v>532</v>
      </c>
      <c r="C288" s="101" t="s">
        <v>75</v>
      </c>
      <c r="D288" s="48" t="s">
        <v>48</v>
      </c>
      <c r="E288" s="49">
        <v>25307124</v>
      </c>
      <c r="F288" s="55">
        <v>24709885.39686</v>
      </c>
      <c r="G288" s="49"/>
      <c r="H288" s="49">
        <v>10191352</v>
      </c>
      <c r="I288" s="49"/>
      <c r="J288" s="36" t="s">
        <v>533</v>
      </c>
      <c r="K288" s="49"/>
      <c r="L288" s="49"/>
      <c r="M288" s="49"/>
      <c r="N288" s="49"/>
      <c r="O288" s="49">
        <f t="shared" ref="O288:O295" si="99">SUM(P288:R288)</f>
        <v>3432660</v>
      </c>
      <c r="P288" s="49">
        <v>3432660</v>
      </c>
      <c r="Q288" s="49"/>
      <c r="R288" s="49"/>
      <c r="S288" s="49">
        <f t="shared" ref="S288:S295" si="100">SUM(T288:V288)</f>
        <v>3105948.5389700001</v>
      </c>
      <c r="T288" s="49">
        <v>3105948.5389700001</v>
      </c>
      <c r="U288" s="49"/>
      <c r="V288" s="49"/>
      <c r="W288" s="60">
        <f t="shared" si="74"/>
        <v>0</v>
      </c>
      <c r="X288" s="60"/>
      <c r="Y288" s="60">
        <f t="shared" si="75"/>
        <v>326711.46102999989</v>
      </c>
      <c r="Z288" s="133">
        <f t="shared" si="76"/>
        <v>9.5177343817913776E-2</v>
      </c>
      <c r="AA288" s="60">
        <f t="shared" si="77"/>
        <v>326711.46102999989</v>
      </c>
      <c r="AB288" s="142">
        <f t="shared" si="78"/>
        <v>9.5177343817913776E-2</v>
      </c>
      <c r="AC288" s="151">
        <v>1</v>
      </c>
      <c r="AD288" s="151"/>
      <c r="AE288" s="151"/>
      <c r="AF288" s="65"/>
      <c r="AG288" s="57"/>
    </row>
    <row r="289" spans="1:33" s="18" customFormat="1" ht="65.25" customHeight="1">
      <c r="A289" s="45">
        <v>265</v>
      </c>
      <c r="B289" s="51" t="s">
        <v>534</v>
      </c>
      <c r="C289" s="101" t="s">
        <v>75</v>
      </c>
      <c r="D289" s="48" t="s">
        <v>48</v>
      </c>
      <c r="E289" s="49">
        <v>1925082</v>
      </c>
      <c r="F289" s="55">
        <v>1860503.1017899998</v>
      </c>
      <c r="G289" s="49"/>
      <c r="H289" s="49">
        <v>800000</v>
      </c>
      <c r="I289" s="49"/>
      <c r="J289" s="36" t="s">
        <v>535</v>
      </c>
      <c r="K289" s="49"/>
      <c r="L289" s="49"/>
      <c r="M289" s="49"/>
      <c r="N289" s="49"/>
      <c r="O289" s="49">
        <f t="shared" si="99"/>
        <v>296711.46075999999</v>
      </c>
      <c r="P289" s="49">
        <v>296711.46075999999</v>
      </c>
      <c r="Q289" s="49"/>
      <c r="R289" s="49"/>
      <c r="S289" s="49">
        <f t="shared" si="100"/>
        <v>296711.46075999999</v>
      </c>
      <c r="T289" s="49">
        <v>296711.46075999999</v>
      </c>
      <c r="U289" s="49"/>
      <c r="V289" s="49"/>
      <c r="W289" s="60">
        <f t="shared" si="74"/>
        <v>0</v>
      </c>
      <c r="X289" s="60"/>
      <c r="Y289" s="60">
        <f t="shared" si="75"/>
        <v>0</v>
      </c>
      <c r="Z289" s="133">
        <f t="shared" si="76"/>
        <v>0</v>
      </c>
      <c r="AA289" s="60">
        <f t="shared" si="77"/>
        <v>0</v>
      </c>
      <c r="AB289" s="142">
        <f t="shared" si="78"/>
        <v>0</v>
      </c>
      <c r="AC289" s="151">
        <v>1</v>
      </c>
      <c r="AD289" s="151"/>
      <c r="AE289" s="151"/>
      <c r="AF289" s="65"/>
      <c r="AG289" s="57"/>
    </row>
    <row r="290" spans="1:33" s="18" customFormat="1" ht="87.75" customHeight="1">
      <c r="A290" s="45">
        <v>266</v>
      </c>
      <c r="B290" s="51" t="s">
        <v>536</v>
      </c>
      <c r="C290" s="101" t="s">
        <v>75</v>
      </c>
      <c r="D290" s="48" t="s">
        <v>48</v>
      </c>
      <c r="E290" s="49">
        <v>1404362.7919999999</v>
      </c>
      <c r="F290" s="55">
        <v>1306053.0657599999</v>
      </c>
      <c r="G290" s="49"/>
      <c r="H290" s="49">
        <v>1238500</v>
      </c>
      <c r="I290" s="49"/>
      <c r="J290" s="36" t="s">
        <v>537</v>
      </c>
      <c r="K290" s="49"/>
      <c r="L290" s="49"/>
      <c r="M290" s="49"/>
      <c r="N290" s="49"/>
      <c r="O290" s="49">
        <f t="shared" si="99"/>
        <v>0</v>
      </c>
      <c r="P290" s="49">
        <v>0</v>
      </c>
      <c r="Q290" s="49"/>
      <c r="R290" s="49"/>
      <c r="S290" s="49">
        <f t="shared" si="100"/>
        <v>0</v>
      </c>
      <c r="T290" s="49">
        <v>0</v>
      </c>
      <c r="U290" s="49"/>
      <c r="V290" s="49"/>
      <c r="W290" s="60">
        <f t="shared" si="74"/>
        <v>0</v>
      </c>
      <c r="X290" s="60"/>
      <c r="Y290" s="60">
        <f t="shared" si="75"/>
        <v>0</v>
      </c>
      <c r="Z290" s="133"/>
      <c r="AA290" s="60"/>
      <c r="AB290" s="142"/>
      <c r="AC290" s="151">
        <v>1</v>
      </c>
      <c r="AD290" s="151"/>
      <c r="AE290" s="151"/>
      <c r="AF290" s="65"/>
      <c r="AG290" s="57" t="s">
        <v>827</v>
      </c>
    </row>
    <row r="291" spans="1:33" s="18" customFormat="1" ht="65.25" customHeight="1">
      <c r="A291" s="45">
        <v>267</v>
      </c>
      <c r="B291" s="51" t="s">
        <v>538</v>
      </c>
      <c r="C291" s="101" t="s">
        <v>76</v>
      </c>
      <c r="D291" s="48" t="s">
        <v>48</v>
      </c>
      <c r="E291" s="49">
        <v>29750432.1428</v>
      </c>
      <c r="F291" s="55">
        <v>29750432.1428</v>
      </c>
      <c r="G291" s="49"/>
      <c r="H291" s="49">
        <v>1887900</v>
      </c>
      <c r="I291" s="49"/>
      <c r="J291" s="36" t="s">
        <v>539</v>
      </c>
      <c r="K291" s="49"/>
      <c r="L291" s="49"/>
      <c r="M291" s="49"/>
      <c r="N291" s="49"/>
      <c r="O291" s="49">
        <f t="shared" si="99"/>
        <v>0</v>
      </c>
      <c r="P291" s="49">
        <v>0</v>
      </c>
      <c r="Q291" s="49"/>
      <c r="R291" s="49"/>
      <c r="S291" s="49">
        <f t="shared" si="100"/>
        <v>0</v>
      </c>
      <c r="T291" s="49">
        <v>0</v>
      </c>
      <c r="U291" s="49"/>
      <c r="V291" s="49"/>
      <c r="W291" s="60">
        <f t="shared" si="74"/>
        <v>0</v>
      </c>
      <c r="X291" s="60"/>
      <c r="Y291" s="60">
        <f t="shared" si="75"/>
        <v>0</v>
      </c>
      <c r="Z291" s="133"/>
      <c r="AA291" s="60"/>
      <c r="AB291" s="142"/>
      <c r="AC291" s="151">
        <v>1</v>
      </c>
      <c r="AD291" s="151"/>
      <c r="AE291" s="151"/>
      <c r="AF291" s="65"/>
      <c r="AG291" s="57" t="s">
        <v>827</v>
      </c>
    </row>
    <row r="292" spans="1:33" s="18" customFormat="1" ht="83.25" customHeight="1">
      <c r="A292" s="45">
        <v>268</v>
      </c>
      <c r="B292" s="51" t="s">
        <v>540</v>
      </c>
      <c r="C292" s="101" t="s">
        <v>76</v>
      </c>
      <c r="D292" s="48" t="s">
        <v>48</v>
      </c>
      <c r="E292" s="49">
        <v>83260821.428399995</v>
      </c>
      <c r="F292" s="55">
        <v>83260821.428399995</v>
      </c>
      <c r="G292" s="49"/>
      <c r="H292" s="49">
        <v>2697000</v>
      </c>
      <c r="I292" s="49"/>
      <c r="J292" s="36" t="s">
        <v>541</v>
      </c>
      <c r="K292" s="49"/>
      <c r="L292" s="49"/>
      <c r="M292" s="49"/>
      <c r="N292" s="49"/>
      <c r="O292" s="49">
        <f t="shared" si="99"/>
        <v>0</v>
      </c>
      <c r="P292" s="49">
        <v>0</v>
      </c>
      <c r="Q292" s="49"/>
      <c r="R292" s="49"/>
      <c r="S292" s="49">
        <f t="shared" si="100"/>
        <v>0</v>
      </c>
      <c r="T292" s="49">
        <v>0</v>
      </c>
      <c r="U292" s="49"/>
      <c r="V292" s="49"/>
      <c r="W292" s="60">
        <f t="shared" si="74"/>
        <v>0</v>
      </c>
      <c r="X292" s="60"/>
      <c r="Y292" s="60">
        <f t="shared" si="75"/>
        <v>0</v>
      </c>
      <c r="Z292" s="133"/>
      <c r="AA292" s="60"/>
      <c r="AB292" s="142"/>
      <c r="AC292" s="151">
        <v>1</v>
      </c>
      <c r="AD292" s="151"/>
      <c r="AE292" s="151"/>
      <c r="AF292" s="65"/>
      <c r="AG292" s="57" t="s">
        <v>827</v>
      </c>
    </row>
    <row r="293" spans="1:33" s="18" customFormat="1" ht="83.25" customHeight="1">
      <c r="A293" s="45">
        <v>269</v>
      </c>
      <c r="B293" s="51" t="s">
        <v>677</v>
      </c>
      <c r="C293" s="101" t="s">
        <v>76</v>
      </c>
      <c r="D293" s="48" t="s">
        <v>617</v>
      </c>
      <c r="E293" s="49">
        <v>15000000</v>
      </c>
      <c r="F293" s="49">
        <v>15000000</v>
      </c>
      <c r="G293" s="49"/>
      <c r="H293" s="49"/>
      <c r="I293" s="49"/>
      <c r="J293" s="36"/>
      <c r="K293" s="49"/>
      <c r="L293" s="49"/>
      <c r="M293" s="49"/>
      <c r="N293" s="49"/>
      <c r="O293" s="49">
        <f t="shared" si="99"/>
        <v>0</v>
      </c>
      <c r="P293" s="49"/>
      <c r="Q293" s="49"/>
      <c r="R293" s="49"/>
      <c r="S293" s="49">
        <f t="shared" si="100"/>
        <v>0</v>
      </c>
      <c r="T293" s="49"/>
      <c r="U293" s="49"/>
      <c r="V293" s="49"/>
      <c r="W293" s="60">
        <f t="shared" si="74"/>
        <v>0</v>
      </c>
      <c r="X293" s="60"/>
      <c r="Y293" s="60">
        <f t="shared" si="75"/>
        <v>0</v>
      </c>
      <c r="Z293" s="133"/>
      <c r="AA293" s="60"/>
      <c r="AB293" s="142"/>
      <c r="AC293" s="151">
        <v>1</v>
      </c>
      <c r="AD293" s="151"/>
      <c r="AE293" s="151"/>
      <c r="AF293" s="65"/>
      <c r="AG293" s="57" t="s">
        <v>827</v>
      </c>
    </row>
    <row r="294" spans="1:33" s="18" customFormat="1" ht="83.25" customHeight="1">
      <c r="A294" s="45">
        <v>270</v>
      </c>
      <c r="B294" s="51" t="s">
        <v>678</v>
      </c>
      <c r="C294" s="101" t="s">
        <v>76</v>
      </c>
      <c r="D294" s="48" t="s">
        <v>617</v>
      </c>
      <c r="E294" s="49">
        <v>11699414</v>
      </c>
      <c r="F294" s="55">
        <v>11497898.983279999</v>
      </c>
      <c r="G294" s="49"/>
      <c r="H294" s="49"/>
      <c r="I294" s="49"/>
      <c r="J294" s="36"/>
      <c r="K294" s="49"/>
      <c r="L294" s="49"/>
      <c r="M294" s="49"/>
      <c r="N294" s="49"/>
      <c r="O294" s="49">
        <f t="shared" si="99"/>
        <v>0</v>
      </c>
      <c r="P294" s="49"/>
      <c r="Q294" s="49"/>
      <c r="R294" s="49"/>
      <c r="S294" s="49">
        <f t="shared" si="100"/>
        <v>0</v>
      </c>
      <c r="T294" s="49"/>
      <c r="U294" s="49"/>
      <c r="V294" s="49"/>
      <c r="W294" s="60">
        <f t="shared" si="74"/>
        <v>0</v>
      </c>
      <c r="X294" s="60"/>
      <c r="Y294" s="60">
        <f t="shared" si="75"/>
        <v>0</v>
      </c>
      <c r="Z294" s="133"/>
      <c r="AA294" s="60"/>
      <c r="AB294" s="142"/>
      <c r="AC294" s="151">
        <v>1</v>
      </c>
      <c r="AD294" s="151"/>
      <c r="AE294" s="151"/>
      <c r="AF294" s="65"/>
      <c r="AG294" s="57" t="s">
        <v>827</v>
      </c>
    </row>
    <row r="295" spans="1:33" s="27" customFormat="1" ht="132" customHeight="1">
      <c r="A295" s="45">
        <v>271</v>
      </c>
      <c r="B295" s="51" t="s">
        <v>86</v>
      </c>
      <c r="C295" s="50" t="s">
        <v>87</v>
      </c>
      <c r="D295" s="50" t="s">
        <v>64</v>
      </c>
      <c r="E295" s="35">
        <f>33913*474.3</f>
        <v>16084935.9</v>
      </c>
      <c r="F295" s="35">
        <f>33913*474.3</f>
        <v>16084935.9</v>
      </c>
      <c r="G295" s="52"/>
      <c r="H295" s="52"/>
      <c r="I295" s="52"/>
      <c r="J295" s="36" t="s">
        <v>88</v>
      </c>
      <c r="K295" s="35"/>
      <c r="L295" s="35"/>
      <c r="M295" s="35"/>
      <c r="N295" s="35"/>
      <c r="O295" s="49">
        <f t="shared" si="99"/>
        <v>6401205</v>
      </c>
      <c r="P295" s="35">
        <v>6401205</v>
      </c>
      <c r="Q295" s="35"/>
      <c r="R295" s="35"/>
      <c r="S295" s="49">
        <f t="shared" si="100"/>
        <v>4328714.852</v>
      </c>
      <c r="T295" s="35">
        <v>4328714.852</v>
      </c>
      <c r="U295" s="35"/>
      <c r="V295" s="35"/>
      <c r="W295" s="60">
        <f t="shared" si="74"/>
        <v>0</v>
      </c>
      <c r="X295" s="60"/>
      <c r="Y295" s="60">
        <f t="shared" si="75"/>
        <v>2072490.148</v>
      </c>
      <c r="Z295" s="133">
        <f t="shared" si="76"/>
        <v>0.32376562662811142</v>
      </c>
      <c r="AA295" s="60">
        <f t="shared" si="77"/>
        <v>2072490.148</v>
      </c>
      <c r="AB295" s="142">
        <f t="shared" si="78"/>
        <v>0.32376562662811142</v>
      </c>
      <c r="AC295" s="126">
        <v>1</v>
      </c>
      <c r="AD295" s="126"/>
      <c r="AE295" s="126"/>
      <c r="AF295" s="67"/>
      <c r="AG295" s="57" t="s">
        <v>842</v>
      </c>
    </row>
    <row r="296" spans="1:33" ht="29.25" customHeight="1">
      <c r="A296" s="33" t="s">
        <v>23</v>
      </c>
      <c r="B296" s="23" t="s">
        <v>65</v>
      </c>
      <c r="C296" s="19"/>
      <c r="D296" s="21"/>
      <c r="E296" s="22">
        <f>SUM(E297:E304)</f>
        <v>0</v>
      </c>
      <c r="F296" s="22">
        <f>SUM(F297:F309)</f>
        <v>1617983.54256</v>
      </c>
      <c r="G296" s="22">
        <f>SUM(G297:G304)</f>
        <v>0</v>
      </c>
      <c r="H296" s="22">
        <f>SUM(H297:H309)</f>
        <v>175284.94303999998</v>
      </c>
      <c r="I296" s="22">
        <f t="shared" ref="I296:N296" si="101">SUM(I297:I304)</f>
        <v>0</v>
      </c>
      <c r="J296" s="22">
        <f t="shared" si="101"/>
        <v>0</v>
      </c>
      <c r="K296" s="22">
        <f t="shared" si="101"/>
        <v>0</v>
      </c>
      <c r="L296" s="22">
        <f t="shared" si="101"/>
        <v>0</v>
      </c>
      <c r="M296" s="22">
        <f t="shared" si="101"/>
        <v>0</v>
      </c>
      <c r="N296" s="22">
        <f t="shared" si="101"/>
        <v>0</v>
      </c>
      <c r="O296" s="22">
        <f>SUM(O297:O309)</f>
        <v>30000</v>
      </c>
      <c r="P296" s="22">
        <f>SUM(P297:P309)</f>
        <v>30000</v>
      </c>
      <c r="Q296" s="22">
        <f>SUM(Q297:Q304)</f>
        <v>0</v>
      </c>
      <c r="R296" s="22">
        <f>SUM(R297:R304)</f>
        <v>0</v>
      </c>
      <c r="S296" s="22">
        <f>SUM(S297:S309)</f>
        <v>30000</v>
      </c>
      <c r="T296" s="22">
        <f>SUM(T297:T309)</f>
        <v>30000</v>
      </c>
      <c r="U296" s="22">
        <f>SUM(U297:U304)</f>
        <v>0</v>
      </c>
      <c r="V296" s="22">
        <f>SUM(V297:V304)</f>
        <v>0</v>
      </c>
      <c r="W296" s="22">
        <f t="shared" si="74"/>
        <v>0</v>
      </c>
      <c r="X296" s="22"/>
      <c r="Y296" s="22">
        <f t="shared" si="75"/>
        <v>0</v>
      </c>
      <c r="Z296" s="131">
        <f t="shared" si="76"/>
        <v>0</v>
      </c>
      <c r="AA296" s="22">
        <f t="shared" si="77"/>
        <v>0</v>
      </c>
      <c r="AB296" s="140">
        <f t="shared" si="78"/>
        <v>0</v>
      </c>
      <c r="AC296" s="22">
        <f>SUM(AC297:AC309)</f>
        <v>13</v>
      </c>
      <c r="AD296" s="118">
        <f>SUM(AD297:AD309)</f>
        <v>0</v>
      </c>
      <c r="AE296" s="118">
        <f>SUM(AE297:AE309)</f>
        <v>0</v>
      </c>
      <c r="AF296" s="22">
        <f>SUM(AF297:AF304)</f>
        <v>0</v>
      </c>
      <c r="AG296" s="22">
        <f>SUM(AG297:AG304)</f>
        <v>0</v>
      </c>
    </row>
    <row r="297" spans="1:33" s="156" customFormat="1" ht="66.75" customHeight="1">
      <c r="A297" s="45">
        <v>272</v>
      </c>
      <c r="B297" s="51" t="s">
        <v>542</v>
      </c>
      <c r="C297" s="101" t="s">
        <v>75</v>
      </c>
      <c r="D297" s="48" t="s">
        <v>64</v>
      </c>
      <c r="E297" s="49"/>
      <c r="F297" s="55">
        <v>165457.99669999999</v>
      </c>
      <c r="G297" s="49"/>
      <c r="H297" s="49"/>
      <c r="I297" s="49"/>
      <c r="J297" s="36" t="s">
        <v>49</v>
      </c>
      <c r="K297" s="49"/>
      <c r="L297" s="49"/>
      <c r="M297" s="49"/>
      <c r="N297" s="49"/>
      <c r="O297" s="49">
        <f t="shared" ref="O297:O309" si="102">SUM(P297:R297)</f>
        <v>0</v>
      </c>
      <c r="P297" s="49">
        <v>0</v>
      </c>
      <c r="Q297" s="49"/>
      <c r="R297" s="49"/>
      <c r="S297" s="49">
        <f t="shared" ref="S297:S309" si="103">SUM(T297:V297)</f>
        <v>0</v>
      </c>
      <c r="T297" s="49">
        <v>0</v>
      </c>
      <c r="U297" s="49"/>
      <c r="V297" s="49"/>
      <c r="W297" s="60">
        <f t="shared" si="74"/>
        <v>0</v>
      </c>
      <c r="X297" s="60"/>
      <c r="Y297" s="60">
        <f t="shared" si="75"/>
        <v>0</v>
      </c>
      <c r="Z297" s="133"/>
      <c r="AA297" s="60"/>
      <c r="AB297" s="142"/>
      <c r="AC297" s="151">
        <v>1</v>
      </c>
      <c r="AD297" s="151"/>
      <c r="AE297" s="151"/>
      <c r="AF297" s="152"/>
      <c r="AG297" s="57" t="s">
        <v>841</v>
      </c>
    </row>
    <row r="298" spans="1:33" s="156" customFormat="1" ht="59.25" customHeight="1">
      <c r="A298" s="45">
        <v>273</v>
      </c>
      <c r="B298" s="51" t="s">
        <v>543</v>
      </c>
      <c r="C298" s="101" t="s">
        <v>75</v>
      </c>
      <c r="D298" s="48" t="s">
        <v>48</v>
      </c>
      <c r="E298" s="49"/>
      <c r="F298" s="55">
        <v>222202.93015</v>
      </c>
      <c r="G298" s="49"/>
      <c r="H298" s="49">
        <v>50000</v>
      </c>
      <c r="I298" s="49"/>
      <c r="J298" s="36" t="s">
        <v>49</v>
      </c>
      <c r="K298" s="49"/>
      <c r="L298" s="49"/>
      <c r="M298" s="49"/>
      <c r="N298" s="49"/>
      <c r="O298" s="49">
        <f t="shared" si="102"/>
        <v>30000</v>
      </c>
      <c r="P298" s="49">
        <v>30000</v>
      </c>
      <c r="Q298" s="49"/>
      <c r="R298" s="49"/>
      <c r="S298" s="49">
        <f t="shared" si="103"/>
        <v>30000</v>
      </c>
      <c r="T298" s="49">
        <v>30000</v>
      </c>
      <c r="U298" s="49"/>
      <c r="V298" s="49"/>
      <c r="W298" s="60">
        <f t="shared" si="74"/>
        <v>0</v>
      </c>
      <c r="X298" s="60"/>
      <c r="Y298" s="60">
        <f t="shared" si="75"/>
        <v>0</v>
      </c>
      <c r="Z298" s="133"/>
      <c r="AA298" s="60"/>
      <c r="AB298" s="142"/>
      <c r="AC298" s="151">
        <v>1</v>
      </c>
      <c r="AD298" s="151"/>
      <c r="AE298" s="151"/>
      <c r="AF298" s="152"/>
      <c r="AG298" s="57"/>
    </row>
    <row r="299" spans="1:33" s="156" customFormat="1" ht="69.75" customHeight="1">
      <c r="A299" s="45">
        <v>274</v>
      </c>
      <c r="B299" s="51" t="s">
        <v>544</v>
      </c>
      <c r="C299" s="101" t="s">
        <v>75</v>
      </c>
      <c r="D299" s="48" t="s">
        <v>48</v>
      </c>
      <c r="E299" s="49"/>
      <c r="F299" s="55">
        <v>432077.95309999998</v>
      </c>
      <c r="G299" s="49"/>
      <c r="H299" s="49">
        <v>15000</v>
      </c>
      <c r="I299" s="49"/>
      <c r="J299" s="36" t="s">
        <v>49</v>
      </c>
      <c r="K299" s="49"/>
      <c r="L299" s="49"/>
      <c r="M299" s="49"/>
      <c r="N299" s="49"/>
      <c r="O299" s="49">
        <f t="shared" si="102"/>
        <v>0</v>
      </c>
      <c r="P299" s="49"/>
      <c r="Q299" s="49"/>
      <c r="R299" s="49"/>
      <c r="S299" s="49">
        <f t="shared" si="103"/>
        <v>0</v>
      </c>
      <c r="T299" s="49"/>
      <c r="U299" s="49"/>
      <c r="V299" s="49"/>
      <c r="W299" s="60">
        <f t="shared" si="74"/>
        <v>0</v>
      </c>
      <c r="X299" s="60"/>
      <c r="Y299" s="60">
        <f t="shared" si="75"/>
        <v>0</v>
      </c>
      <c r="Z299" s="133"/>
      <c r="AA299" s="60"/>
      <c r="AB299" s="142"/>
      <c r="AC299" s="151">
        <v>1</v>
      </c>
      <c r="AD299" s="151"/>
      <c r="AE299" s="151"/>
      <c r="AF299" s="152"/>
      <c r="AG299" s="57" t="s">
        <v>840</v>
      </c>
    </row>
    <row r="300" spans="1:33" s="156" customFormat="1" ht="68.25" customHeight="1">
      <c r="A300" s="45">
        <v>275</v>
      </c>
      <c r="B300" s="51" t="s">
        <v>545</v>
      </c>
      <c r="C300" s="101" t="s">
        <v>76</v>
      </c>
      <c r="D300" s="48" t="s">
        <v>102</v>
      </c>
      <c r="E300" s="49"/>
      <c r="F300" s="55">
        <v>113284.20677999999</v>
      </c>
      <c r="G300" s="49"/>
      <c r="H300" s="49">
        <v>110284.94304</v>
      </c>
      <c r="I300" s="49"/>
      <c r="J300" s="36" t="s">
        <v>49</v>
      </c>
      <c r="K300" s="49"/>
      <c r="L300" s="49"/>
      <c r="M300" s="49"/>
      <c r="N300" s="49"/>
      <c r="O300" s="49">
        <f t="shared" si="102"/>
        <v>0</v>
      </c>
      <c r="P300" s="49">
        <v>0</v>
      </c>
      <c r="Q300" s="49"/>
      <c r="R300" s="49"/>
      <c r="S300" s="49">
        <f t="shared" si="103"/>
        <v>0</v>
      </c>
      <c r="T300" s="49">
        <v>0</v>
      </c>
      <c r="U300" s="49"/>
      <c r="V300" s="49"/>
      <c r="W300" s="60">
        <f t="shared" si="74"/>
        <v>0</v>
      </c>
      <c r="X300" s="60"/>
      <c r="Y300" s="60">
        <f t="shared" si="75"/>
        <v>0</v>
      </c>
      <c r="Z300" s="133"/>
      <c r="AA300" s="60"/>
      <c r="AB300" s="142"/>
      <c r="AC300" s="151">
        <v>1</v>
      </c>
      <c r="AD300" s="151"/>
      <c r="AE300" s="151"/>
      <c r="AF300" s="152"/>
      <c r="AG300" s="57" t="s">
        <v>839</v>
      </c>
    </row>
    <row r="301" spans="1:33" s="156" customFormat="1" ht="65.25" customHeight="1">
      <c r="A301" s="45">
        <v>276</v>
      </c>
      <c r="B301" s="51" t="s">
        <v>546</v>
      </c>
      <c r="C301" s="101" t="s">
        <v>76</v>
      </c>
      <c r="D301" s="48" t="s">
        <v>48</v>
      </c>
      <c r="E301" s="49"/>
      <c r="F301" s="55">
        <v>111609.94421</v>
      </c>
      <c r="G301" s="49"/>
      <c r="H301" s="49"/>
      <c r="I301" s="49"/>
      <c r="J301" s="36" t="s">
        <v>49</v>
      </c>
      <c r="K301" s="49"/>
      <c r="L301" s="49"/>
      <c r="M301" s="49"/>
      <c r="N301" s="49"/>
      <c r="O301" s="49">
        <f t="shared" si="102"/>
        <v>0</v>
      </c>
      <c r="P301" s="49"/>
      <c r="Q301" s="49"/>
      <c r="R301" s="49"/>
      <c r="S301" s="49">
        <f t="shared" si="103"/>
        <v>0</v>
      </c>
      <c r="T301" s="49"/>
      <c r="U301" s="49"/>
      <c r="V301" s="49"/>
      <c r="W301" s="60">
        <f t="shared" si="74"/>
        <v>0</v>
      </c>
      <c r="X301" s="60"/>
      <c r="Y301" s="60">
        <f t="shared" si="75"/>
        <v>0</v>
      </c>
      <c r="Z301" s="133"/>
      <c r="AA301" s="60"/>
      <c r="AB301" s="142"/>
      <c r="AC301" s="151">
        <v>1</v>
      </c>
      <c r="AD301" s="151"/>
      <c r="AE301" s="151"/>
      <c r="AF301" s="152"/>
      <c r="AG301" s="57" t="s">
        <v>836</v>
      </c>
    </row>
    <row r="302" spans="1:33" s="156" customFormat="1" ht="66.75" customHeight="1">
      <c r="A302" s="45">
        <v>277</v>
      </c>
      <c r="B302" s="51" t="s">
        <v>547</v>
      </c>
      <c r="C302" s="101" t="s">
        <v>76</v>
      </c>
      <c r="D302" s="48" t="s">
        <v>102</v>
      </c>
      <c r="E302" s="49"/>
      <c r="F302" s="49">
        <v>88468.821500000005</v>
      </c>
      <c r="G302" s="49"/>
      <c r="H302" s="49"/>
      <c r="I302" s="49"/>
      <c r="J302" s="36" t="s">
        <v>49</v>
      </c>
      <c r="K302" s="49"/>
      <c r="L302" s="49"/>
      <c r="M302" s="49"/>
      <c r="N302" s="49"/>
      <c r="O302" s="49">
        <f t="shared" si="102"/>
        <v>0</v>
      </c>
      <c r="P302" s="49"/>
      <c r="Q302" s="49"/>
      <c r="R302" s="49"/>
      <c r="S302" s="49">
        <f t="shared" si="103"/>
        <v>0</v>
      </c>
      <c r="T302" s="49"/>
      <c r="U302" s="49"/>
      <c r="V302" s="49"/>
      <c r="W302" s="60">
        <f t="shared" si="74"/>
        <v>0</v>
      </c>
      <c r="X302" s="60"/>
      <c r="Y302" s="60">
        <f t="shared" si="75"/>
        <v>0</v>
      </c>
      <c r="Z302" s="133"/>
      <c r="AA302" s="60"/>
      <c r="AB302" s="142"/>
      <c r="AC302" s="151">
        <v>1</v>
      </c>
      <c r="AD302" s="151"/>
      <c r="AE302" s="151"/>
      <c r="AF302" s="65"/>
      <c r="AG302" s="57" t="s">
        <v>838</v>
      </c>
    </row>
    <row r="303" spans="1:33" s="156" customFormat="1" ht="70.5" customHeight="1">
      <c r="A303" s="45">
        <v>278</v>
      </c>
      <c r="B303" s="51" t="s">
        <v>548</v>
      </c>
      <c r="C303" s="101" t="s">
        <v>76</v>
      </c>
      <c r="D303" s="48" t="s">
        <v>102</v>
      </c>
      <c r="E303" s="49"/>
      <c r="F303" s="49">
        <v>49939.81768</v>
      </c>
      <c r="G303" s="49"/>
      <c r="H303" s="49"/>
      <c r="I303" s="49"/>
      <c r="J303" s="36" t="s">
        <v>49</v>
      </c>
      <c r="K303" s="35"/>
      <c r="L303" s="49"/>
      <c r="M303" s="49"/>
      <c r="N303" s="49"/>
      <c r="O303" s="49">
        <f t="shared" si="102"/>
        <v>0</v>
      </c>
      <c r="P303" s="49"/>
      <c r="Q303" s="49"/>
      <c r="R303" s="49"/>
      <c r="S303" s="49">
        <f t="shared" si="103"/>
        <v>0</v>
      </c>
      <c r="T303" s="49"/>
      <c r="U303" s="49"/>
      <c r="V303" s="49"/>
      <c r="W303" s="60">
        <f t="shared" ref="W303:W361" si="104">R303-V303</f>
        <v>0</v>
      </c>
      <c r="X303" s="60"/>
      <c r="Y303" s="60">
        <f t="shared" ref="Y303:Y342" si="105">P303+Q303-T303-U303</f>
        <v>0</v>
      </c>
      <c r="Z303" s="133"/>
      <c r="AA303" s="60"/>
      <c r="AB303" s="142"/>
      <c r="AC303" s="151">
        <v>1</v>
      </c>
      <c r="AD303" s="151"/>
      <c r="AE303" s="151"/>
      <c r="AF303" s="65"/>
      <c r="AG303" s="57" t="s">
        <v>837</v>
      </c>
    </row>
    <row r="304" spans="1:33" s="156" customFormat="1" ht="78" customHeight="1">
      <c r="A304" s="45">
        <v>279</v>
      </c>
      <c r="B304" s="51" t="s">
        <v>549</v>
      </c>
      <c r="C304" s="101" t="s">
        <v>76</v>
      </c>
      <c r="D304" s="48" t="s">
        <v>48</v>
      </c>
      <c r="E304" s="49"/>
      <c r="F304" s="35">
        <v>125345.19010000001</v>
      </c>
      <c r="G304" s="49"/>
      <c r="H304" s="49"/>
      <c r="I304" s="49"/>
      <c r="J304" s="36" t="s">
        <v>49</v>
      </c>
      <c r="K304" s="35"/>
      <c r="L304" s="49"/>
      <c r="M304" s="49"/>
      <c r="N304" s="49"/>
      <c r="O304" s="49">
        <f t="shared" si="102"/>
        <v>0</v>
      </c>
      <c r="P304" s="49"/>
      <c r="Q304" s="49"/>
      <c r="R304" s="49"/>
      <c r="S304" s="49">
        <f t="shared" si="103"/>
        <v>0</v>
      </c>
      <c r="T304" s="49"/>
      <c r="U304" s="49"/>
      <c r="V304" s="49"/>
      <c r="W304" s="60">
        <f t="shared" si="104"/>
        <v>0</v>
      </c>
      <c r="X304" s="60"/>
      <c r="Y304" s="60">
        <f t="shared" si="105"/>
        <v>0</v>
      </c>
      <c r="Z304" s="133"/>
      <c r="AA304" s="60"/>
      <c r="AB304" s="142"/>
      <c r="AC304" s="151">
        <v>1</v>
      </c>
      <c r="AD304" s="151"/>
      <c r="AE304" s="151"/>
      <c r="AF304" s="65"/>
      <c r="AG304" s="57" t="s">
        <v>836</v>
      </c>
    </row>
    <row r="305" spans="1:33" s="156" customFormat="1" ht="63.75" customHeight="1">
      <c r="A305" s="45">
        <v>280</v>
      </c>
      <c r="B305" s="51" t="s">
        <v>688</v>
      </c>
      <c r="C305" s="101" t="s">
        <v>76</v>
      </c>
      <c r="D305" s="48" t="s">
        <v>617</v>
      </c>
      <c r="E305" s="49"/>
      <c r="F305" s="49">
        <v>158436.46385999999</v>
      </c>
      <c r="G305" s="49"/>
      <c r="H305" s="49"/>
      <c r="I305" s="49"/>
      <c r="J305" s="36"/>
      <c r="K305" s="35"/>
      <c r="L305" s="49"/>
      <c r="M305" s="49"/>
      <c r="N305" s="49"/>
      <c r="O305" s="49">
        <f t="shared" si="102"/>
        <v>0</v>
      </c>
      <c r="P305" s="49"/>
      <c r="Q305" s="49"/>
      <c r="R305" s="49"/>
      <c r="S305" s="49">
        <f t="shared" si="103"/>
        <v>0</v>
      </c>
      <c r="T305" s="49"/>
      <c r="U305" s="49"/>
      <c r="V305" s="49"/>
      <c r="W305" s="60">
        <f t="shared" si="104"/>
        <v>0</v>
      </c>
      <c r="X305" s="60"/>
      <c r="Y305" s="60">
        <f t="shared" si="105"/>
        <v>0</v>
      </c>
      <c r="Z305" s="133"/>
      <c r="AA305" s="60"/>
      <c r="AB305" s="142"/>
      <c r="AC305" s="151">
        <v>1</v>
      </c>
      <c r="AD305" s="151"/>
      <c r="AE305" s="151"/>
      <c r="AF305" s="65"/>
      <c r="AG305" s="57" t="s">
        <v>835</v>
      </c>
    </row>
    <row r="306" spans="1:33" s="156" customFormat="1" ht="120" customHeight="1">
      <c r="A306" s="45">
        <v>281</v>
      </c>
      <c r="B306" s="51" t="s">
        <v>689</v>
      </c>
      <c r="C306" s="101" t="s">
        <v>76</v>
      </c>
      <c r="D306" s="48" t="s">
        <v>617</v>
      </c>
      <c r="E306" s="49"/>
      <c r="F306" s="49">
        <v>33064.335359999997</v>
      </c>
      <c r="G306" s="49"/>
      <c r="H306" s="49"/>
      <c r="I306" s="49"/>
      <c r="J306" s="36"/>
      <c r="K306" s="35"/>
      <c r="L306" s="49"/>
      <c r="M306" s="49"/>
      <c r="N306" s="49"/>
      <c r="O306" s="49">
        <f t="shared" si="102"/>
        <v>0</v>
      </c>
      <c r="P306" s="49"/>
      <c r="Q306" s="49"/>
      <c r="R306" s="49"/>
      <c r="S306" s="49">
        <f t="shared" si="103"/>
        <v>0</v>
      </c>
      <c r="T306" s="49"/>
      <c r="U306" s="49"/>
      <c r="V306" s="49"/>
      <c r="W306" s="60">
        <f t="shared" si="104"/>
        <v>0</v>
      </c>
      <c r="X306" s="60"/>
      <c r="Y306" s="60">
        <f t="shared" si="105"/>
        <v>0</v>
      </c>
      <c r="Z306" s="133"/>
      <c r="AA306" s="60"/>
      <c r="AB306" s="142"/>
      <c r="AC306" s="151">
        <v>1</v>
      </c>
      <c r="AD306" s="151"/>
      <c r="AE306" s="151"/>
      <c r="AF306" s="65"/>
      <c r="AG306" s="57" t="s">
        <v>827</v>
      </c>
    </row>
    <row r="307" spans="1:33" s="156" customFormat="1" ht="120" customHeight="1">
      <c r="A307" s="45">
        <v>282</v>
      </c>
      <c r="B307" s="51" t="s">
        <v>690</v>
      </c>
      <c r="C307" s="101" t="s">
        <v>76</v>
      </c>
      <c r="D307" s="48" t="s">
        <v>617</v>
      </c>
      <c r="E307" s="49"/>
      <c r="F307" s="49">
        <v>0</v>
      </c>
      <c r="G307" s="49"/>
      <c r="H307" s="49"/>
      <c r="I307" s="49"/>
      <c r="J307" s="36"/>
      <c r="K307" s="35"/>
      <c r="L307" s="49"/>
      <c r="M307" s="49"/>
      <c r="N307" s="49"/>
      <c r="O307" s="49">
        <f t="shared" si="102"/>
        <v>0</v>
      </c>
      <c r="P307" s="49"/>
      <c r="Q307" s="49"/>
      <c r="R307" s="49"/>
      <c r="S307" s="49">
        <f t="shared" si="103"/>
        <v>0</v>
      </c>
      <c r="T307" s="49"/>
      <c r="U307" s="49"/>
      <c r="V307" s="49"/>
      <c r="W307" s="60">
        <f t="shared" si="104"/>
        <v>0</v>
      </c>
      <c r="X307" s="60"/>
      <c r="Y307" s="60">
        <f t="shared" si="105"/>
        <v>0</v>
      </c>
      <c r="Z307" s="133"/>
      <c r="AA307" s="60"/>
      <c r="AB307" s="142"/>
      <c r="AC307" s="151">
        <v>1</v>
      </c>
      <c r="AD307" s="151"/>
      <c r="AE307" s="151"/>
      <c r="AF307" s="65"/>
      <c r="AG307" s="57" t="s">
        <v>834</v>
      </c>
    </row>
    <row r="308" spans="1:33" s="156" customFormat="1" ht="120" customHeight="1">
      <c r="A308" s="45">
        <v>283</v>
      </c>
      <c r="B308" s="51" t="s">
        <v>691</v>
      </c>
      <c r="C308" s="101" t="s">
        <v>76</v>
      </c>
      <c r="D308" s="48" t="s">
        <v>617</v>
      </c>
      <c r="E308" s="49"/>
      <c r="F308" s="49">
        <v>59047.941559999999</v>
      </c>
      <c r="G308" s="49"/>
      <c r="H308" s="49"/>
      <c r="I308" s="49"/>
      <c r="J308" s="36"/>
      <c r="K308" s="35"/>
      <c r="L308" s="49"/>
      <c r="M308" s="49"/>
      <c r="N308" s="49"/>
      <c r="O308" s="49">
        <f t="shared" si="102"/>
        <v>0</v>
      </c>
      <c r="P308" s="49"/>
      <c r="Q308" s="49"/>
      <c r="R308" s="49"/>
      <c r="S308" s="49">
        <f t="shared" si="103"/>
        <v>0</v>
      </c>
      <c r="T308" s="49"/>
      <c r="U308" s="49"/>
      <c r="V308" s="49"/>
      <c r="W308" s="60">
        <f t="shared" si="104"/>
        <v>0</v>
      </c>
      <c r="X308" s="60"/>
      <c r="Y308" s="60">
        <f t="shared" si="105"/>
        <v>0</v>
      </c>
      <c r="Z308" s="133"/>
      <c r="AA308" s="60"/>
      <c r="AB308" s="142"/>
      <c r="AC308" s="151">
        <v>1</v>
      </c>
      <c r="AD308" s="151"/>
      <c r="AE308" s="151"/>
      <c r="AF308" s="65"/>
      <c r="AG308" s="57" t="s">
        <v>833</v>
      </c>
    </row>
    <row r="309" spans="1:33" s="156" customFormat="1" ht="120" customHeight="1">
      <c r="A309" s="45">
        <v>284</v>
      </c>
      <c r="B309" s="51" t="s">
        <v>776</v>
      </c>
      <c r="C309" s="101" t="s">
        <v>76</v>
      </c>
      <c r="D309" s="48" t="s">
        <v>617</v>
      </c>
      <c r="E309" s="49"/>
      <c r="F309" s="49">
        <v>59047.941559999999</v>
      </c>
      <c r="G309" s="49"/>
      <c r="H309" s="49"/>
      <c r="I309" s="49"/>
      <c r="J309" s="36" t="s">
        <v>49</v>
      </c>
      <c r="K309" s="35"/>
      <c r="L309" s="49"/>
      <c r="M309" s="49"/>
      <c r="N309" s="49"/>
      <c r="O309" s="49">
        <f t="shared" si="102"/>
        <v>0</v>
      </c>
      <c r="P309" s="49">
        <v>0</v>
      </c>
      <c r="Q309" s="49"/>
      <c r="R309" s="49">
        <v>0</v>
      </c>
      <c r="S309" s="49">
        <f t="shared" si="103"/>
        <v>0</v>
      </c>
      <c r="T309" s="49">
        <v>0</v>
      </c>
      <c r="U309" s="49"/>
      <c r="V309" s="49"/>
      <c r="W309" s="60">
        <f t="shared" si="104"/>
        <v>0</v>
      </c>
      <c r="X309" s="60"/>
      <c r="Y309" s="60">
        <f t="shared" si="105"/>
        <v>0</v>
      </c>
      <c r="Z309" s="133"/>
      <c r="AA309" s="60"/>
      <c r="AB309" s="142"/>
      <c r="AC309" s="151">
        <v>1</v>
      </c>
      <c r="AD309" s="151"/>
      <c r="AE309" s="151"/>
      <c r="AF309" s="65"/>
      <c r="AG309" s="57" t="s">
        <v>832</v>
      </c>
    </row>
    <row r="310" spans="1:33" s="6" customFormat="1" ht="30.75" customHeight="1">
      <c r="A310" s="170" t="s">
        <v>552</v>
      </c>
      <c r="B310" s="171"/>
      <c r="C310" s="28"/>
      <c r="D310" s="16"/>
      <c r="E310" s="25">
        <f>E312+F319</f>
        <v>21818492.432</v>
      </c>
      <c r="F310" s="25">
        <f t="shared" ref="F310:V310" si="106">F312+F319</f>
        <v>21076566.367269997</v>
      </c>
      <c r="G310" s="25">
        <f t="shared" si="106"/>
        <v>0</v>
      </c>
      <c r="H310" s="25">
        <f t="shared" si="106"/>
        <v>0</v>
      </c>
      <c r="I310" s="25">
        <f t="shared" si="106"/>
        <v>0</v>
      </c>
      <c r="J310" s="25">
        <f t="shared" si="106"/>
        <v>0</v>
      </c>
      <c r="K310" s="25">
        <f t="shared" si="106"/>
        <v>0</v>
      </c>
      <c r="L310" s="25">
        <f t="shared" si="106"/>
        <v>0</v>
      </c>
      <c r="M310" s="25">
        <f t="shared" si="106"/>
        <v>0</v>
      </c>
      <c r="N310" s="25">
        <f t="shared" si="106"/>
        <v>0</v>
      </c>
      <c r="O310" s="25">
        <f t="shared" si="106"/>
        <v>3221468</v>
      </c>
      <c r="P310" s="25">
        <f t="shared" si="106"/>
        <v>3221468</v>
      </c>
      <c r="Q310" s="25">
        <f t="shared" si="106"/>
        <v>0</v>
      </c>
      <c r="R310" s="25">
        <f t="shared" si="106"/>
        <v>0</v>
      </c>
      <c r="S310" s="25">
        <f t="shared" si="106"/>
        <v>1959539</v>
      </c>
      <c r="T310" s="25">
        <f t="shared" si="106"/>
        <v>1959539</v>
      </c>
      <c r="U310" s="25">
        <f t="shared" si="106"/>
        <v>0</v>
      </c>
      <c r="V310" s="25">
        <f t="shared" si="106"/>
        <v>0</v>
      </c>
      <c r="W310" s="25">
        <f t="shared" si="104"/>
        <v>0</v>
      </c>
      <c r="X310" s="25"/>
      <c r="Y310" s="25">
        <f t="shared" si="105"/>
        <v>1261929</v>
      </c>
      <c r="Z310" s="127">
        <f t="shared" ref="Z310:Z334" si="107">Y310/(P310+Q310)</f>
        <v>0.3917248285564221</v>
      </c>
      <c r="AA310" s="25">
        <f t="shared" ref="AA310:AA334" si="108">Y310+W310</f>
        <v>1261929</v>
      </c>
      <c r="AB310" s="128">
        <f t="shared" ref="AB310:AB334" si="109">AA310/O310</f>
        <v>0.3917248285564221</v>
      </c>
      <c r="AC310" s="25">
        <f>AC312+AC319</f>
        <v>14</v>
      </c>
      <c r="AD310" s="25">
        <f>AD312+AD319</f>
        <v>0</v>
      </c>
      <c r="AE310" s="25">
        <f>AE312+AE319</f>
        <v>0</v>
      </c>
      <c r="AF310" s="25">
        <f>AF312+AF319</f>
        <v>0</v>
      </c>
      <c r="AG310" s="25">
        <f>AG312+AG319</f>
        <v>0</v>
      </c>
    </row>
    <row r="311" spans="1:33" s="6" customFormat="1">
      <c r="A311" s="76"/>
      <c r="B311" s="77" t="s">
        <v>0</v>
      </c>
      <c r="C311" s="3"/>
      <c r="D311" s="2"/>
      <c r="E311" s="26"/>
      <c r="F311" s="14"/>
      <c r="G311" s="14"/>
      <c r="H311" s="14"/>
      <c r="I311" s="14"/>
      <c r="J311" s="15"/>
      <c r="K311" s="14"/>
      <c r="L311" s="14"/>
      <c r="M311" s="14"/>
      <c r="N311" s="14"/>
      <c r="O311" s="14"/>
      <c r="P311" s="14"/>
      <c r="Q311" s="14"/>
      <c r="R311" s="14"/>
      <c r="S311" s="14"/>
      <c r="T311" s="14"/>
      <c r="U311" s="14"/>
      <c r="V311" s="14"/>
      <c r="W311" s="59">
        <f t="shared" si="104"/>
        <v>0</v>
      </c>
      <c r="X311" s="61"/>
      <c r="Y311" s="59">
        <f t="shared" si="105"/>
        <v>0</v>
      </c>
      <c r="Z311" s="134"/>
      <c r="AA311" s="59"/>
      <c r="AB311" s="143"/>
      <c r="AC311" s="121"/>
      <c r="AD311" s="121"/>
      <c r="AE311" s="121"/>
      <c r="AF311" s="66"/>
      <c r="AG311" s="75"/>
    </row>
    <row r="312" spans="1:33" ht="26.25" customHeight="1">
      <c r="A312" s="33" t="s">
        <v>553</v>
      </c>
      <c r="B312" s="23" t="s">
        <v>8</v>
      </c>
      <c r="C312" s="19"/>
      <c r="D312" s="21"/>
      <c r="E312" s="22">
        <f t="shared" ref="E312:V312" si="110">SUM(E313:E318)</f>
        <v>21181821.199999999</v>
      </c>
      <c r="F312" s="22">
        <f t="shared" si="110"/>
        <v>20439895.135269996</v>
      </c>
      <c r="G312" s="22">
        <f t="shared" si="110"/>
        <v>0</v>
      </c>
      <c r="H312" s="22">
        <f t="shared" si="110"/>
        <v>0</v>
      </c>
      <c r="I312" s="22">
        <f t="shared" si="110"/>
        <v>0</v>
      </c>
      <c r="J312" s="22">
        <f t="shared" si="110"/>
        <v>0</v>
      </c>
      <c r="K312" s="22">
        <f t="shared" si="110"/>
        <v>0</v>
      </c>
      <c r="L312" s="22">
        <f t="shared" si="110"/>
        <v>0</v>
      </c>
      <c r="M312" s="22">
        <f t="shared" si="110"/>
        <v>0</v>
      </c>
      <c r="N312" s="22">
        <f t="shared" si="110"/>
        <v>0</v>
      </c>
      <c r="O312" s="22">
        <f t="shared" si="110"/>
        <v>2900000</v>
      </c>
      <c r="P312" s="22">
        <f t="shared" si="110"/>
        <v>2900000</v>
      </c>
      <c r="Q312" s="22">
        <f t="shared" si="110"/>
        <v>0</v>
      </c>
      <c r="R312" s="22">
        <f t="shared" si="110"/>
        <v>0</v>
      </c>
      <c r="S312" s="22">
        <f t="shared" si="110"/>
        <v>1871500</v>
      </c>
      <c r="T312" s="22">
        <f t="shared" si="110"/>
        <v>1871500</v>
      </c>
      <c r="U312" s="22">
        <f t="shared" si="110"/>
        <v>0</v>
      </c>
      <c r="V312" s="22">
        <f t="shared" si="110"/>
        <v>0</v>
      </c>
      <c r="W312" s="22">
        <f t="shared" si="104"/>
        <v>0</v>
      </c>
      <c r="X312" s="22"/>
      <c r="Y312" s="22">
        <f>P312+Q312-T312-U312</f>
        <v>1028500</v>
      </c>
      <c r="Z312" s="131">
        <f t="shared" si="107"/>
        <v>0.35465517241379313</v>
      </c>
      <c r="AA312" s="22">
        <f t="shared" si="108"/>
        <v>1028500</v>
      </c>
      <c r="AB312" s="140">
        <f t="shared" si="109"/>
        <v>0.35465517241379313</v>
      </c>
      <c r="AC312" s="22">
        <f>SUM(AC313:AC318)</f>
        <v>6</v>
      </c>
      <c r="AD312" s="22">
        <f>SUM(AD313:AD318)</f>
        <v>0</v>
      </c>
      <c r="AE312" s="22">
        <f>SUM(AE313:AE318)</f>
        <v>0</v>
      </c>
      <c r="AF312" s="22">
        <f>SUM(AF313:AF318)</f>
        <v>0</v>
      </c>
      <c r="AG312" s="22">
        <f>SUM(AG313:AG318)</f>
        <v>0</v>
      </c>
    </row>
    <row r="313" spans="1:33" s="18" customFormat="1" ht="109.5" customHeight="1">
      <c r="A313" s="45">
        <v>285</v>
      </c>
      <c r="B313" s="51" t="s">
        <v>149</v>
      </c>
      <c r="C313" s="101" t="s">
        <v>91</v>
      </c>
      <c r="D313" s="50" t="s">
        <v>48</v>
      </c>
      <c r="E313" s="49">
        <v>7062448</v>
      </c>
      <c r="F313" s="35">
        <v>6943744.5999999996</v>
      </c>
      <c r="G313" s="49"/>
      <c r="H313" s="49"/>
      <c r="I313" s="49"/>
      <c r="J313" s="51"/>
      <c r="K313" s="49"/>
      <c r="L313" s="49"/>
      <c r="M313" s="49"/>
      <c r="N313" s="49"/>
      <c r="O313" s="49">
        <f t="shared" ref="O313:O318" si="111">SUM(P313:R313)</f>
        <v>1000000</v>
      </c>
      <c r="P313" s="49">
        <v>1000000</v>
      </c>
      <c r="Q313" s="49"/>
      <c r="R313" s="49"/>
      <c r="S313" s="49">
        <f t="shared" ref="S313:S318" si="112">SUM(T313:V313)</f>
        <v>957000</v>
      </c>
      <c r="T313" s="49">
        <v>957000</v>
      </c>
      <c r="U313" s="49"/>
      <c r="V313" s="49"/>
      <c r="W313" s="60">
        <f t="shared" si="104"/>
        <v>0</v>
      </c>
      <c r="X313" s="60"/>
      <c r="Y313" s="60">
        <f t="shared" si="105"/>
        <v>43000</v>
      </c>
      <c r="Z313" s="133">
        <f t="shared" si="107"/>
        <v>4.2999999999999997E-2</v>
      </c>
      <c r="AA313" s="60">
        <f t="shared" si="108"/>
        <v>43000</v>
      </c>
      <c r="AB313" s="142">
        <f t="shared" si="109"/>
        <v>4.2999999999999997E-2</v>
      </c>
      <c r="AC313" s="151">
        <v>1</v>
      </c>
      <c r="AD313" s="151"/>
      <c r="AE313" s="151"/>
      <c r="AF313" s="65"/>
      <c r="AG313" s="57" t="s">
        <v>827</v>
      </c>
    </row>
    <row r="314" spans="1:33" s="18" customFormat="1" ht="165.75" customHeight="1">
      <c r="A314" s="45">
        <v>286</v>
      </c>
      <c r="B314" s="78" t="s">
        <v>150</v>
      </c>
      <c r="C314" s="101" t="s">
        <v>91</v>
      </c>
      <c r="D314" s="50" t="s">
        <v>64</v>
      </c>
      <c r="E314" s="49">
        <v>8179568</v>
      </c>
      <c r="F314" s="35">
        <v>8000300</v>
      </c>
      <c r="G314" s="49"/>
      <c r="H314" s="49"/>
      <c r="I314" s="49"/>
      <c r="J314" s="51"/>
      <c r="K314" s="49"/>
      <c r="L314" s="49">
        <v>0</v>
      </c>
      <c r="M314" s="49"/>
      <c r="N314" s="49"/>
      <c r="O314" s="49">
        <f t="shared" si="111"/>
        <v>900000</v>
      </c>
      <c r="P314" s="49">
        <v>900000</v>
      </c>
      <c r="Q314" s="49"/>
      <c r="R314" s="49"/>
      <c r="S314" s="49">
        <f t="shared" si="112"/>
        <v>0</v>
      </c>
      <c r="T314" s="49"/>
      <c r="U314" s="49"/>
      <c r="V314" s="49"/>
      <c r="W314" s="60">
        <f t="shared" si="104"/>
        <v>0</v>
      </c>
      <c r="X314" s="60"/>
      <c r="Y314" s="60">
        <f t="shared" si="105"/>
        <v>900000</v>
      </c>
      <c r="Z314" s="133">
        <f t="shared" si="107"/>
        <v>1</v>
      </c>
      <c r="AA314" s="60">
        <f t="shared" si="108"/>
        <v>900000</v>
      </c>
      <c r="AB314" s="142">
        <f t="shared" si="109"/>
        <v>1</v>
      </c>
      <c r="AC314" s="151">
        <v>1</v>
      </c>
      <c r="AD314" s="151"/>
      <c r="AE314" s="151"/>
      <c r="AF314" s="65"/>
      <c r="AG314" s="57" t="s">
        <v>827</v>
      </c>
    </row>
    <row r="315" spans="1:33" s="18" customFormat="1" ht="87.75" customHeight="1">
      <c r="A315" s="45">
        <v>287</v>
      </c>
      <c r="B315" s="79" t="s">
        <v>151</v>
      </c>
      <c r="C315" s="101" t="s">
        <v>91</v>
      </c>
      <c r="D315" s="50" t="s">
        <v>64</v>
      </c>
      <c r="E315" s="49">
        <v>984305.2</v>
      </c>
      <c r="F315" s="35">
        <v>984305.2</v>
      </c>
      <c r="G315" s="49"/>
      <c r="H315" s="49"/>
      <c r="I315" s="49"/>
      <c r="J315" s="51"/>
      <c r="K315" s="49"/>
      <c r="L315" s="49">
        <v>0</v>
      </c>
      <c r="M315" s="49"/>
      <c r="N315" s="49"/>
      <c r="O315" s="49">
        <f t="shared" si="111"/>
        <v>0</v>
      </c>
      <c r="P315" s="49"/>
      <c r="Q315" s="49"/>
      <c r="R315" s="49"/>
      <c r="S315" s="49">
        <f t="shared" si="112"/>
        <v>0</v>
      </c>
      <c r="T315" s="49"/>
      <c r="U315" s="49"/>
      <c r="V315" s="49"/>
      <c r="W315" s="60">
        <f t="shared" si="104"/>
        <v>0</v>
      </c>
      <c r="X315" s="60"/>
      <c r="Y315" s="60">
        <f t="shared" si="105"/>
        <v>0</v>
      </c>
      <c r="Z315" s="133"/>
      <c r="AA315" s="60">
        <f t="shared" si="108"/>
        <v>0</v>
      </c>
      <c r="AB315" s="142"/>
      <c r="AC315" s="151">
        <v>1</v>
      </c>
      <c r="AD315" s="151"/>
      <c r="AE315" s="151"/>
      <c r="AF315" s="65"/>
      <c r="AG315" s="57" t="s">
        <v>827</v>
      </c>
    </row>
    <row r="316" spans="1:33" s="18" customFormat="1" ht="62.25" customHeight="1">
      <c r="A316" s="45">
        <v>288</v>
      </c>
      <c r="B316" s="80" t="s">
        <v>152</v>
      </c>
      <c r="C316" s="101" t="s">
        <v>91</v>
      </c>
      <c r="D316" s="50" t="s">
        <v>48</v>
      </c>
      <c r="E316" s="49">
        <v>3479951</v>
      </c>
      <c r="F316" s="35">
        <v>3129625.7295499998</v>
      </c>
      <c r="G316" s="49"/>
      <c r="H316" s="49"/>
      <c r="I316" s="49"/>
      <c r="J316" s="51"/>
      <c r="K316" s="49"/>
      <c r="L316" s="49"/>
      <c r="M316" s="49"/>
      <c r="N316" s="49"/>
      <c r="O316" s="49">
        <f t="shared" si="111"/>
        <v>900000</v>
      </c>
      <c r="P316" s="49">
        <v>900000</v>
      </c>
      <c r="Q316" s="49"/>
      <c r="R316" s="49"/>
      <c r="S316" s="49">
        <f t="shared" si="112"/>
        <v>814500</v>
      </c>
      <c r="T316" s="49">
        <v>814500</v>
      </c>
      <c r="U316" s="49"/>
      <c r="V316" s="49"/>
      <c r="W316" s="60">
        <f t="shared" si="104"/>
        <v>0</v>
      </c>
      <c r="X316" s="60"/>
      <c r="Y316" s="60">
        <f t="shared" si="105"/>
        <v>85500</v>
      </c>
      <c r="Z316" s="133">
        <f t="shared" si="107"/>
        <v>9.5000000000000001E-2</v>
      </c>
      <c r="AA316" s="60">
        <f t="shared" si="108"/>
        <v>85500</v>
      </c>
      <c r="AB316" s="142">
        <f t="shared" si="109"/>
        <v>9.5000000000000001E-2</v>
      </c>
      <c r="AC316" s="151">
        <v>1</v>
      </c>
      <c r="AD316" s="151"/>
      <c r="AE316" s="151"/>
      <c r="AF316" s="65"/>
      <c r="AG316" s="57"/>
    </row>
    <row r="317" spans="1:33" s="27" customFormat="1" ht="66.75" customHeight="1">
      <c r="A317" s="45">
        <v>289</v>
      </c>
      <c r="B317" s="46" t="s">
        <v>153</v>
      </c>
      <c r="C317" s="101" t="s">
        <v>91</v>
      </c>
      <c r="D317" s="50" t="s">
        <v>48</v>
      </c>
      <c r="E317" s="35">
        <v>823305</v>
      </c>
      <c r="F317" s="35">
        <v>739675.60571999999</v>
      </c>
      <c r="G317" s="35"/>
      <c r="H317" s="35"/>
      <c r="I317" s="35"/>
      <c r="J317" s="36"/>
      <c r="K317" s="35"/>
      <c r="L317" s="35"/>
      <c r="M317" s="35"/>
      <c r="N317" s="35"/>
      <c r="O317" s="49">
        <f t="shared" si="111"/>
        <v>100000</v>
      </c>
      <c r="P317" s="35">
        <v>100000</v>
      </c>
      <c r="Q317" s="35"/>
      <c r="R317" s="35"/>
      <c r="S317" s="49">
        <f t="shared" si="112"/>
        <v>100000</v>
      </c>
      <c r="T317" s="35">
        <v>100000</v>
      </c>
      <c r="U317" s="35"/>
      <c r="V317" s="35"/>
      <c r="W317" s="60">
        <f t="shared" si="104"/>
        <v>0</v>
      </c>
      <c r="X317" s="60"/>
      <c r="Y317" s="60">
        <f t="shared" si="105"/>
        <v>0</v>
      </c>
      <c r="Z317" s="133">
        <f t="shared" si="107"/>
        <v>0</v>
      </c>
      <c r="AA317" s="60">
        <f t="shared" si="108"/>
        <v>0</v>
      </c>
      <c r="AB317" s="142">
        <f t="shared" si="109"/>
        <v>0</v>
      </c>
      <c r="AC317" s="126">
        <v>1</v>
      </c>
      <c r="AD317" s="126"/>
      <c r="AE317" s="126"/>
      <c r="AF317" s="67"/>
      <c r="AG317" s="82"/>
    </row>
    <row r="318" spans="1:33" s="18" customFormat="1" ht="140.25" customHeight="1">
      <c r="A318" s="45">
        <v>290</v>
      </c>
      <c r="B318" s="81" t="s">
        <v>154</v>
      </c>
      <c r="C318" s="101" t="s">
        <v>85</v>
      </c>
      <c r="D318" s="50" t="s">
        <v>48</v>
      </c>
      <c r="E318" s="49">
        <v>652244</v>
      </c>
      <c r="F318" s="35">
        <v>642244</v>
      </c>
      <c r="G318" s="49"/>
      <c r="H318" s="49"/>
      <c r="I318" s="49"/>
      <c r="J318" s="51"/>
      <c r="K318" s="49"/>
      <c r="L318" s="49"/>
      <c r="M318" s="49"/>
      <c r="N318" s="49"/>
      <c r="O318" s="49">
        <f t="shared" si="111"/>
        <v>0</v>
      </c>
      <c r="P318" s="49">
        <v>0</v>
      </c>
      <c r="Q318" s="49"/>
      <c r="R318" s="49"/>
      <c r="S318" s="49">
        <f t="shared" si="112"/>
        <v>0</v>
      </c>
      <c r="T318" s="49">
        <v>0</v>
      </c>
      <c r="U318" s="49"/>
      <c r="V318" s="49"/>
      <c r="W318" s="60">
        <f t="shared" si="104"/>
        <v>0</v>
      </c>
      <c r="X318" s="60"/>
      <c r="Y318" s="60">
        <f t="shared" si="105"/>
        <v>0</v>
      </c>
      <c r="Z318" s="133"/>
      <c r="AA318" s="60">
        <f t="shared" si="108"/>
        <v>0</v>
      </c>
      <c r="AB318" s="142"/>
      <c r="AC318" s="151">
        <v>1</v>
      </c>
      <c r="AD318" s="151"/>
      <c r="AE318" s="151"/>
      <c r="AF318" s="65"/>
      <c r="AG318" s="57" t="s">
        <v>827</v>
      </c>
    </row>
    <row r="319" spans="1:33" ht="26.25" customHeight="1">
      <c r="A319" s="33" t="s">
        <v>554</v>
      </c>
      <c r="B319" s="23" t="s">
        <v>65</v>
      </c>
      <c r="C319" s="19"/>
      <c r="D319" s="21"/>
      <c r="E319" s="22">
        <f t="shared" ref="E319:V319" si="113">SUM(E320:E327)</f>
        <v>0</v>
      </c>
      <c r="F319" s="22">
        <f t="shared" si="113"/>
        <v>636671.23199999996</v>
      </c>
      <c r="G319" s="22">
        <f t="shared" si="113"/>
        <v>0</v>
      </c>
      <c r="H319" s="22">
        <f t="shared" si="113"/>
        <v>0</v>
      </c>
      <c r="I319" s="22">
        <f t="shared" si="113"/>
        <v>0</v>
      </c>
      <c r="J319" s="22">
        <f t="shared" si="113"/>
        <v>0</v>
      </c>
      <c r="K319" s="22">
        <f t="shared" si="113"/>
        <v>0</v>
      </c>
      <c r="L319" s="22">
        <f t="shared" si="113"/>
        <v>0</v>
      </c>
      <c r="M319" s="22">
        <f t="shared" si="113"/>
        <v>0</v>
      </c>
      <c r="N319" s="22">
        <f t="shared" si="113"/>
        <v>0</v>
      </c>
      <c r="O319" s="22">
        <f t="shared" si="113"/>
        <v>321468</v>
      </c>
      <c r="P319" s="22">
        <f t="shared" si="113"/>
        <v>321468</v>
      </c>
      <c r="Q319" s="22">
        <f t="shared" si="113"/>
        <v>0</v>
      </c>
      <c r="R319" s="22">
        <f t="shared" si="113"/>
        <v>0</v>
      </c>
      <c r="S319" s="22">
        <f t="shared" si="113"/>
        <v>88039</v>
      </c>
      <c r="T319" s="22">
        <f t="shared" si="113"/>
        <v>88039</v>
      </c>
      <c r="U319" s="22">
        <f t="shared" si="113"/>
        <v>0</v>
      </c>
      <c r="V319" s="22">
        <f t="shared" si="113"/>
        <v>0</v>
      </c>
      <c r="W319" s="22">
        <f t="shared" si="104"/>
        <v>0</v>
      </c>
      <c r="X319" s="22"/>
      <c r="Y319" s="22">
        <f>P319+Q319-T319-U319</f>
        <v>233429</v>
      </c>
      <c r="Z319" s="131">
        <f t="shared" si="107"/>
        <v>0.726134483058967</v>
      </c>
      <c r="AA319" s="22">
        <f t="shared" si="108"/>
        <v>233429</v>
      </c>
      <c r="AB319" s="140">
        <f t="shared" si="109"/>
        <v>0.726134483058967</v>
      </c>
      <c r="AC319" s="118">
        <f>SUM(AC320:AC327)</f>
        <v>8</v>
      </c>
      <c r="AD319" s="118">
        <f>SUM(AD320:AD327)</f>
        <v>0</v>
      </c>
      <c r="AE319" s="118">
        <f>SUM(AE320:AE327)</f>
        <v>0</v>
      </c>
      <c r="AF319" s="22">
        <f>SUM(AF320:AF327)</f>
        <v>0</v>
      </c>
      <c r="AG319" s="22">
        <f>SUM(AG320:AG327)</f>
        <v>0</v>
      </c>
    </row>
    <row r="320" spans="1:33" s="18" customFormat="1" ht="72.75" customHeight="1">
      <c r="A320" s="45">
        <v>294</v>
      </c>
      <c r="B320" s="51" t="s">
        <v>156</v>
      </c>
      <c r="C320" s="101" t="s">
        <v>91</v>
      </c>
      <c r="D320" s="50" t="s">
        <v>64</v>
      </c>
      <c r="E320" s="49"/>
      <c r="F320" s="49">
        <v>127605.70944000001</v>
      </c>
      <c r="G320" s="49"/>
      <c r="H320" s="49"/>
      <c r="I320" s="49"/>
      <c r="J320" s="36"/>
      <c r="K320" s="49"/>
      <c r="L320" s="49">
        <v>0</v>
      </c>
      <c r="M320" s="49"/>
      <c r="N320" s="49"/>
      <c r="O320" s="49">
        <f t="shared" ref="O320:O327" si="114">SUM(P320:R320)</f>
        <v>12627</v>
      </c>
      <c r="P320" s="49">
        <v>12627</v>
      </c>
      <c r="Q320" s="49"/>
      <c r="R320" s="49"/>
      <c r="S320" s="49">
        <f t="shared" ref="S320:S327" si="115">SUM(T320:V320)</f>
        <v>12627</v>
      </c>
      <c r="T320" s="49">
        <v>12627</v>
      </c>
      <c r="U320" s="49"/>
      <c r="V320" s="49"/>
      <c r="W320" s="60">
        <f t="shared" si="104"/>
        <v>0</v>
      </c>
      <c r="X320" s="60"/>
      <c r="Y320" s="60">
        <f t="shared" si="105"/>
        <v>0</v>
      </c>
      <c r="Z320" s="133">
        <f t="shared" si="107"/>
        <v>0</v>
      </c>
      <c r="AA320" s="60">
        <f t="shared" si="108"/>
        <v>0</v>
      </c>
      <c r="AB320" s="142">
        <f t="shared" si="109"/>
        <v>0</v>
      </c>
      <c r="AC320" s="151">
        <v>1</v>
      </c>
      <c r="AD320" s="151"/>
      <c r="AE320" s="151"/>
      <c r="AF320" s="65"/>
      <c r="AG320" s="57" t="s">
        <v>704</v>
      </c>
    </row>
    <row r="321" spans="1:33" s="27" customFormat="1" ht="100.5" customHeight="1">
      <c r="A321" s="45">
        <v>295</v>
      </c>
      <c r="B321" s="46" t="s">
        <v>157</v>
      </c>
      <c r="C321" s="101" t="s">
        <v>91</v>
      </c>
      <c r="D321" s="50" t="s">
        <v>48</v>
      </c>
      <c r="E321" s="35"/>
      <c r="F321" s="35">
        <v>144255.66623999999</v>
      </c>
      <c r="G321" s="35"/>
      <c r="H321" s="35"/>
      <c r="I321" s="35"/>
      <c r="J321" s="36"/>
      <c r="K321" s="35"/>
      <c r="L321" s="35"/>
      <c r="M321" s="35"/>
      <c r="N321" s="35"/>
      <c r="O321" s="49">
        <f t="shared" si="114"/>
        <v>72795</v>
      </c>
      <c r="P321" s="35">
        <v>72795</v>
      </c>
      <c r="Q321" s="35"/>
      <c r="R321" s="35"/>
      <c r="S321" s="49">
        <f t="shared" si="115"/>
        <v>0</v>
      </c>
      <c r="T321" s="35"/>
      <c r="U321" s="35"/>
      <c r="V321" s="35"/>
      <c r="W321" s="60">
        <f t="shared" si="104"/>
        <v>0</v>
      </c>
      <c r="X321" s="60"/>
      <c r="Y321" s="60">
        <f t="shared" si="105"/>
        <v>72795</v>
      </c>
      <c r="Z321" s="133">
        <f t="shared" si="107"/>
        <v>1</v>
      </c>
      <c r="AA321" s="60">
        <f t="shared" si="108"/>
        <v>72795</v>
      </c>
      <c r="AB321" s="142">
        <f t="shared" si="109"/>
        <v>1</v>
      </c>
      <c r="AC321" s="126">
        <v>1</v>
      </c>
      <c r="AD321" s="126"/>
      <c r="AE321" s="126"/>
      <c r="AF321" s="67"/>
      <c r="AG321" s="57" t="s">
        <v>827</v>
      </c>
    </row>
    <row r="322" spans="1:33" s="27" customFormat="1" ht="87" customHeight="1">
      <c r="A322" s="45">
        <v>296</v>
      </c>
      <c r="B322" s="46" t="s">
        <v>158</v>
      </c>
      <c r="C322" s="101" t="s">
        <v>91</v>
      </c>
      <c r="D322" s="50" t="s">
        <v>48</v>
      </c>
      <c r="E322" s="35"/>
      <c r="F322" s="35">
        <v>75727.834560000003</v>
      </c>
      <c r="G322" s="35"/>
      <c r="H322" s="35"/>
      <c r="I322" s="35"/>
      <c r="J322" s="36"/>
      <c r="K322" s="35"/>
      <c r="L322" s="35"/>
      <c r="M322" s="35"/>
      <c r="N322" s="35"/>
      <c r="O322" s="49">
        <f t="shared" si="114"/>
        <v>19826</v>
      </c>
      <c r="P322" s="35">
        <v>19826</v>
      </c>
      <c r="Q322" s="35"/>
      <c r="R322" s="35"/>
      <c r="S322" s="49">
        <f t="shared" si="115"/>
        <v>19826</v>
      </c>
      <c r="T322" s="35">
        <v>19826</v>
      </c>
      <c r="U322" s="35"/>
      <c r="V322" s="35"/>
      <c r="W322" s="60">
        <f t="shared" si="104"/>
        <v>0</v>
      </c>
      <c r="X322" s="60"/>
      <c r="Y322" s="60">
        <f t="shared" si="105"/>
        <v>0</v>
      </c>
      <c r="Z322" s="133">
        <f t="shared" si="107"/>
        <v>0</v>
      </c>
      <c r="AA322" s="60">
        <f t="shared" si="108"/>
        <v>0</v>
      </c>
      <c r="AB322" s="142">
        <f t="shared" si="109"/>
        <v>0</v>
      </c>
      <c r="AC322" s="126">
        <v>1</v>
      </c>
      <c r="AD322" s="126"/>
      <c r="AE322" s="126"/>
      <c r="AF322" s="67"/>
      <c r="AG322" s="82"/>
    </row>
    <row r="323" spans="1:33" s="27" customFormat="1" ht="87" customHeight="1">
      <c r="A323" s="45">
        <v>297</v>
      </c>
      <c r="B323" s="46" t="s">
        <v>159</v>
      </c>
      <c r="C323" s="101" t="s">
        <v>91</v>
      </c>
      <c r="D323" s="50" t="s">
        <v>48</v>
      </c>
      <c r="E323" s="35"/>
      <c r="F323" s="35">
        <v>85337.8848</v>
      </c>
      <c r="G323" s="35"/>
      <c r="H323" s="35"/>
      <c r="I323" s="35"/>
      <c r="J323" s="36"/>
      <c r="K323" s="35"/>
      <c r="L323" s="35"/>
      <c r="M323" s="35"/>
      <c r="N323" s="35"/>
      <c r="O323" s="49">
        <f t="shared" si="114"/>
        <v>19700</v>
      </c>
      <c r="P323" s="35">
        <v>19700</v>
      </c>
      <c r="Q323" s="35"/>
      <c r="R323" s="35"/>
      <c r="S323" s="49">
        <f t="shared" si="115"/>
        <v>0</v>
      </c>
      <c r="T323" s="35"/>
      <c r="U323" s="35"/>
      <c r="V323" s="35"/>
      <c r="W323" s="60">
        <f t="shared" si="104"/>
        <v>0</v>
      </c>
      <c r="X323" s="60"/>
      <c r="Y323" s="60">
        <f t="shared" si="105"/>
        <v>19700</v>
      </c>
      <c r="Z323" s="133">
        <f t="shared" si="107"/>
        <v>1</v>
      </c>
      <c r="AA323" s="60">
        <f t="shared" si="108"/>
        <v>19700</v>
      </c>
      <c r="AB323" s="142">
        <f t="shared" si="109"/>
        <v>1</v>
      </c>
      <c r="AC323" s="126">
        <v>1</v>
      </c>
      <c r="AD323" s="126"/>
      <c r="AE323" s="126"/>
      <c r="AF323" s="67"/>
      <c r="AG323" s="57" t="s">
        <v>827</v>
      </c>
    </row>
    <row r="324" spans="1:33" s="27" customFormat="1" ht="85.5" customHeight="1">
      <c r="A324" s="45">
        <v>300</v>
      </c>
      <c r="B324" s="46" t="s">
        <v>162</v>
      </c>
      <c r="C324" s="101" t="s">
        <v>91</v>
      </c>
      <c r="D324" s="50" t="s">
        <v>48</v>
      </c>
      <c r="E324" s="35"/>
      <c r="F324" s="35">
        <v>77442.906239999997</v>
      </c>
      <c r="G324" s="35"/>
      <c r="H324" s="35"/>
      <c r="I324" s="35"/>
      <c r="J324" s="36"/>
      <c r="K324" s="35"/>
      <c r="L324" s="35"/>
      <c r="M324" s="35"/>
      <c r="N324" s="35"/>
      <c r="O324" s="49">
        <f t="shared" si="114"/>
        <v>73994</v>
      </c>
      <c r="P324" s="35">
        <v>73994</v>
      </c>
      <c r="Q324" s="35"/>
      <c r="R324" s="35"/>
      <c r="S324" s="49">
        <f t="shared" si="115"/>
        <v>35721</v>
      </c>
      <c r="T324" s="35">
        <v>35721</v>
      </c>
      <c r="U324" s="35"/>
      <c r="V324" s="35"/>
      <c r="W324" s="60">
        <f t="shared" si="104"/>
        <v>0</v>
      </c>
      <c r="X324" s="60"/>
      <c r="Y324" s="60">
        <f t="shared" si="105"/>
        <v>38273</v>
      </c>
      <c r="Z324" s="133">
        <f t="shared" si="107"/>
        <v>0.51724464145741544</v>
      </c>
      <c r="AA324" s="60">
        <f t="shared" si="108"/>
        <v>38273</v>
      </c>
      <c r="AB324" s="142">
        <f t="shared" si="109"/>
        <v>0.51724464145741544</v>
      </c>
      <c r="AC324" s="126">
        <v>1</v>
      </c>
      <c r="AD324" s="126"/>
      <c r="AE324" s="126"/>
      <c r="AF324" s="67"/>
      <c r="AG324" s="82"/>
    </row>
    <row r="325" spans="1:33" s="27" customFormat="1" ht="96" customHeight="1">
      <c r="A325" s="45">
        <v>301</v>
      </c>
      <c r="B325" s="46" t="s">
        <v>163</v>
      </c>
      <c r="C325" s="101" t="s">
        <v>91</v>
      </c>
      <c r="D325" s="50" t="s">
        <v>48</v>
      </c>
      <c r="E325" s="35"/>
      <c r="F325" s="35">
        <v>18508.190399999999</v>
      </c>
      <c r="G325" s="35"/>
      <c r="H325" s="35"/>
      <c r="I325" s="35"/>
      <c r="J325" s="36"/>
      <c r="K325" s="35"/>
      <c r="L325" s="35"/>
      <c r="M325" s="35"/>
      <c r="N325" s="35"/>
      <c r="O325" s="49">
        <f t="shared" si="114"/>
        <v>17098</v>
      </c>
      <c r="P325" s="35">
        <v>17098</v>
      </c>
      <c r="Q325" s="35"/>
      <c r="R325" s="35"/>
      <c r="S325" s="49">
        <f t="shared" si="115"/>
        <v>8254</v>
      </c>
      <c r="T325" s="35">
        <v>8254</v>
      </c>
      <c r="U325" s="35"/>
      <c r="V325" s="35"/>
      <c r="W325" s="60">
        <f t="shared" si="104"/>
        <v>0</v>
      </c>
      <c r="X325" s="60"/>
      <c r="Y325" s="60">
        <f t="shared" si="105"/>
        <v>8844</v>
      </c>
      <c r="Z325" s="133">
        <f t="shared" si="107"/>
        <v>0.51725347993917414</v>
      </c>
      <c r="AA325" s="60">
        <f t="shared" si="108"/>
        <v>8844</v>
      </c>
      <c r="AB325" s="142">
        <f t="shared" si="109"/>
        <v>0.51725347993917414</v>
      </c>
      <c r="AC325" s="126">
        <v>1</v>
      </c>
      <c r="AD325" s="126"/>
      <c r="AE325" s="126"/>
      <c r="AF325" s="67"/>
      <c r="AG325" s="82"/>
    </row>
    <row r="326" spans="1:33" s="27" customFormat="1" ht="80.25" customHeight="1">
      <c r="A326" s="45">
        <v>302</v>
      </c>
      <c r="B326" s="46" t="s">
        <v>164</v>
      </c>
      <c r="C326" s="101" t="s">
        <v>91</v>
      </c>
      <c r="D326" s="50" t="s">
        <v>48</v>
      </c>
      <c r="E326" s="35"/>
      <c r="F326" s="35">
        <v>25222.871520000001</v>
      </c>
      <c r="G326" s="35"/>
      <c r="H326" s="35"/>
      <c r="I326" s="35"/>
      <c r="J326" s="36"/>
      <c r="K326" s="35"/>
      <c r="L326" s="35"/>
      <c r="M326" s="35"/>
      <c r="N326" s="35"/>
      <c r="O326" s="49">
        <f t="shared" si="114"/>
        <v>24052</v>
      </c>
      <c r="P326" s="35">
        <v>24052</v>
      </c>
      <c r="Q326" s="35"/>
      <c r="R326" s="35"/>
      <c r="S326" s="49">
        <f t="shared" si="115"/>
        <v>11611</v>
      </c>
      <c r="T326" s="35">
        <v>11611</v>
      </c>
      <c r="U326" s="35"/>
      <c r="V326" s="35"/>
      <c r="W326" s="60">
        <f t="shared" si="104"/>
        <v>0</v>
      </c>
      <c r="X326" s="60"/>
      <c r="Y326" s="60">
        <f t="shared" si="105"/>
        <v>12441</v>
      </c>
      <c r="Z326" s="133">
        <f t="shared" si="107"/>
        <v>0.51725428238815896</v>
      </c>
      <c r="AA326" s="60">
        <f t="shared" si="108"/>
        <v>12441</v>
      </c>
      <c r="AB326" s="142">
        <f t="shared" si="109"/>
        <v>0.51725428238815896</v>
      </c>
      <c r="AC326" s="126">
        <v>1</v>
      </c>
      <c r="AD326" s="126"/>
      <c r="AE326" s="126"/>
      <c r="AF326" s="67"/>
      <c r="AG326" s="82"/>
    </row>
    <row r="327" spans="1:33" s="27" customFormat="1" ht="87" customHeight="1">
      <c r="A327" s="45">
        <v>303</v>
      </c>
      <c r="B327" s="46" t="s">
        <v>165</v>
      </c>
      <c r="C327" s="101" t="s">
        <v>91</v>
      </c>
      <c r="D327" s="50" t="s">
        <v>48</v>
      </c>
      <c r="E327" s="35"/>
      <c r="F327" s="35">
        <v>82570.168799999999</v>
      </c>
      <c r="G327" s="35"/>
      <c r="H327" s="35"/>
      <c r="I327" s="35"/>
      <c r="J327" s="36"/>
      <c r="K327" s="35"/>
      <c r="L327" s="35"/>
      <c r="M327" s="35"/>
      <c r="N327" s="35"/>
      <c r="O327" s="49">
        <f t="shared" si="114"/>
        <v>81376</v>
      </c>
      <c r="P327" s="35">
        <v>81376</v>
      </c>
      <c r="Q327" s="35"/>
      <c r="R327" s="35"/>
      <c r="S327" s="49">
        <f t="shared" si="115"/>
        <v>0</v>
      </c>
      <c r="T327" s="35"/>
      <c r="U327" s="35"/>
      <c r="V327" s="35"/>
      <c r="W327" s="60">
        <f t="shared" si="104"/>
        <v>0</v>
      </c>
      <c r="X327" s="60"/>
      <c r="Y327" s="60">
        <f t="shared" si="105"/>
        <v>81376</v>
      </c>
      <c r="Z327" s="133">
        <f t="shared" si="107"/>
        <v>1</v>
      </c>
      <c r="AA327" s="60">
        <f t="shared" si="108"/>
        <v>81376</v>
      </c>
      <c r="AB327" s="142">
        <f t="shared" si="109"/>
        <v>1</v>
      </c>
      <c r="AC327" s="126">
        <v>1</v>
      </c>
      <c r="AD327" s="126"/>
      <c r="AE327" s="126"/>
      <c r="AF327" s="67"/>
      <c r="AG327" s="57" t="s">
        <v>827</v>
      </c>
    </row>
    <row r="328" spans="1:33" s="160" customFormat="1" ht="30.75" customHeight="1">
      <c r="A328" s="170" t="s">
        <v>555</v>
      </c>
      <c r="B328" s="171"/>
      <c r="C328" s="28"/>
      <c r="D328" s="16"/>
      <c r="E328" s="25">
        <f>E330+F350</f>
        <v>37894628.597589999</v>
      </c>
      <c r="F328" s="25">
        <f>F330+F350</f>
        <v>27046145.362099998</v>
      </c>
      <c r="G328" s="25">
        <f>G330+G350</f>
        <v>2400000</v>
      </c>
      <c r="H328" s="25">
        <f t="shared" ref="H328:N328" si="116">H330+H350</f>
        <v>5000</v>
      </c>
      <c r="I328" s="25">
        <f t="shared" si="116"/>
        <v>0</v>
      </c>
      <c r="J328" s="25">
        <f t="shared" si="116"/>
        <v>0</v>
      </c>
      <c r="K328" s="25">
        <f t="shared" si="116"/>
        <v>0</v>
      </c>
      <c r="L328" s="25">
        <f t="shared" si="116"/>
        <v>0</v>
      </c>
      <c r="M328" s="25">
        <f t="shared" si="116"/>
        <v>0</v>
      </c>
      <c r="N328" s="25">
        <f t="shared" si="116"/>
        <v>0</v>
      </c>
      <c r="O328" s="25">
        <f>O330+O350</f>
        <v>2698066.18279</v>
      </c>
      <c r="P328" s="25">
        <f t="shared" ref="P328:V328" si="117">P330+P350</f>
        <v>298066.18278999999</v>
      </c>
      <c r="Q328" s="25">
        <f t="shared" si="117"/>
        <v>0</v>
      </c>
      <c r="R328" s="25">
        <f t="shared" si="117"/>
        <v>2400000</v>
      </c>
      <c r="S328" s="25">
        <f>S330+S350</f>
        <v>221225.34836999999</v>
      </c>
      <c r="T328" s="25">
        <f>T330+T350</f>
        <v>221225.34836999999</v>
      </c>
      <c r="U328" s="25">
        <f t="shared" si="117"/>
        <v>0</v>
      </c>
      <c r="V328" s="25">
        <f t="shared" si="117"/>
        <v>0</v>
      </c>
      <c r="W328" s="25">
        <f t="shared" si="104"/>
        <v>2400000</v>
      </c>
      <c r="X328" s="25"/>
      <c r="Y328" s="25">
        <f t="shared" si="105"/>
        <v>76840.834419999999</v>
      </c>
      <c r="Z328" s="127">
        <f t="shared" si="107"/>
        <v>0.25779789475191006</v>
      </c>
      <c r="AA328" s="25">
        <f t="shared" si="108"/>
        <v>2476840.8344200002</v>
      </c>
      <c r="AB328" s="128">
        <f t="shared" si="109"/>
        <v>0.91800595931222251</v>
      </c>
      <c r="AC328" s="25">
        <f t="shared" ref="AC328:AE328" si="118">AC330+AC350</f>
        <v>31</v>
      </c>
      <c r="AD328" s="25">
        <f t="shared" si="118"/>
        <v>0</v>
      </c>
      <c r="AE328" s="25">
        <f t="shared" si="118"/>
        <v>0</v>
      </c>
      <c r="AF328" s="25">
        <f>AF330+AF350</f>
        <v>0</v>
      </c>
      <c r="AG328" s="25">
        <f>AG330+AG350</f>
        <v>0</v>
      </c>
    </row>
    <row r="329" spans="1:33">
      <c r="A329" s="34"/>
      <c r="B329" s="13" t="s">
        <v>0</v>
      </c>
      <c r="C329" s="3"/>
      <c r="D329" s="2"/>
      <c r="E329" s="26"/>
      <c r="F329" s="14"/>
      <c r="G329" s="14"/>
      <c r="H329" s="14"/>
      <c r="I329" s="14"/>
      <c r="J329" s="15"/>
      <c r="K329" s="14"/>
      <c r="L329" s="14"/>
      <c r="M329" s="14"/>
      <c r="N329" s="14"/>
      <c r="O329" s="14"/>
      <c r="P329" s="14"/>
      <c r="Q329" s="14"/>
      <c r="R329" s="14"/>
      <c r="S329" s="14"/>
      <c r="T329" s="14"/>
      <c r="U329" s="14"/>
      <c r="V329" s="14"/>
      <c r="W329" s="59">
        <f t="shared" si="104"/>
        <v>0</v>
      </c>
      <c r="X329" s="61"/>
      <c r="Y329" s="59">
        <f t="shared" si="105"/>
        <v>0</v>
      </c>
      <c r="Z329" s="134"/>
      <c r="AA329" s="59"/>
      <c r="AB329" s="143"/>
      <c r="AC329" s="121"/>
      <c r="AD329" s="121"/>
      <c r="AE329" s="121"/>
      <c r="AF329" s="66"/>
      <c r="AG329" s="75"/>
    </row>
    <row r="330" spans="1:33" ht="26.25" customHeight="1">
      <c r="A330" s="33" t="s">
        <v>556</v>
      </c>
      <c r="B330" s="23" t="s">
        <v>8</v>
      </c>
      <c r="C330" s="19"/>
      <c r="D330" s="21"/>
      <c r="E330" s="22">
        <f>E331+F335+E343</f>
        <v>35800682.742909998</v>
      </c>
      <c r="F330" s="22">
        <f>F331+F335+F343</f>
        <v>24952199.507419996</v>
      </c>
      <c r="G330" s="22">
        <f t="shared" ref="G330:V330" si="119">G331+G335+G343</f>
        <v>2400000</v>
      </c>
      <c r="H330" s="22">
        <f t="shared" si="119"/>
        <v>5000</v>
      </c>
      <c r="I330" s="22">
        <f t="shared" si="119"/>
        <v>0</v>
      </c>
      <c r="J330" s="22">
        <f t="shared" si="119"/>
        <v>0</v>
      </c>
      <c r="K330" s="22">
        <f t="shared" si="119"/>
        <v>0</v>
      </c>
      <c r="L330" s="22">
        <f t="shared" si="119"/>
        <v>0</v>
      </c>
      <c r="M330" s="22">
        <f t="shared" si="119"/>
        <v>0</v>
      </c>
      <c r="N330" s="22">
        <f t="shared" si="119"/>
        <v>0</v>
      </c>
      <c r="O330" s="22">
        <f t="shared" si="119"/>
        <v>2405000</v>
      </c>
      <c r="P330" s="22">
        <f t="shared" si="119"/>
        <v>5000</v>
      </c>
      <c r="Q330" s="22">
        <f t="shared" si="119"/>
        <v>0</v>
      </c>
      <c r="R330" s="22">
        <f t="shared" si="119"/>
        <v>2400000</v>
      </c>
      <c r="S330" s="22">
        <f t="shared" si="119"/>
        <v>1316.1655800000001</v>
      </c>
      <c r="T330" s="22">
        <f t="shared" si="119"/>
        <v>1316.1655800000001</v>
      </c>
      <c r="U330" s="22">
        <f t="shared" si="119"/>
        <v>0</v>
      </c>
      <c r="V330" s="22">
        <f t="shared" si="119"/>
        <v>0</v>
      </c>
      <c r="W330" s="22">
        <f t="shared" si="104"/>
        <v>2400000</v>
      </c>
      <c r="X330" s="22"/>
      <c r="Y330" s="22">
        <f t="shared" si="105"/>
        <v>3683.8344200000001</v>
      </c>
      <c r="Z330" s="131">
        <f t="shared" si="107"/>
        <v>0.73676688400000001</v>
      </c>
      <c r="AA330" s="22">
        <f t="shared" si="108"/>
        <v>2403683.8344200002</v>
      </c>
      <c r="AB330" s="140">
        <f t="shared" si="109"/>
        <v>0.99945273780457389</v>
      </c>
      <c r="AC330" s="22">
        <f t="shared" ref="AC330:AE330" si="120">AC331+AC335+AC343</f>
        <v>16</v>
      </c>
      <c r="AD330" s="22">
        <f t="shared" si="120"/>
        <v>0</v>
      </c>
      <c r="AE330" s="22">
        <f t="shared" si="120"/>
        <v>0</v>
      </c>
      <c r="AF330" s="22">
        <f>AF331+AF335+AF343</f>
        <v>0</v>
      </c>
      <c r="AG330" s="22">
        <f>AG331+AG335+AG343</f>
        <v>0</v>
      </c>
    </row>
    <row r="331" spans="1:33" s="6" customFormat="1" ht="27" customHeight="1">
      <c r="A331" s="111"/>
      <c r="B331" s="176" t="s">
        <v>480</v>
      </c>
      <c r="C331" s="112"/>
      <c r="D331" s="112"/>
      <c r="E331" s="113">
        <f>SUM(E332:E334)</f>
        <v>13784847</v>
      </c>
      <c r="F331" s="113">
        <f>SUM(F332:F334)</f>
        <v>4871155.7744899997</v>
      </c>
      <c r="G331" s="113">
        <f>SUM(G332:G334)</f>
        <v>2400000</v>
      </c>
      <c r="H331" s="113">
        <f t="shared" ref="H331:P331" si="121">SUM(H332:H334)</f>
        <v>5000</v>
      </c>
      <c r="I331" s="113">
        <f t="shared" si="121"/>
        <v>0</v>
      </c>
      <c r="J331" s="113">
        <f t="shared" si="121"/>
        <v>0</v>
      </c>
      <c r="K331" s="113">
        <f t="shared" si="121"/>
        <v>0</v>
      </c>
      <c r="L331" s="113">
        <f t="shared" si="121"/>
        <v>0</v>
      </c>
      <c r="M331" s="113">
        <f t="shared" si="121"/>
        <v>0</v>
      </c>
      <c r="N331" s="113">
        <f t="shared" si="121"/>
        <v>0</v>
      </c>
      <c r="O331" s="113">
        <f t="shared" si="121"/>
        <v>2405000</v>
      </c>
      <c r="P331" s="113">
        <f t="shared" si="121"/>
        <v>5000</v>
      </c>
      <c r="Q331" s="113">
        <f t="shared" ref="Q331:V331" si="122">SUM(Q332:Q334)</f>
        <v>0</v>
      </c>
      <c r="R331" s="113">
        <f t="shared" si="122"/>
        <v>2400000</v>
      </c>
      <c r="S331" s="113">
        <f>SUM(S332:S334)</f>
        <v>1316.1655800000001</v>
      </c>
      <c r="T331" s="113">
        <f t="shared" si="122"/>
        <v>1316.1655800000001</v>
      </c>
      <c r="U331" s="113">
        <f t="shared" si="122"/>
        <v>0</v>
      </c>
      <c r="V331" s="113">
        <f t="shared" si="122"/>
        <v>0</v>
      </c>
      <c r="W331" s="113">
        <f t="shared" si="104"/>
        <v>2400000</v>
      </c>
      <c r="X331" s="113"/>
      <c r="Y331" s="113">
        <f>P331+Q331-T331-U331</f>
        <v>3683.8344200000001</v>
      </c>
      <c r="Z331" s="138">
        <f t="shared" si="107"/>
        <v>0.73676688400000001</v>
      </c>
      <c r="AA331" s="113">
        <f t="shared" si="108"/>
        <v>2403683.8344200002</v>
      </c>
      <c r="AB331" s="147">
        <f t="shared" si="109"/>
        <v>0.99945273780457389</v>
      </c>
      <c r="AC331" s="113">
        <f t="shared" ref="AC331:AE331" si="123">SUM(AC332:AC334)</f>
        <v>3</v>
      </c>
      <c r="AD331" s="113">
        <f t="shared" si="123"/>
        <v>0</v>
      </c>
      <c r="AE331" s="113">
        <f t="shared" si="123"/>
        <v>0</v>
      </c>
      <c r="AF331" s="113">
        <f>SUM(AF332:AF332)</f>
        <v>0</v>
      </c>
      <c r="AG331" s="113">
        <f>SUM(AG332:AG332)</f>
        <v>0</v>
      </c>
    </row>
    <row r="332" spans="1:33" s="18" customFormat="1" ht="96.75" customHeight="1">
      <c r="A332" s="45">
        <v>304</v>
      </c>
      <c r="B332" s="95" t="s">
        <v>481</v>
      </c>
      <c r="C332" s="161" t="s">
        <v>92</v>
      </c>
      <c r="D332" s="50" t="s">
        <v>48</v>
      </c>
      <c r="E332" s="49">
        <v>5107940</v>
      </c>
      <c r="F332" s="35">
        <v>4871155.7744899997</v>
      </c>
      <c r="G332" s="49">
        <v>1400000</v>
      </c>
      <c r="H332" s="49"/>
      <c r="I332" s="49"/>
      <c r="J332" s="51" t="s">
        <v>482</v>
      </c>
      <c r="K332" s="49"/>
      <c r="L332" s="49"/>
      <c r="M332" s="49"/>
      <c r="N332" s="49"/>
      <c r="O332" s="49">
        <f t="shared" ref="O332:O334" si="124">SUM(P332:R332)</f>
        <v>1400000</v>
      </c>
      <c r="P332" s="49"/>
      <c r="Q332" s="49"/>
      <c r="R332" s="49">
        <v>1400000</v>
      </c>
      <c r="S332" s="49">
        <f t="shared" ref="S332:S334" si="125">SUM(T332:V332)</f>
        <v>0</v>
      </c>
      <c r="T332" s="110"/>
      <c r="U332" s="49"/>
      <c r="V332" s="49"/>
      <c r="W332" s="60">
        <f t="shared" si="104"/>
        <v>1400000</v>
      </c>
      <c r="X332" s="60"/>
      <c r="Y332" s="60">
        <f t="shared" ref="Y332:Y334" si="126">P332+Q332-T332-U332</f>
        <v>0</v>
      </c>
      <c r="Z332" s="133" t="e">
        <f t="shared" si="107"/>
        <v>#DIV/0!</v>
      </c>
      <c r="AA332" s="60">
        <f t="shared" si="108"/>
        <v>1400000</v>
      </c>
      <c r="AB332" s="142">
        <f t="shared" si="109"/>
        <v>1</v>
      </c>
      <c r="AC332" s="151">
        <v>1</v>
      </c>
      <c r="AD332" s="151"/>
      <c r="AE332" s="151"/>
      <c r="AF332" s="65"/>
      <c r="AG332" s="57" t="s">
        <v>827</v>
      </c>
    </row>
    <row r="333" spans="1:33" s="18" customFormat="1" ht="96.75" customHeight="1">
      <c r="A333" s="45">
        <v>305</v>
      </c>
      <c r="B333" s="208" t="s">
        <v>745</v>
      </c>
      <c r="C333" s="161" t="s">
        <v>92</v>
      </c>
      <c r="D333" s="50" t="s">
        <v>48</v>
      </c>
      <c r="E333" s="38">
        <v>7233480</v>
      </c>
      <c r="F333" s="103"/>
      <c r="G333" s="238"/>
      <c r="H333" s="49">
        <v>5000</v>
      </c>
      <c r="I333" s="49"/>
      <c r="J333" s="51"/>
      <c r="K333" s="49"/>
      <c r="L333" s="49"/>
      <c r="M333" s="49"/>
      <c r="N333" s="49"/>
      <c r="O333" s="49">
        <f t="shared" si="124"/>
        <v>5000</v>
      </c>
      <c r="P333" s="49">
        <v>5000</v>
      </c>
      <c r="Q333" s="49"/>
      <c r="R333" s="49"/>
      <c r="S333" s="49">
        <f t="shared" si="125"/>
        <v>1316.1655800000001</v>
      </c>
      <c r="T333" s="49">
        <v>1316.1655800000001</v>
      </c>
      <c r="U333" s="49"/>
      <c r="V333" s="49"/>
      <c r="W333" s="60">
        <f t="shared" si="104"/>
        <v>0</v>
      </c>
      <c r="X333" s="60"/>
      <c r="Y333" s="60">
        <f t="shared" si="126"/>
        <v>3683.8344200000001</v>
      </c>
      <c r="Z333" s="133">
        <f t="shared" si="107"/>
        <v>0.73676688400000001</v>
      </c>
      <c r="AA333" s="60">
        <f t="shared" si="108"/>
        <v>3683.8344200000001</v>
      </c>
      <c r="AB333" s="142">
        <f t="shared" si="109"/>
        <v>0.73676688400000001</v>
      </c>
      <c r="AC333" s="151">
        <v>1</v>
      </c>
      <c r="AD333" s="151"/>
      <c r="AE333" s="151"/>
      <c r="AF333" s="65"/>
      <c r="AG333" s="57"/>
    </row>
    <row r="334" spans="1:33" s="18" customFormat="1" ht="96.75" customHeight="1">
      <c r="A334" s="45">
        <v>306</v>
      </c>
      <c r="B334" s="208" t="s">
        <v>799</v>
      </c>
      <c r="C334" s="161" t="s">
        <v>92</v>
      </c>
      <c r="D334" s="50" t="s">
        <v>617</v>
      </c>
      <c r="E334" s="49">
        <v>1443427</v>
      </c>
      <c r="F334" s="35"/>
      <c r="G334" s="49">
        <v>1000000</v>
      </c>
      <c r="H334" s="49"/>
      <c r="I334" s="49"/>
      <c r="J334" s="51"/>
      <c r="K334" s="49"/>
      <c r="L334" s="49"/>
      <c r="M334" s="49"/>
      <c r="N334" s="49"/>
      <c r="O334" s="49">
        <f t="shared" si="124"/>
        <v>1000000</v>
      </c>
      <c r="P334" s="49"/>
      <c r="Q334" s="49"/>
      <c r="R334" s="49">
        <v>1000000</v>
      </c>
      <c r="S334" s="49">
        <f t="shared" si="125"/>
        <v>0</v>
      </c>
      <c r="T334" s="49"/>
      <c r="U334" s="49"/>
      <c r="V334" s="49"/>
      <c r="W334" s="60">
        <f t="shared" si="104"/>
        <v>1000000</v>
      </c>
      <c r="X334" s="60"/>
      <c r="Y334" s="60">
        <f t="shared" si="126"/>
        <v>0</v>
      </c>
      <c r="Z334" s="133" t="e">
        <f t="shared" si="107"/>
        <v>#DIV/0!</v>
      </c>
      <c r="AA334" s="60">
        <f t="shared" si="108"/>
        <v>1000000</v>
      </c>
      <c r="AB334" s="142">
        <f t="shared" si="109"/>
        <v>1</v>
      </c>
      <c r="AC334" s="151">
        <v>1</v>
      </c>
      <c r="AD334" s="151"/>
      <c r="AE334" s="151"/>
      <c r="AF334" s="65"/>
      <c r="AG334" s="57" t="s">
        <v>831</v>
      </c>
    </row>
    <row r="335" spans="1:33" s="6" customFormat="1" ht="27" customHeight="1">
      <c r="A335" s="111"/>
      <c r="B335" s="176" t="s">
        <v>483</v>
      </c>
      <c r="C335" s="112"/>
      <c r="D335" s="112"/>
      <c r="E335" s="113">
        <f>SUM(E336:E342)</f>
        <v>0</v>
      </c>
      <c r="F335" s="113">
        <f>SUM(F336:F342)</f>
        <v>1765704.38491</v>
      </c>
      <c r="G335" s="113">
        <f t="shared" ref="G335:AG335" si="127">SUM(G336:G342)</f>
        <v>0</v>
      </c>
      <c r="H335" s="113">
        <f t="shared" si="127"/>
        <v>0</v>
      </c>
      <c r="I335" s="113">
        <f t="shared" si="127"/>
        <v>0</v>
      </c>
      <c r="J335" s="113">
        <f t="shared" si="127"/>
        <v>0</v>
      </c>
      <c r="K335" s="113">
        <f t="shared" si="127"/>
        <v>0</v>
      </c>
      <c r="L335" s="113">
        <f t="shared" si="127"/>
        <v>0</v>
      </c>
      <c r="M335" s="113">
        <f t="shared" si="127"/>
        <v>0</v>
      </c>
      <c r="N335" s="113">
        <f t="shared" si="127"/>
        <v>0</v>
      </c>
      <c r="O335" s="113">
        <f t="shared" ref="O335:V335" si="128">SUM(O336:O342)</f>
        <v>0</v>
      </c>
      <c r="P335" s="113">
        <f t="shared" si="128"/>
        <v>0</v>
      </c>
      <c r="Q335" s="113">
        <f t="shared" si="128"/>
        <v>0</v>
      </c>
      <c r="R335" s="113">
        <f t="shared" si="128"/>
        <v>0</v>
      </c>
      <c r="S335" s="113">
        <f t="shared" si="128"/>
        <v>0</v>
      </c>
      <c r="T335" s="113">
        <f t="shared" si="128"/>
        <v>0</v>
      </c>
      <c r="U335" s="113">
        <f t="shared" si="128"/>
        <v>0</v>
      </c>
      <c r="V335" s="113">
        <f t="shared" si="128"/>
        <v>0</v>
      </c>
      <c r="W335" s="113">
        <f t="shared" si="104"/>
        <v>0</v>
      </c>
      <c r="X335" s="113"/>
      <c r="Y335" s="113">
        <f t="shared" si="105"/>
        <v>0</v>
      </c>
      <c r="Z335" s="138"/>
      <c r="AA335" s="113"/>
      <c r="AB335" s="147"/>
      <c r="AC335" s="113">
        <f>SUM(AC336:AC342)</f>
        <v>7</v>
      </c>
      <c r="AD335" s="113">
        <f>SUM(AD336:AD342)</f>
        <v>0</v>
      </c>
      <c r="AE335" s="113">
        <f>SUM(AE336:AE342)</f>
        <v>0</v>
      </c>
      <c r="AF335" s="113">
        <f t="shared" si="127"/>
        <v>0</v>
      </c>
      <c r="AG335" s="113">
        <f t="shared" si="127"/>
        <v>0</v>
      </c>
    </row>
    <row r="336" spans="1:33" s="18" customFormat="1" ht="68.25" customHeight="1">
      <c r="A336" s="45">
        <v>307</v>
      </c>
      <c r="B336" s="95" t="s">
        <v>484</v>
      </c>
      <c r="C336" s="161" t="s">
        <v>92</v>
      </c>
      <c r="D336" s="50" t="s">
        <v>48</v>
      </c>
      <c r="E336" s="49"/>
      <c r="F336" s="35">
        <v>23379.511500000001</v>
      </c>
      <c r="G336" s="49"/>
      <c r="H336" s="49"/>
      <c r="I336" s="49"/>
      <c r="J336" s="36" t="s">
        <v>49</v>
      </c>
      <c r="K336" s="49"/>
      <c r="L336" s="49"/>
      <c r="M336" s="49"/>
      <c r="N336" s="49"/>
      <c r="O336" s="49"/>
      <c r="P336" s="49"/>
      <c r="Q336" s="49"/>
      <c r="R336" s="49"/>
      <c r="S336" s="49"/>
      <c r="T336" s="110"/>
      <c r="U336" s="49"/>
      <c r="V336" s="49"/>
      <c r="W336" s="60">
        <f t="shared" si="104"/>
        <v>0</v>
      </c>
      <c r="X336" s="60"/>
      <c r="Y336" s="60">
        <f t="shared" si="105"/>
        <v>0</v>
      </c>
      <c r="Z336" s="133"/>
      <c r="AA336" s="60"/>
      <c r="AB336" s="142"/>
      <c r="AC336" s="151">
        <v>1</v>
      </c>
      <c r="AD336" s="151"/>
      <c r="AE336" s="151"/>
      <c r="AF336" s="65"/>
      <c r="AG336" s="57" t="s">
        <v>827</v>
      </c>
    </row>
    <row r="337" spans="1:33" s="18" customFormat="1" ht="86.25" customHeight="1">
      <c r="A337" s="45">
        <v>308</v>
      </c>
      <c r="B337" s="95" t="s">
        <v>485</v>
      </c>
      <c r="C337" s="161" t="s">
        <v>92</v>
      </c>
      <c r="D337" s="50" t="s">
        <v>48</v>
      </c>
      <c r="E337" s="49"/>
      <c r="F337" s="35">
        <v>100269.7164</v>
      </c>
      <c r="G337" s="49"/>
      <c r="H337" s="49"/>
      <c r="I337" s="49"/>
      <c r="J337" s="36" t="s">
        <v>49</v>
      </c>
      <c r="K337" s="49"/>
      <c r="L337" s="49"/>
      <c r="M337" s="49"/>
      <c r="N337" s="49"/>
      <c r="O337" s="49"/>
      <c r="P337" s="49"/>
      <c r="Q337" s="49"/>
      <c r="R337" s="49"/>
      <c r="S337" s="49"/>
      <c r="T337" s="110"/>
      <c r="U337" s="49"/>
      <c r="V337" s="49"/>
      <c r="W337" s="60">
        <f t="shared" si="104"/>
        <v>0</v>
      </c>
      <c r="X337" s="60"/>
      <c r="Y337" s="60">
        <f t="shared" si="105"/>
        <v>0</v>
      </c>
      <c r="Z337" s="133"/>
      <c r="AA337" s="60"/>
      <c r="AB337" s="142"/>
      <c r="AC337" s="151">
        <v>1</v>
      </c>
      <c r="AD337" s="151"/>
      <c r="AE337" s="151"/>
      <c r="AF337" s="65"/>
      <c r="AG337" s="57" t="s">
        <v>827</v>
      </c>
    </row>
    <row r="338" spans="1:33" s="18" customFormat="1" ht="68.25" customHeight="1">
      <c r="A338" s="45">
        <v>309</v>
      </c>
      <c r="B338" s="95" t="s">
        <v>486</v>
      </c>
      <c r="C338" s="161" t="s">
        <v>92</v>
      </c>
      <c r="D338" s="50" t="s">
        <v>48</v>
      </c>
      <c r="E338" s="49"/>
      <c r="F338" s="35">
        <v>72473.292000000001</v>
      </c>
      <c r="G338" s="49"/>
      <c r="H338" s="49"/>
      <c r="I338" s="49"/>
      <c r="J338" s="36" t="s">
        <v>49</v>
      </c>
      <c r="K338" s="49"/>
      <c r="L338" s="49"/>
      <c r="M338" s="49"/>
      <c r="N338" s="49"/>
      <c r="O338" s="49"/>
      <c r="P338" s="49"/>
      <c r="Q338" s="49"/>
      <c r="R338" s="49"/>
      <c r="S338" s="49"/>
      <c r="T338" s="110"/>
      <c r="U338" s="49"/>
      <c r="V338" s="49"/>
      <c r="W338" s="60">
        <f t="shared" si="104"/>
        <v>0</v>
      </c>
      <c r="X338" s="60"/>
      <c r="Y338" s="60">
        <f t="shared" si="105"/>
        <v>0</v>
      </c>
      <c r="Z338" s="133"/>
      <c r="AA338" s="60"/>
      <c r="AB338" s="142"/>
      <c r="AC338" s="151">
        <v>1</v>
      </c>
      <c r="AD338" s="151"/>
      <c r="AE338" s="151"/>
      <c r="AF338" s="65"/>
      <c r="AG338" s="57" t="s">
        <v>827</v>
      </c>
    </row>
    <row r="339" spans="1:33" s="18" customFormat="1" ht="68.25" customHeight="1">
      <c r="A339" s="45">
        <v>310</v>
      </c>
      <c r="B339" s="95" t="s">
        <v>487</v>
      </c>
      <c r="C339" s="161" t="s">
        <v>92</v>
      </c>
      <c r="D339" s="50" t="s">
        <v>48</v>
      </c>
      <c r="E339" s="49"/>
      <c r="F339" s="35">
        <v>43398.864009999998</v>
      </c>
      <c r="G339" s="49"/>
      <c r="H339" s="49"/>
      <c r="I339" s="49"/>
      <c r="J339" s="36" t="s">
        <v>49</v>
      </c>
      <c r="K339" s="49"/>
      <c r="L339" s="49"/>
      <c r="M339" s="49"/>
      <c r="N339" s="49"/>
      <c r="O339" s="49"/>
      <c r="P339" s="49"/>
      <c r="Q339" s="49"/>
      <c r="R339" s="49"/>
      <c r="S339" s="49"/>
      <c r="T339" s="110"/>
      <c r="U339" s="49"/>
      <c r="V339" s="49"/>
      <c r="W339" s="60">
        <f t="shared" si="104"/>
        <v>0</v>
      </c>
      <c r="X339" s="60"/>
      <c r="Y339" s="60">
        <f t="shared" si="105"/>
        <v>0</v>
      </c>
      <c r="Z339" s="133"/>
      <c r="AA339" s="60"/>
      <c r="AB339" s="142"/>
      <c r="AC339" s="151">
        <v>1</v>
      </c>
      <c r="AD339" s="151"/>
      <c r="AE339" s="151"/>
      <c r="AF339" s="65"/>
      <c r="AG339" s="57" t="s">
        <v>827</v>
      </c>
    </row>
    <row r="340" spans="1:33" s="18" customFormat="1" ht="68.25" customHeight="1">
      <c r="A340" s="45">
        <v>311</v>
      </c>
      <c r="B340" s="95" t="s">
        <v>488</v>
      </c>
      <c r="C340" s="161" t="s">
        <v>92</v>
      </c>
      <c r="D340" s="50" t="s">
        <v>48</v>
      </c>
      <c r="E340" s="49"/>
      <c r="F340" s="35">
        <v>244223.91</v>
      </c>
      <c r="G340" s="49"/>
      <c r="H340" s="49"/>
      <c r="I340" s="49"/>
      <c r="J340" s="36" t="s">
        <v>49</v>
      </c>
      <c r="K340" s="49"/>
      <c r="L340" s="49"/>
      <c r="M340" s="49"/>
      <c r="N340" s="49"/>
      <c r="O340" s="49"/>
      <c r="P340" s="49"/>
      <c r="Q340" s="49"/>
      <c r="R340" s="49"/>
      <c r="S340" s="49"/>
      <c r="T340" s="110"/>
      <c r="U340" s="49"/>
      <c r="V340" s="49"/>
      <c r="W340" s="60">
        <f t="shared" si="104"/>
        <v>0</v>
      </c>
      <c r="X340" s="60"/>
      <c r="Y340" s="60">
        <f t="shared" si="105"/>
        <v>0</v>
      </c>
      <c r="Z340" s="133"/>
      <c r="AA340" s="60"/>
      <c r="AB340" s="142"/>
      <c r="AC340" s="151">
        <v>1</v>
      </c>
      <c r="AD340" s="151"/>
      <c r="AE340" s="151"/>
      <c r="AF340" s="65"/>
      <c r="AG340" s="57" t="s">
        <v>827</v>
      </c>
    </row>
    <row r="341" spans="1:33" s="18" customFormat="1" ht="68.25" customHeight="1">
      <c r="A341" s="45">
        <v>312</v>
      </c>
      <c r="B341" s="95" t="s">
        <v>489</v>
      </c>
      <c r="C341" s="161" t="s">
        <v>92</v>
      </c>
      <c r="D341" s="50" t="s">
        <v>48</v>
      </c>
      <c r="E341" s="49"/>
      <c r="F341" s="35">
        <v>341921.223</v>
      </c>
      <c r="G341" s="49"/>
      <c r="H341" s="49"/>
      <c r="I341" s="49"/>
      <c r="J341" s="36" t="s">
        <v>49</v>
      </c>
      <c r="K341" s="49"/>
      <c r="L341" s="49"/>
      <c r="M341" s="49"/>
      <c r="N341" s="49"/>
      <c r="O341" s="49"/>
      <c r="P341" s="49"/>
      <c r="Q341" s="49"/>
      <c r="R341" s="49"/>
      <c r="S341" s="49"/>
      <c r="T341" s="110"/>
      <c r="U341" s="49"/>
      <c r="V341" s="49"/>
      <c r="W341" s="60">
        <f t="shared" si="104"/>
        <v>0</v>
      </c>
      <c r="X341" s="60"/>
      <c r="Y341" s="60">
        <f t="shared" si="105"/>
        <v>0</v>
      </c>
      <c r="Z341" s="133"/>
      <c r="AA341" s="60"/>
      <c r="AB341" s="142"/>
      <c r="AC341" s="151">
        <v>1</v>
      </c>
      <c r="AD341" s="151"/>
      <c r="AE341" s="151"/>
      <c r="AF341" s="65"/>
      <c r="AG341" s="57" t="s">
        <v>827</v>
      </c>
    </row>
    <row r="342" spans="1:33" s="18" customFormat="1" ht="68.25" customHeight="1">
      <c r="A342" s="45">
        <v>313</v>
      </c>
      <c r="B342" s="95" t="s">
        <v>490</v>
      </c>
      <c r="C342" s="161" t="s">
        <v>92</v>
      </c>
      <c r="D342" s="50" t="s">
        <v>48</v>
      </c>
      <c r="E342" s="49"/>
      <c r="F342" s="35">
        <v>940037.86800000002</v>
      </c>
      <c r="G342" s="49"/>
      <c r="H342" s="49"/>
      <c r="I342" s="49"/>
      <c r="J342" s="36" t="s">
        <v>49</v>
      </c>
      <c r="K342" s="49"/>
      <c r="L342" s="49"/>
      <c r="M342" s="49"/>
      <c r="N342" s="49"/>
      <c r="O342" s="49"/>
      <c r="P342" s="49"/>
      <c r="Q342" s="49"/>
      <c r="R342" s="49"/>
      <c r="S342" s="49"/>
      <c r="T342" s="110"/>
      <c r="U342" s="49"/>
      <c r="V342" s="49"/>
      <c r="W342" s="60">
        <f t="shared" si="104"/>
        <v>0</v>
      </c>
      <c r="X342" s="60"/>
      <c r="Y342" s="60">
        <f t="shared" si="105"/>
        <v>0</v>
      </c>
      <c r="Z342" s="133"/>
      <c r="AA342" s="60"/>
      <c r="AB342" s="142"/>
      <c r="AC342" s="151">
        <v>1</v>
      </c>
      <c r="AD342" s="151"/>
      <c r="AE342" s="151"/>
      <c r="AF342" s="65"/>
      <c r="AG342" s="57" t="s">
        <v>827</v>
      </c>
    </row>
    <row r="343" spans="1:33" s="6" customFormat="1" ht="27" customHeight="1">
      <c r="A343" s="111"/>
      <c r="B343" s="176" t="s">
        <v>491</v>
      </c>
      <c r="C343" s="112"/>
      <c r="D343" s="112"/>
      <c r="E343" s="113">
        <f t="shared" ref="E343:V343" si="129">SUM(E344:E349)</f>
        <v>20250131.357999999</v>
      </c>
      <c r="F343" s="113">
        <f t="shared" si="129"/>
        <v>18315339.348019999</v>
      </c>
      <c r="G343" s="113">
        <f t="shared" si="129"/>
        <v>0</v>
      </c>
      <c r="H343" s="113">
        <f t="shared" si="129"/>
        <v>0</v>
      </c>
      <c r="I343" s="113">
        <f t="shared" si="129"/>
        <v>0</v>
      </c>
      <c r="J343" s="113">
        <f t="shared" si="129"/>
        <v>0</v>
      </c>
      <c r="K343" s="113">
        <f t="shared" si="129"/>
        <v>0</v>
      </c>
      <c r="L343" s="113">
        <f t="shared" si="129"/>
        <v>0</v>
      </c>
      <c r="M343" s="113">
        <f t="shared" si="129"/>
        <v>0</v>
      </c>
      <c r="N343" s="113">
        <f t="shared" si="129"/>
        <v>0</v>
      </c>
      <c r="O343" s="113">
        <f t="shared" si="129"/>
        <v>0</v>
      </c>
      <c r="P343" s="113">
        <f t="shared" si="129"/>
        <v>0</v>
      </c>
      <c r="Q343" s="113">
        <f t="shared" si="129"/>
        <v>0</v>
      </c>
      <c r="R343" s="113">
        <f t="shared" si="129"/>
        <v>0</v>
      </c>
      <c r="S343" s="113">
        <f t="shared" si="129"/>
        <v>0</v>
      </c>
      <c r="T343" s="113">
        <f t="shared" si="129"/>
        <v>0</v>
      </c>
      <c r="U343" s="113">
        <f t="shared" si="129"/>
        <v>0</v>
      </c>
      <c r="V343" s="113">
        <f t="shared" si="129"/>
        <v>0</v>
      </c>
      <c r="W343" s="113">
        <f t="shared" si="104"/>
        <v>0</v>
      </c>
      <c r="X343" s="113"/>
      <c r="Y343" s="113">
        <f>P343+Q343-T343-U343</f>
        <v>0</v>
      </c>
      <c r="Z343" s="138"/>
      <c r="AA343" s="113"/>
      <c r="AB343" s="147"/>
      <c r="AC343" s="113">
        <f>SUM(AC344:AC349)</f>
        <v>6</v>
      </c>
      <c r="AD343" s="113">
        <f>SUM(AD344:AD349)</f>
        <v>0</v>
      </c>
      <c r="AE343" s="113">
        <f>SUM(AE344:AE349)</f>
        <v>0</v>
      </c>
      <c r="AF343" s="113">
        <f>SUM(AF344:AF349)</f>
        <v>0</v>
      </c>
      <c r="AG343" s="113">
        <f>SUM(AG344:AG349)</f>
        <v>0</v>
      </c>
    </row>
    <row r="344" spans="1:33" s="18" customFormat="1" ht="178.5" customHeight="1">
      <c r="A344" s="45">
        <v>314</v>
      </c>
      <c r="B344" s="95" t="s">
        <v>493</v>
      </c>
      <c r="C344" s="161" t="s">
        <v>92</v>
      </c>
      <c r="D344" s="50" t="s">
        <v>64</v>
      </c>
      <c r="E344" s="49">
        <v>241470</v>
      </c>
      <c r="F344" s="35">
        <v>239941.68336</v>
      </c>
      <c r="G344" s="49"/>
      <c r="H344" s="49"/>
      <c r="I344" s="49"/>
      <c r="J344" s="51" t="s">
        <v>494</v>
      </c>
      <c r="K344" s="49"/>
      <c r="L344" s="49">
        <v>0</v>
      </c>
      <c r="M344" s="49"/>
      <c r="N344" s="49"/>
      <c r="O344" s="49"/>
      <c r="P344" s="49"/>
      <c r="Q344" s="49"/>
      <c r="R344" s="49"/>
      <c r="S344" s="49"/>
      <c r="T344" s="110"/>
      <c r="U344" s="49"/>
      <c r="V344" s="49"/>
      <c r="W344" s="60">
        <f t="shared" si="104"/>
        <v>0</v>
      </c>
      <c r="X344" s="60"/>
      <c r="Y344" s="60">
        <f t="shared" ref="Y344:Y394" si="130">P344+Q344-T344-U344</f>
        <v>0</v>
      </c>
      <c r="Z344" s="133"/>
      <c r="AA344" s="60"/>
      <c r="AB344" s="142"/>
      <c r="AC344" s="151">
        <v>1</v>
      </c>
      <c r="AD344" s="151"/>
      <c r="AE344" s="151"/>
      <c r="AF344" s="65"/>
      <c r="AG344" s="57" t="s">
        <v>830</v>
      </c>
    </row>
    <row r="345" spans="1:33" s="18" customFormat="1" ht="102" customHeight="1">
      <c r="A345" s="45">
        <v>315</v>
      </c>
      <c r="B345" s="95" t="s">
        <v>495</v>
      </c>
      <c r="C345" s="161" t="s">
        <v>92</v>
      </c>
      <c r="D345" s="50" t="s">
        <v>64</v>
      </c>
      <c r="E345" s="49">
        <v>436533</v>
      </c>
      <c r="F345" s="35">
        <v>421252.83804</v>
      </c>
      <c r="G345" s="49"/>
      <c r="H345" s="49"/>
      <c r="I345" s="49"/>
      <c r="J345" s="51" t="s">
        <v>496</v>
      </c>
      <c r="K345" s="49"/>
      <c r="L345" s="49">
        <v>0</v>
      </c>
      <c r="M345" s="49"/>
      <c r="N345" s="49"/>
      <c r="O345" s="49"/>
      <c r="P345" s="49"/>
      <c r="Q345" s="49"/>
      <c r="R345" s="49"/>
      <c r="S345" s="49"/>
      <c r="T345" s="110"/>
      <c r="U345" s="49"/>
      <c r="V345" s="49"/>
      <c r="W345" s="60">
        <f t="shared" si="104"/>
        <v>0</v>
      </c>
      <c r="X345" s="60"/>
      <c r="Y345" s="60">
        <f t="shared" si="130"/>
        <v>0</v>
      </c>
      <c r="Z345" s="133"/>
      <c r="AA345" s="60"/>
      <c r="AB345" s="142"/>
      <c r="AC345" s="151">
        <v>1</v>
      </c>
      <c r="AD345" s="151"/>
      <c r="AE345" s="151"/>
      <c r="AF345" s="65"/>
      <c r="AG345" s="57" t="s">
        <v>830</v>
      </c>
    </row>
    <row r="346" spans="1:33" s="18" customFormat="1" ht="56.25" customHeight="1">
      <c r="A346" s="45">
        <v>316</v>
      </c>
      <c r="B346" s="95" t="s">
        <v>497</v>
      </c>
      <c r="C346" s="161" t="s">
        <v>92</v>
      </c>
      <c r="D346" s="50" t="s">
        <v>48</v>
      </c>
      <c r="E346" s="49">
        <v>439815.35800000001</v>
      </c>
      <c r="F346" s="49">
        <v>427250.00956999999</v>
      </c>
      <c r="G346" s="49"/>
      <c r="H346" s="49"/>
      <c r="I346" s="49"/>
      <c r="J346" s="51" t="s">
        <v>498</v>
      </c>
      <c r="K346" s="49"/>
      <c r="L346" s="49"/>
      <c r="M346" s="49"/>
      <c r="N346" s="49"/>
      <c r="O346" s="49"/>
      <c r="P346" s="49"/>
      <c r="Q346" s="49"/>
      <c r="R346" s="49"/>
      <c r="S346" s="49"/>
      <c r="T346" s="49"/>
      <c r="U346" s="49"/>
      <c r="V346" s="49"/>
      <c r="W346" s="60">
        <f t="shared" si="104"/>
        <v>0</v>
      </c>
      <c r="X346" s="60"/>
      <c r="Y346" s="60">
        <f t="shared" si="130"/>
        <v>0</v>
      </c>
      <c r="Z346" s="133"/>
      <c r="AA346" s="60"/>
      <c r="AB346" s="142"/>
      <c r="AC346" s="151">
        <v>1</v>
      </c>
      <c r="AD346" s="151"/>
      <c r="AE346" s="151"/>
      <c r="AF346" s="65"/>
      <c r="AG346" s="57" t="s">
        <v>827</v>
      </c>
    </row>
    <row r="347" spans="1:33" s="18" customFormat="1" ht="90" customHeight="1">
      <c r="A347" s="45">
        <v>317</v>
      </c>
      <c r="B347" s="95" t="s">
        <v>499</v>
      </c>
      <c r="C347" s="161" t="s">
        <v>92</v>
      </c>
      <c r="D347" s="50" t="s">
        <v>48</v>
      </c>
      <c r="E347" s="49">
        <v>6909314</v>
      </c>
      <c r="F347" s="49">
        <v>6393991.7211999996</v>
      </c>
      <c r="G347" s="49"/>
      <c r="H347" s="49"/>
      <c r="I347" s="49"/>
      <c r="J347" s="51" t="s">
        <v>500</v>
      </c>
      <c r="K347" s="49"/>
      <c r="L347" s="49"/>
      <c r="M347" s="49"/>
      <c r="N347" s="49"/>
      <c r="O347" s="49"/>
      <c r="P347" s="49"/>
      <c r="Q347" s="49"/>
      <c r="R347" s="49"/>
      <c r="S347" s="49"/>
      <c r="T347" s="49"/>
      <c r="U347" s="49"/>
      <c r="V347" s="49"/>
      <c r="W347" s="60">
        <f t="shared" si="104"/>
        <v>0</v>
      </c>
      <c r="X347" s="60"/>
      <c r="Y347" s="60">
        <f t="shared" si="130"/>
        <v>0</v>
      </c>
      <c r="Z347" s="133"/>
      <c r="AA347" s="60"/>
      <c r="AB347" s="142"/>
      <c r="AC347" s="151">
        <v>1</v>
      </c>
      <c r="AD347" s="151"/>
      <c r="AE347" s="151"/>
      <c r="AF347" s="65"/>
      <c r="AG347" s="57" t="s">
        <v>827</v>
      </c>
    </row>
    <row r="348" spans="1:33" s="18" customFormat="1" ht="119.25" customHeight="1">
      <c r="A348" s="45">
        <v>318</v>
      </c>
      <c r="B348" s="95" t="s">
        <v>501</v>
      </c>
      <c r="C348" s="161" t="s">
        <v>92</v>
      </c>
      <c r="D348" s="50" t="s">
        <v>109</v>
      </c>
      <c r="E348" s="49">
        <v>11293090</v>
      </c>
      <c r="F348" s="49">
        <v>9961241.1153999995</v>
      </c>
      <c r="G348" s="49"/>
      <c r="H348" s="49"/>
      <c r="I348" s="49"/>
      <c r="J348" s="51" t="s">
        <v>502</v>
      </c>
      <c r="K348" s="49"/>
      <c r="L348" s="49"/>
      <c r="M348" s="49"/>
      <c r="N348" s="49"/>
      <c r="O348" s="49"/>
      <c r="P348" s="49"/>
      <c r="Q348" s="49"/>
      <c r="R348" s="49"/>
      <c r="S348" s="49"/>
      <c r="T348" s="110"/>
      <c r="U348" s="49"/>
      <c r="V348" s="49"/>
      <c r="W348" s="60">
        <f t="shared" si="104"/>
        <v>0</v>
      </c>
      <c r="X348" s="60"/>
      <c r="Y348" s="60">
        <f t="shared" si="130"/>
        <v>0</v>
      </c>
      <c r="Z348" s="133"/>
      <c r="AA348" s="60"/>
      <c r="AB348" s="142"/>
      <c r="AC348" s="151">
        <v>1</v>
      </c>
      <c r="AD348" s="151"/>
      <c r="AE348" s="151"/>
      <c r="AF348" s="65"/>
      <c r="AG348" s="57" t="s">
        <v>827</v>
      </c>
    </row>
    <row r="349" spans="1:33" s="18" customFormat="1" ht="96" customHeight="1">
      <c r="A349" s="45">
        <v>319</v>
      </c>
      <c r="B349" s="95" t="s">
        <v>503</v>
      </c>
      <c r="C349" s="161" t="s">
        <v>92</v>
      </c>
      <c r="D349" s="50" t="s">
        <v>48</v>
      </c>
      <c r="E349" s="49">
        <v>929909</v>
      </c>
      <c r="F349" s="35">
        <v>871661.98045000003</v>
      </c>
      <c r="G349" s="49"/>
      <c r="H349" s="49"/>
      <c r="I349" s="49"/>
      <c r="J349" s="51" t="s">
        <v>504</v>
      </c>
      <c r="K349" s="49"/>
      <c r="L349" s="49"/>
      <c r="M349" s="49"/>
      <c r="N349" s="49"/>
      <c r="O349" s="49"/>
      <c r="P349" s="49"/>
      <c r="Q349" s="49"/>
      <c r="R349" s="49"/>
      <c r="S349" s="49"/>
      <c r="T349" s="49"/>
      <c r="U349" s="49"/>
      <c r="V349" s="49"/>
      <c r="W349" s="60">
        <f t="shared" si="104"/>
        <v>0</v>
      </c>
      <c r="X349" s="60"/>
      <c r="Y349" s="60">
        <f t="shared" si="130"/>
        <v>0</v>
      </c>
      <c r="Z349" s="133"/>
      <c r="AA349" s="60"/>
      <c r="AB349" s="142"/>
      <c r="AC349" s="151">
        <v>1</v>
      </c>
      <c r="AD349" s="151"/>
      <c r="AE349" s="151"/>
      <c r="AF349" s="65"/>
      <c r="AG349" s="57" t="s">
        <v>827</v>
      </c>
    </row>
    <row r="350" spans="1:33" ht="26.25" customHeight="1">
      <c r="A350" s="33" t="s">
        <v>563</v>
      </c>
      <c r="B350" s="23" t="s">
        <v>65</v>
      </c>
      <c r="C350" s="19"/>
      <c r="D350" s="21"/>
      <c r="E350" s="22">
        <f>E351+E355</f>
        <v>0</v>
      </c>
      <c r="F350" s="22">
        <f>F351+F355</f>
        <v>2093945.8546800001</v>
      </c>
      <c r="G350" s="22">
        <f t="shared" ref="G350:V350" si="131">G351+G355</f>
        <v>0</v>
      </c>
      <c r="H350" s="22">
        <f t="shared" si="131"/>
        <v>0</v>
      </c>
      <c r="I350" s="22">
        <f t="shared" si="131"/>
        <v>0</v>
      </c>
      <c r="J350" s="22">
        <f t="shared" si="131"/>
        <v>0</v>
      </c>
      <c r="K350" s="22">
        <f t="shared" si="131"/>
        <v>0</v>
      </c>
      <c r="L350" s="22">
        <f t="shared" si="131"/>
        <v>0</v>
      </c>
      <c r="M350" s="22">
        <f t="shared" si="131"/>
        <v>0</v>
      </c>
      <c r="N350" s="22">
        <f t="shared" si="131"/>
        <v>0</v>
      </c>
      <c r="O350" s="22">
        <f t="shared" si="131"/>
        <v>293066.18278999999</v>
      </c>
      <c r="P350" s="22">
        <f t="shared" si="131"/>
        <v>293066.18278999999</v>
      </c>
      <c r="Q350" s="22">
        <f t="shared" si="131"/>
        <v>0</v>
      </c>
      <c r="R350" s="22">
        <f t="shared" si="131"/>
        <v>0</v>
      </c>
      <c r="S350" s="22">
        <f t="shared" si="131"/>
        <v>219909.18278999999</v>
      </c>
      <c r="T350" s="22">
        <f t="shared" si="131"/>
        <v>219909.18278999999</v>
      </c>
      <c r="U350" s="22">
        <f t="shared" si="131"/>
        <v>0</v>
      </c>
      <c r="V350" s="22">
        <f t="shared" si="131"/>
        <v>0</v>
      </c>
      <c r="W350" s="22">
        <f t="shared" si="104"/>
        <v>0</v>
      </c>
      <c r="X350" s="22"/>
      <c r="Y350" s="22">
        <f t="shared" si="130"/>
        <v>73157</v>
      </c>
      <c r="Z350" s="131">
        <f t="shared" ref="Z350:Z394" si="132">Y350/(P350+Q350)</f>
        <v>0.24962620833131574</v>
      </c>
      <c r="AA350" s="22">
        <f t="shared" ref="AA350:AA394" si="133">Y350+W350</f>
        <v>73157</v>
      </c>
      <c r="AB350" s="140">
        <f t="shared" ref="AB350:AB394" si="134">AA350/O350</f>
        <v>0.24962620833131574</v>
      </c>
      <c r="AC350" s="22">
        <f t="shared" ref="AC350:AE350" si="135">AC351+AC355</f>
        <v>15</v>
      </c>
      <c r="AD350" s="22">
        <f t="shared" si="135"/>
        <v>0</v>
      </c>
      <c r="AE350" s="22">
        <f t="shared" si="135"/>
        <v>0</v>
      </c>
      <c r="AF350" s="22">
        <f>AF351+AF355</f>
        <v>0</v>
      </c>
      <c r="AG350" s="22">
        <f>AG351+AG355</f>
        <v>0</v>
      </c>
    </row>
    <row r="351" spans="1:33" s="6" customFormat="1" ht="27" customHeight="1">
      <c r="A351" s="111"/>
      <c r="B351" s="176" t="s">
        <v>480</v>
      </c>
      <c r="C351" s="112"/>
      <c r="D351" s="112"/>
      <c r="E351" s="113">
        <f t="shared" ref="E351:V351" si="136">SUM(E352:E354)</f>
        <v>0</v>
      </c>
      <c r="F351" s="113">
        <f t="shared" si="136"/>
        <v>761555.45846000011</v>
      </c>
      <c r="G351" s="113">
        <f t="shared" si="136"/>
        <v>0</v>
      </c>
      <c r="H351" s="113">
        <f t="shared" si="136"/>
        <v>0</v>
      </c>
      <c r="I351" s="113">
        <f t="shared" si="136"/>
        <v>0</v>
      </c>
      <c r="J351" s="113">
        <f t="shared" si="136"/>
        <v>0</v>
      </c>
      <c r="K351" s="113">
        <f t="shared" si="136"/>
        <v>0</v>
      </c>
      <c r="L351" s="113">
        <f t="shared" si="136"/>
        <v>0</v>
      </c>
      <c r="M351" s="113">
        <f t="shared" si="136"/>
        <v>0</v>
      </c>
      <c r="N351" s="113">
        <f t="shared" si="136"/>
        <v>0</v>
      </c>
      <c r="O351" s="113">
        <f t="shared" si="136"/>
        <v>293066.18278999999</v>
      </c>
      <c r="P351" s="113">
        <f t="shared" si="136"/>
        <v>293066.18278999999</v>
      </c>
      <c r="Q351" s="113">
        <f t="shared" si="136"/>
        <v>0</v>
      </c>
      <c r="R351" s="113">
        <f t="shared" si="136"/>
        <v>0</v>
      </c>
      <c r="S351" s="113">
        <f t="shared" si="136"/>
        <v>219909.18278999999</v>
      </c>
      <c r="T351" s="113">
        <f t="shared" si="136"/>
        <v>219909.18278999999</v>
      </c>
      <c r="U351" s="113">
        <f t="shared" si="136"/>
        <v>0</v>
      </c>
      <c r="V351" s="113">
        <f t="shared" si="136"/>
        <v>0</v>
      </c>
      <c r="W351" s="113">
        <f t="shared" si="104"/>
        <v>0</v>
      </c>
      <c r="X351" s="113"/>
      <c r="Y351" s="113">
        <f t="shared" si="130"/>
        <v>73157</v>
      </c>
      <c r="Z351" s="138">
        <f t="shared" si="132"/>
        <v>0.24962620833131574</v>
      </c>
      <c r="AA351" s="113">
        <f t="shared" si="133"/>
        <v>73157</v>
      </c>
      <c r="AB351" s="147">
        <f t="shared" si="134"/>
        <v>0.24962620833131574</v>
      </c>
      <c r="AC351" s="113">
        <f>SUM(AC352:AC354)</f>
        <v>3</v>
      </c>
      <c r="AD351" s="117">
        <f>SUM(AD352:AD354)</f>
        <v>0</v>
      </c>
      <c r="AE351" s="117">
        <f>SUM(AE352:AE354)</f>
        <v>0</v>
      </c>
      <c r="AF351" s="113">
        <f>SUM(AF352:AF354)</f>
        <v>0</v>
      </c>
      <c r="AG351" s="113">
        <f>SUM(AG352:AG354)</f>
        <v>0</v>
      </c>
    </row>
    <row r="352" spans="1:33" s="156" customFormat="1" ht="50.25" customHeight="1">
      <c r="A352" s="192">
        <v>320</v>
      </c>
      <c r="B352" s="198" t="s">
        <v>505</v>
      </c>
      <c r="C352" s="223" t="s">
        <v>92</v>
      </c>
      <c r="D352" s="194" t="s">
        <v>64</v>
      </c>
      <c r="E352" s="195"/>
      <c r="F352" s="196">
        <v>75092.001560000004</v>
      </c>
      <c r="G352" s="195"/>
      <c r="H352" s="195"/>
      <c r="I352" s="195"/>
      <c r="J352" s="219" t="s">
        <v>49</v>
      </c>
      <c r="K352" s="195"/>
      <c r="L352" s="195">
        <v>0</v>
      </c>
      <c r="M352" s="195"/>
      <c r="N352" s="195"/>
      <c r="O352" s="195"/>
      <c r="P352" s="195"/>
      <c r="Q352" s="195"/>
      <c r="R352" s="195"/>
      <c r="S352" s="195"/>
      <c r="T352" s="224"/>
      <c r="U352" s="195"/>
      <c r="V352" s="195"/>
      <c r="W352" s="199">
        <f t="shared" si="104"/>
        <v>0</v>
      </c>
      <c r="X352" s="199"/>
      <c r="Y352" s="199">
        <f t="shared" si="130"/>
        <v>0</v>
      </c>
      <c r="Z352" s="200"/>
      <c r="AA352" s="199"/>
      <c r="AB352" s="201"/>
      <c r="AC352" s="202">
        <v>1</v>
      </c>
      <c r="AD352" s="202"/>
      <c r="AE352" s="202"/>
      <c r="AF352" s="220"/>
      <c r="AG352" s="204" t="s">
        <v>827</v>
      </c>
    </row>
    <row r="353" spans="1:33" s="156" customFormat="1" ht="111" customHeight="1">
      <c r="A353" s="192">
        <v>321</v>
      </c>
      <c r="B353" s="198" t="s">
        <v>506</v>
      </c>
      <c r="C353" s="223" t="s">
        <v>92</v>
      </c>
      <c r="D353" s="194" t="s">
        <v>109</v>
      </c>
      <c r="E353" s="195"/>
      <c r="F353" s="195">
        <v>268307.25690000004</v>
      </c>
      <c r="G353" s="195"/>
      <c r="H353" s="195"/>
      <c r="I353" s="195"/>
      <c r="J353" s="219" t="s">
        <v>49</v>
      </c>
      <c r="K353" s="195"/>
      <c r="L353" s="195">
        <v>0</v>
      </c>
      <c r="M353" s="195"/>
      <c r="N353" s="195"/>
      <c r="O353" s="195">
        <f t="shared" ref="O353:O354" si="137">SUM(P353:R353)</f>
        <v>119909.18279000001</v>
      </c>
      <c r="P353" s="195">
        <v>119909.18279000001</v>
      </c>
      <c r="Q353" s="195"/>
      <c r="R353" s="195"/>
      <c r="S353" s="195">
        <f t="shared" ref="S353:S354" si="138">SUM(T353:V353)</f>
        <v>119909.18279000001</v>
      </c>
      <c r="T353" s="224">
        <v>119909.18279000001</v>
      </c>
      <c r="U353" s="195"/>
      <c r="V353" s="195"/>
      <c r="W353" s="199">
        <f t="shared" si="104"/>
        <v>0</v>
      </c>
      <c r="X353" s="199"/>
      <c r="Y353" s="199">
        <f t="shared" si="130"/>
        <v>0</v>
      </c>
      <c r="Z353" s="200">
        <f t="shared" si="132"/>
        <v>0</v>
      </c>
      <c r="AA353" s="199">
        <f t="shared" si="133"/>
        <v>0</v>
      </c>
      <c r="AB353" s="201">
        <f t="shared" si="134"/>
        <v>0</v>
      </c>
      <c r="AC353" s="202">
        <v>1</v>
      </c>
      <c r="AD353" s="202"/>
      <c r="AE353" s="202"/>
      <c r="AF353" s="220"/>
      <c r="AG353" s="204" t="s">
        <v>507</v>
      </c>
    </row>
    <row r="354" spans="1:33" s="156" customFormat="1" ht="75" customHeight="1">
      <c r="A354" s="192">
        <v>322</v>
      </c>
      <c r="B354" s="198" t="s">
        <v>508</v>
      </c>
      <c r="C354" s="223" t="s">
        <v>92</v>
      </c>
      <c r="D354" s="194" t="s">
        <v>48</v>
      </c>
      <c r="E354" s="195"/>
      <c r="F354" s="196">
        <v>418156.2</v>
      </c>
      <c r="G354" s="195"/>
      <c r="H354" s="195"/>
      <c r="I354" s="195"/>
      <c r="J354" s="219" t="s">
        <v>49</v>
      </c>
      <c r="K354" s="195"/>
      <c r="L354" s="195"/>
      <c r="M354" s="195"/>
      <c r="N354" s="195"/>
      <c r="O354" s="195">
        <f t="shared" si="137"/>
        <v>173157</v>
      </c>
      <c r="P354" s="196">
        <v>173157</v>
      </c>
      <c r="Q354" s="195"/>
      <c r="R354" s="195"/>
      <c r="S354" s="195">
        <f t="shared" si="138"/>
        <v>100000</v>
      </c>
      <c r="T354" s="195">
        <v>100000</v>
      </c>
      <c r="U354" s="195"/>
      <c r="V354" s="195"/>
      <c r="W354" s="199">
        <f t="shared" si="104"/>
        <v>0</v>
      </c>
      <c r="X354" s="199"/>
      <c r="Y354" s="199">
        <f t="shared" si="130"/>
        <v>73157</v>
      </c>
      <c r="Z354" s="200">
        <f t="shared" si="132"/>
        <v>0.42248941711856869</v>
      </c>
      <c r="AA354" s="199">
        <f t="shared" si="133"/>
        <v>73157</v>
      </c>
      <c r="AB354" s="201">
        <f t="shared" si="134"/>
        <v>0.42248941711856869</v>
      </c>
      <c r="AC354" s="202">
        <v>1</v>
      </c>
      <c r="AD354" s="202"/>
      <c r="AE354" s="202"/>
      <c r="AF354" s="220"/>
      <c r="AG354" s="222"/>
    </row>
    <row r="355" spans="1:33" s="6" customFormat="1" ht="27" customHeight="1">
      <c r="A355" s="111"/>
      <c r="B355" s="176" t="s">
        <v>491</v>
      </c>
      <c r="C355" s="112"/>
      <c r="D355" s="112"/>
      <c r="E355" s="113">
        <f t="shared" ref="E355:V355" si="139">SUM(E356:E367)</f>
        <v>0</v>
      </c>
      <c r="F355" s="113">
        <f t="shared" si="139"/>
        <v>1332390.39622</v>
      </c>
      <c r="G355" s="113">
        <f t="shared" si="139"/>
        <v>0</v>
      </c>
      <c r="H355" s="113">
        <f t="shared" si="139"/>
        <v>0</v>
      </c>
      <c r="I355" s="113">
        <f t="shared" si="139"/>
        <v>0</v>
      </c>
      <c r="J355" s="113">
        <f t="shared" si="139"/>
        <v>0</v>
      </c>
      <c r="K355" s="113">
        <f t="shared" si="139"/>
        <v>0</v>
      </c>
      <c r="L355" s="113">
        <f t="shared" si="139"/>
        <v>0</v>
      </c>
      <c r="M355" s="113">
        <f t="shared" si="139"/>
        <v>0</v>
      </c>
      <c r="N355" s="113">
        <f t="shared" si="139"/>
        <v>0</v>
      </c>
      <c r="O355" s="113">
        <f t="shared" si="139"/>
        <v>0</v>
      </c>
      <c r="P355" s="113">
        <f t="shared" si="139"/>
        <v>0</v>
      </c>
      <c r="Q355" s="113">
        <f t="shared" si="139"/>
        <v>0</v>
      </c>
      <c r="R355" s="113">
        <f t="shared" si="139"/>
        <v>0</v>
      </c>
      <c r="S355" s="113">
        <f t="shared" si="139"/>
        <v>0</v>
      </c>
      <c r="T355" s="113">
        <f t="shared" si="139"/>
        <v>0</v>
      </c>
      <c r="U355" s="113">
        <f t="shared" si="139"/>
        <v>0</v>
      </c>
      <c r="V355" s="113">
        <f t="shared" si="139"/>
        <v>0</v>
      </c>
      <c r="W355" s="113">
        <f t="shared" si="104"/>
        <v>0</v>
      </c>
      <c r="X355" s="113"/>
      <c r="Y355" s="113">
        <f t="shared" si="130"/>
        <v>0</v>
      </c>
      <c r="Z355" s="138"/>
      <c r="AA355" s="113"/>
      <c r="AB355" s="147"/>
      <c r="AC355" s="113">
        <f>SUM(AC356:AC367)</f>
        <v>12</v>
      </c>
      <c r="AD355" s="113">
        <f>SUM(AD356:AD367)</f>
        <v>0</v>
      </c>
      <c r="AE355" s="113">
        <f>SUM(AE356:AE367)</f>
        <v>0</v>
      </c>
      <c r="AF355" s="113">
        <f>SUM(AF356:AF367)</f>
        <v>0</v>
      </c>
      <c r="AG355" s="113">
        <f>SUM(AG356:AG367)</f>
        <v>0</v>
      </c>
    </row>
    <row r="356" spans="1:33" s="156" customFormat="1" ht="69.75" customHeight="1">
      <c r="A356" s="192">
        <v>323</v>
      </c>
      <c r="B356" s="208" t="s">
        <v>509</v>
      </c>
      <c r="C356" s="223" t="s">
        <v>92</v>
      </c>
      <c r="D356" s="194" t="s">
        <v>224</v>
      </c>
      <c r="E356" s="195"/>
      <c r="F356" s="196">
        <v>22897.629010000001</v>
      </c>
      <c r="G356" s="195"/>
      <c r="H356" s="195"/>
      <c r="I356" s="195"/>
      <c r="J356" s="219" t="s">
        <v>49</v>
      </c>
      <c r="K356" s="195"/>
      <c r="L356" s="195"/>
      <c r="M356" s="195"/>
      <c r="N356" s="195"/>
      <c r="O356" s="195"/>
      <c r="P356" s="195"/>
      <c r="Q356" s="195"/>
      <c r="R356" s="195"/>
      <c r="S356" s="195"/>
      <c r="T356" s="224"/>
      <c r="U356" s="195"/>
      <c r="V356" s="195"/>
      <c r="W356" s="199">
        <f t="shared" si="104"/>
        <v>0</v>
      </c>
      <c r="X356" s="199"/>
      <c r="Y356" s="199">
        <f t="shared" si="130"/>
        <v>0</v>
      </c>
      <c r="Z356" s="200"/>
      <c r="AA356" s="199"/>
      <c r="AB356" s="201"/>
      <c r="AC356" s="202">
        <v>1</v>
      </c>
      <c r="AD356" s="202"/>
      <c r="AE356" s="202"/>
      <c r="AF356" s="220"/>
      <c r="AG356" s="204" t="s">
        <v>827</v>
      </c>
    </row>
    <row r="357" spans="1:33" s="156" customFormat="1" ht="50.25" customHeight="1">
      <c r="A357" s="192">
        <v>324</v>
      </c>
      <c r="B357" s="208" t="s">
        <v>510</v>
      </c>
      <c r="C357" s="223" t="s">
        <v>92</v>
      </c>
      <c r="D357" s="194" t="s">
        <v>224</v>
      </c>
      <c r="E357" s="195"/>
      <c r="F357" s="196">
        <v>79887.600000000006</v>
      </c>
      <c r="G357" s="195"/>
      <c r="H357" s="195"/>
      <c r="I357" s="195"/>
      <c r="J357" s="219" t="s">
        <v>49</v>
      </c>
      <c r="K357" s="195"/>
      <c r="L357" s="195"/>
      <c r="M357" s="195"/>
      <c r="N357" s="195"/>
      <c r="O357" s="195"/>
      <c r="P357" s="195"/>
      <c r="Q357" s="195"/>
      <c r="R357" s="195"/>
      <c r="S357" s="195"/>
      <c r="T357" s="224"/>
      <c r="U357" s="195"/>
      <c r="V357" s="195"/>
      <c r="W357" s="199">
        <f t="shared" si="104"/>
        <v>0</v>
      </c>
      <c r="X357" s="199"/>
      <c r="Y357" s="199">
        <f t="shared" si="130"/>
        <v>0</v>
      </c>
      <c r="Z357" s="200"/>
      <c r="AA357" s="199"/>
      <c r="AB357" s="201"/>
      <c r="AC357" s="202">
        <v>1</v>
      </c>
      <c r="AD357" s="202"/>
      <c r="AE357" s="202"/>
      <c r="AF357" s="220"/>
      <c r="AG357" s="204" t="s">
        <v>827</v>
      </c>
    </row>
    <row r="358" spans="1:33" s="156" customFormat="1" ht="48" customHeight="1">
      <c r="A358" s="192">
        <v>325</v>
      </c>
      <c r="B358" s="198" t="s">
        <v>511</v>
      </c>
      <c r="C358" s="223" t="s">
        <v>92</v>
      </c>
      <c r="D358" s="194" t="s">
        <v>64</v>
      </c>
      <c r="E358" s="195"/>
      <c r="F358" s="195">
        <v>71742.5</v>
      </c>
      <c r="G358" s="195"/>
      <c r="H358" s="195"/>
      <c r="I358" s="195"/>
      <c r="J358" s="219" t="s">
        <v>49</v>
      </c>
      <c r="K358" s="195"/>
      <c r="L358" s="195">
        <v>0</v>
      </c>
      <c r="M358" s="195"/>
      <c r="N358" s="195"/>
      <c r="O358" s="195"/>
      <c r="P358" s="195"/>
      <c r="Q358" s="195"/>
      <c r="R358" s="195"/>
      <c r="S358" s="195"/>
      <c r="T358" s="224"/>
      <c r="U358" s="195"/>
      <c r="V358" s="195"/>
      <c r="W358" s="199">
        <f t="shared" si="104"/>
        <v>0</v>
      </c>
      <c r="X358" s="199"/>
      <c r="Y358" s="199">
        <f t="shared" si="130"/>
        <v>0</v>
      </c>
      <c r="Z358" s="200"/>
      <c r="AA358" s="199"/>
      <c r="AB358" s="201"/>
      <c r="AC358" s="202">
        <v>1</v>
      </c>
      <c r="AD358" s="202"/>
      <c r="AE358" s="202"/>
      <c r="AF358" s="220"/>
      <c r="AG358" s="204" t="s">
        <v>827</v>
      </c>
    </row>
    <row r="359" spans="1:33" s="156" customFormat="1" ht="92.25" customHeight="1">
      <c r="A359" s="192">
        <v>326</v>
      </c>
      <c r="B359" s="198" t="s">
        <v>512</v>
      </c>
      <c r="C359" s="223" t="s">
        <v>92</v>
      </c>
      <c r="D359" s="194" t="s">
        <v>48</v>
      </c>
      <c r="E359" s="195"/>
      <c r="F359" s="196">
        <v>117944.1</v>
      </c>
      <c r="G359" s="195"/>
      <c r="H359" s="195"/>
      <c r="I359" s="195"/>
      <c r="J359" s="219" t="s">
        <v>49</v>
      </c>
      <c r="K359" s="195"/>
      <c r="L359" s="195"/>
      <c r="M359" s="195"/>
      <c r="N359" s="195"/>
      <c r="O359" s="195"/>
      <c r="P359" s="195"/>
      <c r="Q359" s="195"/>
      <c r="R359" s="195"/>
      <c r="S359" s="195"/>
      <c r="T359" s="224"/>
      <c r="U359" s="195"/>
      <c r="V359" s="195"/>
      <c r="W359" s="199">
        <f t="shared" si="104"/>
        <v>0</v>
      </c>
      <c r="X359" s="199"/>
      <c r="Y359" s="199">
        <f t="shared" si="130"/>
        <v>0</v>
      </c>
      <c r="Z359" s="200"/>
      <c r="AA359" s="199"/>
      <c r="AB359" s="201"/>
      <c r="AC359" s="202">
        <v>1</v>
      </c>
      <c r="AD359" s="202"/>
      <c r="AE359" s="202"/>
      <c r="AF359" s="220"/>
      <c r="AG359" s="204" t="s">
        <v>827</v>
      </c>
    </row>
    <row r="360" spans="1:33" s="156" customFormat="1" ht="109.5" customHeight="1">
      <c r="A360" s="192">
        <v>327</v>
      </c>
      <c r="B360" s="198" t="s">
        <v>513</v>
      </c>
      <c r="C360" s="223" t="s">
        <v>92</v>
      </c>
      <c r="D360" s="194" t="s">
        <v>102</v>
      </c>
      <c r="E360" s="195"/>
      <c r="F360" s="195">
        <v>95179.756500000003</v>
      </c>
      <c r="G360" s="195"/>
      <c r="H360" s="195"/>
      <c r="I360" s="195"/>
      <c r="J360" s="219" t="s">
        <v>49</v>
      </c>
      <c r="K360" s="195"/>
      <c r="L360" s="195">
        <v>0</v>
      </c>
      <c r="M360" s="195"/>
      <c r="N360" s="195"/>
      <c r="O360" s="195"/>
      <c r="P360" s="195"/>
      <c r="Q360" s="195"/>
      <c r="R360" s="195"/>
      <c r="S360" s="195"/>
      <c r="T360" s="224"/>
      <c r="U360" s="195"/>
      <c r="V360" s="195"/>
      <c r="W360" s="199">
        <f t="shared" si="104"/>
        <v>0</v>
      </c>
      <c r="X360" s="199"/>
      <c r="Y360" s="199">
        <f t="shared" si="130"/>
        <v>0</v>
      </c>
      <c r="Z360" s="200"/>
      <c r="AA360" s="199"/>
      <c r="AB360" s="201"/>
      <c r="AC360" s="202">
        <v>1</v>
      </c>
      <c r="AD360" s="202"/>
      <c r="AE360" s="202"/>
      <c r="AF360" s="220"/>
      <c r="AG360" s="204" t="s">
        <v>827</v>
      </c>
    </row>
    <row r="361" spans="1:33" s="156" customFormat="1" ht="65.25" customHeight="1">
      <c r="A361" s="192">
        <v>328</v>
      </c>
      <c r="B361" s="225" t="s">
        <v>514</v>
      </c>
      <c r="C361" s="223" t="s">
        <v>92</v>
      </c>
      <c r="D361" s="194" t="s">
        <v>48</v>
      </c>
      <c r="E361" s="195"/>
      <c r="F361" s="195">
        <v>639432.67469999997</v>
      </c>
      <c r="G361" s="195"/>
      <c r="H361" s="195"/>
      <c r="I361" s="195"/>
      <c r="J361" s="219" t="s">
        <v>49</v>
      </c>
      <c r="K361" s="226"/>
      <c r="L361" s="195">
        <v>0</v>
      </c>
      <c r="M361" s="195"/>
      <c r="N361" s="195"/>
      <c r="O361" s="195"/>
      <c r="P361" s="195"/>
      <c r="Q361" s="195"/>
      <c r="R361" s="195"/>
      <c r="S361" s="195"/>
      <c r="T361" s="224"/>
      <c r="U361" s="195"/>
      <c r="V361" s="195"/>
      <c r="W361" s="199">
        <f t="shared" si="104"/>
        <v>0</v>
      </c>
      <c r="X361" s="199"/>
      <c r="Y361" s="199">
        <f t="shared" si="130"/>
        <v>0</v>
      </c>
      <c r="Z361" s="200"/>
      <c r="AA361" s="199"/>
      <c r="AB361" s="201"/>
      <c r="AC361" s="202">
        <v>1</v>
      </c>
      <c r="AD361" s="202"/>
      <c r="AE361" s="202"/>
      <c r="AF361" s="220"/>
      <c r="AG361" s="204" t="s">
        <v>827</v>
      </c>
    </row>
    <row r="362" spans="1:33" s="156" customFormat="1" ht="65.25" customHeight="1">
      <c r="A362" s="192">
        <v>329</v>
      </c>
      <c r="B362" s="227" t="s">
        <v>515</v>
      </c>
      <c r="C362" s="223" t="s">
        <v>92</v>
      </c>
      <c r="D362" s="194" t="s">
        <v>48</v>
      </c>
      <c r="E362" s="195"/>
      <c r="F362" s="195">
        <v>209965.05</v>
      </c>
      <c r="G362" s="195"/>
      <c r="H362" s="195"/>
      <c r="I362" s="195"/>
      <c r="J362" s="219" t="s">
        <v>49</v>
      </c>
      <c r="K362" s="226"/>
      <c r="L362" s="195"/>
      <c r="M362" s="195"/>
      <c r="N362" s="195"/>
      <c r="O362" s="195"/>
      <c r="P362" s="195"/>
      <c r="Q362" s="195"/>
      <c r="R362" s="195"/>
      <c r="S362" s="195"/>
      <c r="T362" s="224"/>
      <c r="U362" s="195"/>
      <c r="V362" s="195"/>
      <c r="W362" s="199">
        <f t="shared" ref="W362:W394" si="140">R362-V362</f>
        <v>0</v>
      </c>
      <c r="X362" s="199"/>
      <c r="Y362" s="199">
        <f t="shared" si="130"/>
        <v>0</v>
      </c>
      <c r="Z362" s="200"/>
      <c r="AA362" s="199"/>
      <c r="AB362" s="201"/>
      <c r="AC362" s="202">
        <v>1</v>
      </c>
      <c r="AD362" s="202"/>
      <c r="AE362" s="202"/>
      <c r="AF362" s="220"/>
      <c r="AG362" s="204" t="s">
        <v>827</v>
      </c>
    </row>
    <row r="363" spans="1:33" s="156" customFormat="1" ht="76.5" customHeight="1">
      <c r="A363" s="192">
        <v>330</v>
      </c>
      <c r="B363" s="208" t="s">
        <v>516</v>
      </c>
      <c r="C363" s="223" t="s">
        <v>92</v>
      </c>
      <c r="D363" s="194" t="s">
        <v>48</v>
      </c>
      <c r="E363" s="195"/>
      <c r="F363" s="196">
        <v>43342.83</v>
      </c>
      <c r="G363" s="195"/>
      <c r="H363" s="195"/>
      <c r="I363" s="195"/>
      <c r="J363" s="219" t="s">
        <v>49</v>
      </c>
      <c r="K363" s="226"/>
      <c r="L363" s="195"/>
      <c r="M363" s="195"/>
      <c r="N363" s="195"/>
      <c r="O363" s="195"/>
      <c r="P363" s="195"/>
      <c r="Q363" s="195"/>
      <c r="R363" s="195"/>
      <c r="S363" s="195"/>
      <c r="T363" s="224"/>
      <c r="U363" s="195"/>
      <c r="V363" s="195"/>
      <c r="W363" s="199">
        <f t="shared" si="140"/>
        <v>0</v>
      </c>
      <c r="X363" s="199"/>
      <c r="Y363" s="199">
        <f t="shared" si="130"/>
        <v>0</v>
      </c>
      <c r="Z363" s="200"/>
      <c r="AA363" s="199"/>
      <c r="AB363" s="201"/>
      <c r="AC363" s="202">
        <v>1</v>
      </c>
      <c r="AD363" s="202"/>
      <c r="AE363" s="202"/>
      <c r="AF363" s="220"/>
      <c r="AG363" s="204" t="s">
        <v>827</v>
      </c>
    </row>
    <row r="364" spans="1:33" s="156" customFormat="1" ht="65.25" customHeight="1">
      <c r="A364" s="192">
        <v>331</v>
      </c>
      <c r="B364" s="208" t="s">
        <v>517</v>
      </c>
      <c r="C364" s="223" t="s">
        <v>92</v>
      </c>
      <c r="D364" s="194" t="s">
        <v>48</v>
      </c>
      <c r="E364" s="195"/>
      <c r="F364" s="196">
        <v>12378.960010000001</v>
      </c>
      <c r="G364" s="195"/>
      <c r="H364" s="195"/>
      <c r="I364" s="195"/>
      <c r="J364" s="219" t="s">
        <v>49</v>
      </c>
      <c r="K364" s="226"/>
      <c r="L364" s="195"/>
      <c r="M364" s="195"/>
      <c r="N364" s="195"/>
      <c r="O364" s="195"/>
      <c r="P364" s="195"/>
      <c r="Q364" s="195"/>
      <c r="R364" s="195"/>
      <c r="S364" s="195"/>
      <c r="T364" s="224"/>
      <c r="U364" s="195"/>
      <c r="V364" s="195"/>
      <c r="W364" s="199">
        <f t="shared" si="140"/>
        <v>0</v>
      </c>
      <c r="X364" s="199"/>
      <c r="Y364" s="199">
        <f t="shared" si="130"/>
        <v>0</v>
      </c>
      <c r="Z364" s="200"/>
      <c r="AA364" s="199"/>
      <c r="AB364" s="201"/>
      <c r="AC364" s="202">
        <v>1</v>
      </c>
      <c r="AD364" s="202"/>
      <c r="AE364" s="202"/>
      <c r="AF364" s="220"/>
      <c r="AG364" s="204" t="s">
        <v>827</v>
      </c>
    </row>
    <row r="365" spans="1:33" s="156" customFormat="1" ht="75" customHeight="1">
      <c r="A365" s="192">
        <v>332</v>
      </c>
      <c r="B365" s="208" t="s">
        <v>518</v>
      </c>
      <c r="C365" s="223" t="s">
        <v>92</v>
      </c>
      <c r="D365" s="194" t="s">
        <v>48</v>
      </c>
      <c r="E365" s="195"/>
      <c r="F365" s="196">
        <v>11092.5</v>
      </c>
      <c r="G365" s="195"/>
      <c r="H365" s="195"/>
      <c r="I365" s="195"/>
      <c r="J365" s="219" t="s">
        <v>49</v>
      </c>
      <c r="K365" s="226"/>
      <c r="L365" s="195"/>
      <c r="M365" s="195"/>
      <c r="N365" s="195"/>
      <c r="O365" s="195"/>
      <c r="P365" s="195"/>
      <c r="Q365" s="195"/>
      <c r="R365" s="195"/>
      <c r="S365" s="195"/>
      <c r="T365" s="195"/>
      <c r="U365" s="195"/>
      <c r="V365" s="195"/>
      <c r="W365" s="199">
        <f t="shared" si="140"/>
        <v>0</v>
      </c>
      <c r="X365" s="199"/>
      <c r="Y365" s="199">
        <f t="shared" si="130"/>
        <v>0</v>
      </c>
      <c r="Z365" s="200"/>
      <c r="AA365" s="199"/>
      <c r="AB365" s="201"/>
      <c r="AC365" s="202">
        <v>1</v>
      </c>
      <c r="AD365" s="202"/>
      <c r="AE365" s="202"/>
      <c r="AF365" s="220"/>
      <c r="AG365" s="204" t="s">
        <v>827</v>
      </c>
    </row>
    <row r="366" spans="1:33" s="156" customFormat="1" ht="68.25" customHeight="1">
      <c r="A366" s="192">
        <v>333</v>
      </c>
      <c r="B366" s="208" t="s">
        <v>519</v>
      </c>
      <c r="C366" s="223" t="s">
        <v>92</v>
      </c>
      <c r="D366" s="194" t="s">
        <v>48</v>
      </c>
      <c r="E366" s="195"/>
      <c r="F366" s="196">
        <v>16778.106</v>
      </c>
      <c r="G366" s="195"/>
      <c r="H366" s="195"/>
      <c r="I366" s="195"/>
      <c r="J366" s="219" t="s">
        <v>49</v>
      </c>
      <c r="K366" s="226"/>
      <c r="L366" s="195"/>
      <c r="M366" s="195"/>
      <c r="N366" s="195"/>
      <c r="O366" s="195"/>
      <c r="P366" s="195"/>
      <c r="Q366" s="195"/>
      <c r="R366" s="195"/>
      <c r="S366" s="195"/>
      <c r="T366" s="224"/>
      <c r="U366" s="195"/>
      <c r="V366" s="195"/>
      <c r="W366" s="199">
        <f t="shared" si="140"/>
        <v>0</v>
      </c>
      <c r="X366" s="199"/>
      <c r="Y366" s="199">
        <f t="shared" si="130"/>
        <v>0</v>
      </c>
      <c r="Z366" s="200"/>
      <c r="AA366" s="199"/>
      <c r="AB366" s="201"/>
      <c r="AC366" s="202">
        <v>1</v>
      </c>
      <c r="AD366" s="202"/>
      <c r="AE366" s="202"/>
      <c r="AF366" s="220"/>
      <c r="AG366" s="204" t="s">
        <v>827</v>
      </c>
    </row>
    <row r="367" spans="1:33" s="156" customFormat="1" ht="71.25" customHeight="1">
      <c r="A367" s="192">
        <v>334</v>
      </c>
      <c r="B367" s="208" t="s">
        <v>520</v>
      </c>
      <c r="C367" s="223" t="s">
        <v>92</v>
      </c>
      <c r="D367" s="194" t="s">
        <v>48</v>
      </c>
      <c r="E367" s="195"/>
      <c r="F367" s="196">
        <v>11748.69</v>
      </c>
      <c r="G367" s="195"/>
      <c r="H367" s="195"/>
      <c r="I367" s="195"/>
      <c r="J367" s="219" t="s">
        <v>49</v>
      </c>
      <c r="K367" s="226"/>
      <c r="L367" s="195"/>
      <c r="M367" s="195"/>
      <c r="N367" s="195"/>
      <c r="O367" s="195"/>
      <c r="P367" s="195"/>
      <c r="Q367" s="195"/>
      <c r="R367" s="195"/>
      <c r="S367" s="195"/>
      <c r="T367" s="224"/>
      <c r="U367" s="195"/>
      <c r="V367" s="195"/>
      <c r="W367" s="199">
        <f t="shared" si="140"/>
        <v>0</v>
      </c>
      <c r="X367" s="199"/>
      <c r="Y367" s="199">
        <f t="shared" si="130"/>
        <v>0</v>
      </c>
      <c r="Z367" s="200"/>
      <c r="AA367" s="199"/>
      <c r="AB367" s="201"/>
      <c r="AC367" s="202">
        <v>1</v>
      </c>
      <c r="AD367" s="202"/>
      <c r="AE367" s="202"/>
      <c r="AF367" s="220"/>
      <c r="AG367" s="204" t="s">
        <v>827</v>
      </c>
    </row>
    <row r="368" spans="1:33" s="6" customFormat="1" ht="30.75" customHeight="1">
      <c r="A368" s="170" t="s">
        <v>564</v>
      </c>
      <c r="B368" s="171"/>
      <c r="C368" s="28"/>
      <c r="D368" s="16"/>
      <c r="E368" s="25">
        <f>E370+F377</f>
        <v>45830858.982919998</v>
      </c>
      <c r="F368" s="25">
        <f t="shared" ref="F368:V368" si="141">F370+F377</f>
        <v>48172653.020559996</v>
      </c>
      <c r="G368" s="25">
        <f t="shared" si="141"/>
        <v>0</v>
      </c>
      <c r="H368" s="25">
        <f t="shared" si="141"/>
        <v>4126709.6447899998</v>
      </c>
      <c r="I368" s="25">
        <f t="shared" si="141"/>
        <v>0</v>
      </c>
      <c r="J368" s="25">
        <f t="shared" si="141"/>
        <v>0</v>
      </c>
      <c r="K368" s="25">
        <f t="shared" si="141"/>
        <v>0</v>
      </c>
      <c r="L368" s="25">
        <f t="shared" si="141"/>
        <v>0</v>
      </c>
      <c r="M368" s="25">
        <f t="shared" si="141"/>
        <v>0</v>
      </c>
      <c r="N368" s="25">
        <f t="shared" si="141"/>
        <v>0</v>
      </c>
      <c r="O368" s="25">
        <f t="shared" si="141"/>
        <v>7107511.4556299997</v>
      </c>
      <c r="P368" s="25">
        <f t="shared" si="141"/>
        <v>7107511.4556299997</v>
      </c>
      <c r="Q368" s="25">
        <f t="shared" si="141"/>
        <v>0</v>
      </c>
      <c r="R368" s="25">
        <f t="shared" si="141"/>
        <v>0</v>
      </c>
      <c r="S368" s="25">
        <f t="shared" si="141"/>
        <v>7012519.9995799996</v>
      </c>
      <c r="T368" s="25">
        <f t="shared" si="141"/>
        <v>7012519.9995799996</v>
      </c>
      <c r="U368" s="25">
        <f t="shared" si="141"/>
        <v>0</v>
      </c>
      <c r="V368" s="25">
        <f t="shared" si="141"/>
        <v>0</v>
      </c>
      <c r="W368" s="25">
        <f t="shared" si="140"/>
        <v>0</v>
      </c>
      <c r="X368" s="25"/>
      <c r="Y368" s="25">
        <f t="shared" si="130"/>
        <v>94991.456050000153</v>
      </c>
      <c r="Z368" s="127">
        <f t="shared" si="132"/>
        <v>1.3364938859824918E-2</v>
      </c>
      <c r="AA368" s="25">
        <f t="shared" si="133"/>
        <v>94991.456050000153</v>
      </c>
      <c r="AB368" s="128">
        <f t="shared" si="134"/>
        <v>1.3364938859824918E-2</v>
      </c>
      <c r="AC368" s="25">
        <f>AC370+AC377</f>
        <v>8</v>
      </c>
      <c r="AD368" s="25">
        <f>AD370+AD377</f>
        <v>0</v>
      </c>
      <c r="AE368" s="25">
        <f>AE370+AE377</f>
        <v>0</v>
      </c>
      <c r="AF368" s="25">
        <f>AF370+AF377</f>
        <v>0</v>
      </c>
      <c r="AG368" s="25">
        <f>AG370+AG377</f>
        <v>0</v>
      </c>
    </row>
    <row r="369" spans="1:33">
      <c r="A369" s="34"/>
      <c r="B369" s="13" t="s">
        <v>0</v>
      </c>
      <c r="C369" s="3"/>
      <c r="D369" s="2"/>
      <c r="E369" s="26"/>
      <c r="F369" s="14"/>
      <c r="G369" s="14"/>
      <c r="H369" s="14"/>
      <c r="I369" s="14"/>
      <c r="J369" s="15"/>
      <c r="K369" s="14"/>
      <c r="L369" s="14"/>
      <c r="M369" s="14"/>
      <c r="N369" s="14"/>
      <c r="O369" s="14"/>
      <c r="P369" s="14"/>
      <c r="Q369" s="14"/>
      <c r="R369" s="14"/>
      <c r="S369" s="14"/>
      <c r="T369" s="14"/>
      <c r="U369" s="14"/>
      <c r="V369" s="14"/>
      <c r="W369" s="59">
        <f t="shared" si="140"/>
        <v>0</v>
      </c>
      <c r="X369" s="61"/>
      <c r="Y369" s="59">
        <f t="shared" si="130"/>
        <v>0</v>
      </c>
      <c r="Z369" s="134"/>
      <c r="AA369" s="59"/>
      <c r="AB369" s="143"/>
      <c r="AC369" s="121"/>
      <c r="AD369" s="121"/>
      <c r="AE369" s="121"/>
      <c r="AF369" s="66"/>
      <c r="AG369" s="75"/>
    </row>
    <row r="370" spans="1:33" ht="26.25" customHeight="1">
      <c r="A370" s="33" t="s">
        <v>24</v>
      </c>
      <c r="B370" s="23" t="s">
        <v>8</v>
      </c>
      <c r="C370" s="19"/>
      <c r="D370" s="21"/>
      <c r="E370" s="22">
        <f>SUM(E371:E376)</f>
        <v>45649283</v>
      </c>
      <c r="F370" s="22">
        <f>SUM(F371:F376)</f>
        <v>47991077.037639998</v>
      </c>
      <c r="G370" s="22">
        <f>SUM(G371:G372)</f>
        <v>0</v>
      </c>
      <c r="H370" s="22">
        <f>SUM(H371:H376)</f>
        <v>4126709.6447899998</v>
      </c>
      <c r="I370" s="22">
        <f t="shared" ref="I370:N370" si="142">SUM(I371:I372)</f>
        <v>0</v>
      </c>
      <c r="J370" s="22">
        <f t="shared" si="142"/>
        <v>0</v>
      </c>
      <c r="K370" s="22">
        <f t="shared" si="142"/>
        <v>0</v>
      </c>
      <c r="L370" s="22">
        <f t="shared" si="142"/>
        <v>0</v>
      </c>
      <c r="M370" s="22">
        <f t="shared" si="142"/>
        <v>0</v>
      </c>
      <c r="N370" s="22">
        <f t="shared" si="142"/>
        <v>0</v>
      </c>
      <c r="O370" s="22">
        <f>SUM(O371:O376)</f>
        <v>7101807.4556299997</v>
      </c>
      <c r="P370" s="22">
        <f>SUM(P371:P376)</f>
        <v>7101807.4556299997</v>
      </c>
      <c r="Q370" s="22">
        <f>SUM(Q371:Q372)</f>
        <v>0</v>
      </c>
      <c r="R370" s="22">
        <f>SUM(R371:R372)</f>
        <v>0</v>
      </c>
      <c r="S370" s="22">
        <f>SUM(S371:S376)</f>
        <v>7010808.8136299998</v>
      </c>
      <c r="T370" s="22">
        <f>SUM(T371:T376)</f>
        <v>7010808.8136299998</v>
      </c>
      <c r="U370" s="22">
        <f>SUM(U371:U372)</f>
        <v>0</v>
      </c>
      <c r="V370" s="22">
        <f>SUM(V371:V372)</f>
        <v>0</v>
      </c>
      <c r="W370" s="22">
        <f t="shared" si="140"/>
        <v>0</v>
      </c>
      <c r="X370" s="22"/>
      <c r="Y370" s="22">
        <f t="shared" si="130"/>
        <v>90998.641999999993</v>
      </c>
      <c r="Z370" s="131">
        <f t="shared" si="132"/>
        <v>1.2813448205760674E-2</v>
      </c>
      <c r="AA370" s="22">
        <f t="shared" si="133"/>
        <v>90998.641999999993</v>
      </c>
      <c r="AB370" s="140">
        <f t="shared" si="134"/>
        <v>1.2813448205760674E-2</v>
      </c>
      <c r="AC370" s="118">
        <f>SUM(AC371:AC376)</f>
        <v>6</v>
      </c>
      <c r="AD370" s="22">
        <f>SUM(AD371:AD376)</f>
        <v>0</v>
      </c>
      <c r="AE370" s="22">
        <f>SUM(AE371:AE376)</f>
        <v>0</v>
      </c>
      <c r="AF370" s="22">
        <f>SUM(AF371:AF376)</f>
        <v>0</v>
      </c>
      <c r="AG370" s="22">
        <f>SUM(AG371:AG372)</f>
        <v>0</v>
      </c>
    </row>
    <row r="371" spans="1:33" s="27" customFormat="1" ht="108" customHeight="1">
      <c r="A371" s="45">
        <v>335</v>
      </c>
      <c r="B371" s="95" t="s">
        <v>557</v>
      </c>
      <c r="C371" s="161" t="s">
        <v>77</v>
      </c>
      <c r="D371" s="50" t="s">
        <v>109</v>
      </c>
      <c r="E371" s="35">
        <v>3829170</v>
      </c>
      <c r="F371" s="35">
        <v>6661278.0760000004</v>
      </c>
      <c r="G371" s="35"/>
      <c r="H371" s="35" t="s">
        <v>558</v>
      </c>
      <c r="I371" s="35"/>
      <c r="J371" s="36" t="s">
        <v>559</v>
      </c>
      <c r="K371" s="87"/>
      <c r="L371" s="35"/>
      <c r="M371" s="35"/>
      <c r="N371" s="35"/>
      <c r="O371" s="49">
        <f t="shared" ref="O371:O376" si="143">SUM(P371:R371)</f>
        <v>2370000</v>
      </c>
      <c r="P371" s="35">
        <v>2370000</v>
      </c>
      <c r="Q371" s="35"/>
      <c r="R371" s="35"/>
      <c r="S371" s="49">
        <f t="shared" ref="S371:S376" si="144">SUM(T371:V371)</f>
        <v>2370000</v>
      </c>
      <c r="T371" s="35">
        <v>2370000</v>
      </c>
      <c r="U371" s="35"/>
      <c r="V371" s="35"/>
      <c r="W371" s="60">
        <f t="shared" si="140"/>
        <v>0</v>
      </c>
      <c r="X371" s="60"/>
      <c r="Y371" s="60">
        <f t="shared" si="130"/>
        <v>0</v>
      </c>
      <c r="Z371" s="133">
        <f t="shared" si="132"/>
        <v>0</v>
      </c>
      <c r="AA371" s="60">
        <f t="shared" si="133"/>
        <v>0</v>
      </c>
      <c r="AB371" s="142">
        <f t="shared" si="134"/>
        <v>0</v>
      </c>
      <c r="AC371" s="126">
        <v>1</v>
      </c>
      <c r="AD371" s="126"/>
      <c r="AE371" s="126"/>
      <c r="AF371" s="67"/>
      <c r="AG371" s="57"/>
    </row>
    <row r="372" spans="1:33" s="18" customFormat="1" ht="110.25" customHeight="1">
      <c r="A372" s="45">
        <v>336</v>
      </c>
      <c r="B372" s="162" t="s">
        <v>560</v>
      </c>
      <c r="C372" s="161" t="s">
        <v>77</v>
      </c>
      <c r="D372" s="50" t="s">
        <v>224</v>
      </c>
      <c r="E372" s="49">
        <v>15598080</v>
      </c>
      <c r="F372" s="35">
        <v>15699248.290099999</v>
      </c>
      <c r="G372" s="49"/>
      <c r="H372" s="49">
        <v>1510000</v>
      </c>
      <c r="I372" s="49"/>
      <c r="J372" s="36" t="s">
        <v>561</v>
      </c>
      <c r="K372" s="114"/>
      <c r="L372" s="49"/>
      <c r="M372" s="49"/>
      <c r="N372" s="49"/>
      <c r="O372" s="49">
        <f t="shared" si="143"/>
        <v>2370000</v>
      </c>
      <c r="P372" s="49">
        <v>2370000</v>
      </c>
      <c r="Q372" s="49"/>
      <c r="R372" s="49"/>
      <c r="S372" s="49">
        <f t="shared" si="144"/>
        <v>2370000</v>
      </c>
      <c r="T372" s="49">
        <v>2370000</v>
      </c>
      <c r="U372" s="49"/>
      <c r="V372" s="49"/>
      <c r="W372" s="60">
        <f t="shared" si="140"/>
        <v>0</v>
      </c>
      <c r="X372" s="60"/>
      <c r="Y372" s="60">
        <f t="shared" si="130"/>
        <v>0</v>
      </c>
      <c r="Z372" s="133">
        <f t="shared" si="132"/>
        <v>0</v>
      </c>
      <c r="AA372" s="60">
        <f t="shared" si="133"/>
        <v>0</v>
      </c>
      <c r="AB372" s="142">
        <f t="shared" si="134"/>
        <v>0</v>
      </c>
      <c r="AC372" s="151">
        <v>1</v>
      </c>
      <c r="AD372" s="151"/>
      <c r="AE372" s="151"/>
      <c r="AF372" s="65"/>
      <c r="AG372" s="82"/>
    </row>
    <row r="373" spans="1:33" s="18" customFormat="1" ht="110.25" customHeight="1">
      <c r="A373" s="45">
        <v>337</v>
      </c>
      <c r="B373" s="162" t="s">
        <v>673</v>
      </c>
      <c r="C373" s="161" t="s">
        <v>77</v>
      </c>
      <c r="D373" s="50" t="s">
        <v>224</v>
      </c>
      <c r="E373" s="49">
        <v>4583843</v>
      </c>
      <c r="F373" s="35">
        <v>4174299.6186800003</v>
      </c>
      <c r="G373" s="49"/>
      <c r="H373" s="49"/>
      <c r="I373" s="49"/>
      <c r="J373" s="36" t="s">
        <v>751</v>
      </c>
      <c r="K373" s="114"/>
      <c r="L373" s="49"/>
      <c r="M373" s="49"/>
      <c r="N373" s="49"/>
      <c r="O373" s="49">
        <f t="shared" si="143"/>
        <v>1223491.45563</v>
      </c>
      <c r="P373" s="49">
        <v>1223491.45563</v>
      </c>
      <c r="Q373" s="49"/>
      <c r="R373" s="49"/>
      <c r="S373" s="49">
        <f t="shared" si="144"/>
        <v>1223491.45563</v>
      </c>
      <c r="T373" s="49">
        <v>1223491.45563</v>
      </c>
      <c r="U373" s="49"/>
      <c r="V373" s="49"/>
      <c r="W373" s="60">
        <f t="shared" si="140"/>
        <v>0</v>
      </c>
      <c r="X373" s="60"/>
      <c r="Y373" s="60">
        <f t="shared" si="130"/>
        <v>0</v>
      </c>
      <c r="Z373" s="133">
        <f t="shared" si="132"/>
        <v>0</v>
      </c>
      <c r="AA373" s="60">
        <f t="shared" si="133"/>
        <v>0</v>
      </c>
      <c r="AB373" s="142">
        <f t="shared" si="134"/>
        <v>0</v>
      </c>
      <c r="AC373" s="151">
        <v>1</v>
      </c>
      <c r="AD373" s="151"/>
      <c r="AE373" s="151"/>
      <c r="AF373" s="65"/>
      <c r="AG373" s="186"/>
    </row>
    <row r="374" spans="1:33" s="18" customFormat="1" ht="110.25" customHeight="1">
      <c r="A374" s="45">
        <v>338</v>
      </c>
      <c r="B374" s="162" t="s">
        <v>674</v>
      </c>
      <c r="C374" s="161" t="s">
        <v>77</v>
      </c>
      <c r="D374" s="50" t="s">
        <v>224</v>
      </c>
      <c r="E374" s="49">
        <v>5923655</v>
      </c>
      <c r="F374" s="35">
        <v>5644097.0989999995</v>
      </c>
      <c r="G374" s="49"/>
      <c r="H374" s="49">
        <v>0</v>
      </c>
      <c r="I374" s="49"/>
      <c r="J374" s="36" t="s">
        <v>843</v>
      </c>
      <c r="K374" s="114"/>
      <c r="L374" s="49"/>
      <c r="M374" s="49"/>
      <c r="N374" s="49"/>
      <c r="O374" s="49">
        <f t="shared" si="143"/>
        <v>1085000</v>
      </c>
      <c r="P374" s="49">
        <v>1085000</v>
      </c>
      <c r="Q374" s="49"/>
      <c r="R374" s="49"/>
      <c r="S374" s="49">
        <f t="shared" si="144"/>
        <v>1006001.358</v>
      </c>
      <c r="T374" s="49">
        <v>1006001.358</v>
      </c>
      <c r="U374" s="49"/>
      <c r="V374" s="49"/>
      <c r="W374" s="60">
        <f t="shared" si="140"/>
        <v>0</v>
      </c>
      <c r="X374" s="60"/>
      <c r="Y374" s="60">
        <f t="shared" si="130"/>
        <v>78998.641999999993</v>
      </c>
      <c r="Z374" s="133">
        <f t="shared" si="132"/>
        <v>7.2809808294930875E-2</v>
      </c>
      <c r="AA374" s="60">
        <f t="shared" si="133"/>
        <v>78998.641999999993</v>
      </c>
      <c r="AB374" s="142">
        <f t="shared" si="134"/>
        <v>7.2809808294930875E-2</v>
      </c>
      <c r="AC374" s="151">
        <v>1</v>
      </c>
      <c r="AD374" s="151"/>
      <c r="AE374" s="151"/>
      <c r="AF374" s="65"/>
      <c r="AG374" s="186"/>
    </row>
    <row r="375" spans="1:33" s="18" customFormat="1" ht="110.25" customHeight="1">
      <c r="A375" s="45">
        <v>339</v>
      </c>
      <c r="B375" s="162" t="s">
        <v>675</v>
      </c>
      <c r="C375" s="161" t="s">
        <v>77</v>
      </c>
      <c r="D375" s="50" t="s">
        <v>224</v>
      </c>
      <c r="E375" s="49">
        <v>15598080</v>
      </c>
      <c r="F375" s="35">
        <v>15699248.290099999</v>
      </c>
      <c r="G375" s="49"/>
      <c r="H375" s="49">
        <v>2616709.6447899998</v>
      </c>
      <c r="I375" s="49"/>
      <c r="J375" s="185"/>
      <c r="K375" s="114"/>
      <c r="L375" s="49"/>
      <c r="M375" s="49"/>
      <c r="N375" s="49"/>
      <c r="O375" s="49">
        <f t="shared" si="143"/>
        <v>41316</v>
      </c>
      <c r="P375" s="49">
        <v>41316</v>
      </c>
      <c r="Q375" s="49"/>
      <c r="R375" s="49"/>
      <c r="S375" s="49">
        <f t="shared" si="144"/>
        <v>41316</v>
      </c>
      <c r="T375" s="49">
        <v>41316</v>
      </c>
      <c r="U375" s="49"/>
      <c r="V375" s="49"/>
      <c r="W375" s="60">
        <f t="shared" si="140"/>
        <v>0</v>
      </c>
      <c r="X375" s="60"/>
      <c r="Y375" s="60">
        <f t="shared" si="130"/>
        <v>0</v>
      </c>
      <c r="Z375" s="133">
        <f t="shared" si="132"/>
        <v>0</v>
      </c>
      <c r="AA375" s="60">
        <f t="shared" si="133"/>
        <v>0</v>
      </c>
      <c r="AB375" s="142">
        <f t="shared" si="134"/>
        <v>0</v>
      </c>
      <c r="AC375" s="151">
        <v>1</v>
      </c>
      <c r="AD375" s="151"/>
      <c r="AE375" s="151"/>
      <c r="AF375" s="65"/>
      <c r="AG375" s="186"/>
    </row>
    <row r="376" spans="1:33" s="18" customFormat="1" ht="109.9" customHeight="1">
      <c r="A376" s="45">
        <v>341</v>
      </c>
      <c r="B376" s="162" t="s">
        <v>680</v>
      </c>
      <c r="C376" s="161" t="s">
        <v>77</v>
      </c>
      <c r="D376" s="48" t="s">
        <v>617</v>
      </c>
      <c r="E376" s="49">
        <v>116455</v>
      </c>
      <c r="F376" s="49">
        <v>112905.66376</v>
      </c>
      <c r="G376" s="49"/>
      <c r="H376" s="49"/>
      <c r="I376" s="49"/>
      <c r="J376" s="185"/>
      <c r="K376" s="114"/>
      <c r="L376" s="49"/>
      <c r="M376" s="49"/>
      <c r="N376" s="49"/>
      <c r="O376" s="49">
        <f t="shared" si="143"/>
        <v>12000</v>
      </c>
      <c r="P376" s="49">
        <v>12000</v>
      </c>
      <c r="Q376" s="49"/>
      <c r="R376" s="49"/>
      <c r="S376" s="49">
        <f t="shared" si="144"/>
        <v>0</v>
      </c>
      <c r="T376" s="49"/>
      <c r="U376" s="49"/>
      <c r="V376" s="49"/>
      <c r="W376" s="60">
        <f t="shared" si="140"/>
        <v>0</v>
      </c>
      <c r="X376" s="60"/>
      <c r="Y376" s="60">
        <f t="shared" si="130"/>
        <v>12000</v>
      </c>
      <c r="Z376" s="133">
        <f t="shared" si="132"/>
        <v>1</v>
      </c>
      <c r="AA376" s="60">
        <f t="shared" si="133"/>
        <v>12000</v>
      </c>
      <c r="AB376" s="142">
        <f t="shared" si="134"/>
        <v>1</v>
      </c>
      <c r="AC376" s="151">
        <v>1</v>
      </c>
      <c r="AD376" s="151"/>
      <c r="AE376" s="151"/>
      <c r="AF376" s="65"/>
      <c r="AG376" s="186"/>
    </row>
    <row r="377" spans="1:33" s="6" customFormat="1" ht="27.6" customHeight="1">
      <c r="A377" s="33" t="s">
        <v>565</v>
      </c>
      <c r="B377" s="23" t="s">
        <v>65</v>
      </c>
      <c r="C377" s="19"/>
      <c r="D377" s="21"/>
      <c r="E377" s="22">
        <f>SUM(E378:E378)</f>
        <v>0</v>
      </c>
      <c r="F377" s="22">
        <f>SUM(F378:F379)</f>
        <v>181575.98292000001</v>
      </c>
      <c r="G377" s="22">
        <f t="shared" ref="G377:N377" si="145">SUM(G378:G378)</f>
        <v>0</v>
      </c>
      <c r="H377" s="22">
        <f t="shared" si="145"/>
        <v>0</v>
      </c>
      <c r="I377" s="22">
        <f t="shared" si="145"/>
        <v>0</v>
      </c>
      <c r="J377" s="22">
        <f t="shared" si="145"/>
        <v>0</v>
      </c>
      <c r="K377" s="22">
        <f t="shared" si="145"/>
        <v>0</v>
      </c>
      <c r="L377" s="22">
        <f t="shared" si="145"/>
        <v>0</v>
      </c>
      <c r="M377" s="22">
        <f t="shared" si="145"/>
        <v>0</v>
      </c>
      <c r="N377" s="22">
        <f t="shared" si="145"/>
        <v>0</v>
      </c>
      <c r="O377" s="22">
        <f>SUM(O378:O379)</f>
        <v>5704</v>
      </c>
      <c r="P377" s="22">
        <f>SUM(P378:P379)</f>
        <v>5704</v>
      </c>
      <c r="Q377" s="22">
        <f>SUM(Q378:Q378)</f>
        <v>0</v>
      </c>
      <c r="R377" s="22">
        <f>SUM(R378:R378)</f>
        <v>0</v>
      </c>
      <c r="S377" s="22">
        <f>SUM(S378:S379)</f>
        <v>1711.18595</v>
      </c>
      <c r="T377" s="22">
        <f>SUM(T378:T379)</f>
        <v>1711.18595</v>
      </c>
      <c r="U377" s="22">
        <f>SUM(U378:U378)</f>
        <v>0</v>
      </c>
      <c r="V377" s="22">
        <f>SUM(V378:V378)</f>
        <v>0</v>
      </c>
      <c r="W377" s="22">
        <f t="shared" si="140"/>
        <v>0</v>
      </c>
      <c r="X377" s="22"/>
      <c r="Y377" s="22">
        <f t="shared" si="130"/>
        <v>3992.81405</v>
      </c>
      <c r="Z377" s="131">
        <f t="shared" si="132"/>
        <v>0.70000246318373072</v>
      </c>
      <c r="AA377" s="22">
        <f t="shared" si="133"/>
        <v>3992.81405</v>
      </c>
      <c r="AB377" s="140">
        <f t="shared" si="134"/>
        <v>0.70000246318373072</v>
      </c>
      <c r="AC377" s="22">
        <f>SUM(AC378:AC379)</f>
        <v>2</v>
      </c>
      <c r="AD377" s="118">
        <f>SUM(AD378:AD379)</f>
        <v>0</v>
      </c>
      <c r="AE377" s="118">
        <f>SUM(AE378:AE379)</f>
        <v>0</v>
      </c>
      <c r="AF377" s="22">
        <f>SUM(AF378:AF378)</f>
        <v>0</v>
      </c>
      <c r="AG377" s="22">
        <f>SUM(AG378:AG378)</f>
        <v>0</v>
      </c>
    </row>
    <row r="378" spans="1:33" s="27" customFormat="1" ht="71.25" customHeight="1">
      <c r="A378" s="86">
        <v>342</v>
      </c>
      <c r="B378" s="95" t="s">
        <v>562</v>
      </c>
      <c r="C378" s="161" t="s">
        <v>77</v>
      </c>
      <c r="D378" s="50" t="s">
        <v>64</v>
      </c>
      <c r="E378" s="35"/>
      <c r="F378" s="35">
        <v>175872.02976</v>
      </c>
      <c r="G378" s="35"/>
      <c r="H378" s="35"/>
      <c r="I378" s="35"/>
      <c r="J378" s="36" t="s">
        <v>49</v>
      </c>
      <c r="K378" s="87"/>
      <c r="L378" s="35"/>
      <c r="M378" s="35"/>
      <c r="N378" s="35"/>
      <c r="O378" s="49">
        <f t="shared" ref="O378:O379" si="146">SUM(P378:R378)</f>
        <v>0</v>
      </c>
      <c r="P378" s="35">
        <v>0</v>
      </c>
      <c r="Q378" s="35"/>
      <c r="R378" s="35"/>
      <c r="S378" s="49">
        <f t="shared" ref="S378:S379" si="147">SUM(T378:V378)</f>
        <v>0</v>
      </c>
      <c r="T378" s="35">
        <v>0</v>
      </c>
      <c r="U378" s="35"/>
      <c r="V378" s="35"/>
      <c r="W378" s="60">
        <f t="shared" si="140"/>
        <v>0</v>
      </c>
      <c r="X378" s="60"/>
      <c r="Y378" s="60">
        <f t="shared" si="130"/>
        <v>0</v>
      </c>
      <c r="Z378" s="133"/>
      <c r="AA378" s="60"/>
      <c r="AB378" s="142"/>
      <c r="AC378" s="126">
        <v>1</v>
      </c>
      <c r="AD378" s="126"/>
      <c r="AE378" s="126"/>
      <c r="AF378" s="67"/>
      <c r="AG378" s="57" t="s">
        <v>829</v>
      </c>
    </row>
    <row r="379" spans="1:33" s="27" customFormat="1" ht="126.75" customHeight="1">
      <c r="A379" s="86">
        <v>343</v>
      </c>
      <c r="B379" s="95" t="s">
        <v>692</v>
      </c>
      <c r="C379" s="161" t="s">
        <v>77</v>
      </c>
      <c r="D379" s="48" t="s">
        <v>617</v>
      </c>
      <c r="E379" s="35"/>
      <c r="F379" s="35">
        <v>5703.95316</v>
      </c>
      <c r="G379" s="35"/>
      <c r="H379" s="35"/>
      <c r="I379" s="35"/>
      <c r="J379" s="36"/>
      <c r="K379" s="87"/>
      <c r="L379" s="35"/>
      <c r="M379" s="35"/>
      <c r="N379" s="35"/>
      <c r="O379" s="49">
        <f t="shared" si="146"/>
        <v>5704</v>
      </c>
      <c r="P379" s="35">
        <v>5704</v>
      </c>
      <c r="Q379" s="35"/>
      <c r="R379" s="35"/>
      <c r="S379" s="49">
        <f t="shared" si="147"/>
        <v>1711.18595</v>
      </c>
      <c r="T379" s="35">
        <v>1711.18595</v>
      </c>
      <c r="U379" s="35"/>
      <c r="V379" s="35"/>
      <c r="W379" s="60">
        <f t="shared" si="140"/>
        <v>0</v>
      </c>
      <c r="X379" s="60"/>
      <c r="Y379" s="60">
        <f t="shared" si="130"/>
        <v>3992.81405</v>
      </c>
      <c r="Z379" s="133">
        <f t="shared" si="132"/>
        <v>0.70000246318373072</v>
      </c>
      <c r="AA379" s="60">
        <f t="shared" si="133"/>
        <v>3992.81405</v>
      </c>
      <c r="AB379" s="142">
        <f t="shared" si="134"/>
        <v>0.70000246318373072</v>
      </c>
      <c r="AC379" s="126">
        <v>1</v>
      </c>
      <c r="AD379" s="126"/>
      <c r="AE379" s="126"/>
      <c r="AF379" s="67"/>
      <c r="AG379" s="179"/>
    </row>
    <row r="380" spans="1:33" s="6" customFormat="1" ht="30.75" customHeight="1">
      <c r="A380" s="170" t="s">
        <v>566</v>
      </c>
      <c r="B380" s="171"/>
      <c r="C380" s="28"/>
      <c r="D380" s="16"/>
      <c r="E380" s="25">
        <f t="shared" ref="E380:V380" si="148">E382+E393</f>
        <v>492773417.50739998</v>
      </c>
      <c r="F380" s="25">
        <f t="shared" si="148"/>
        <v>488572488.96133995</v>
      </c>
      <c r="G380" s="25">
        <f t="shared" si="148"/>
        <v>58366543</v>
      </c>
      <c r="H380" s="25">
        <f t="shared" si="148"/>
        <v>261832809.44</v>
      </c>
      <c r="I380" s="25">
        <f t="shared" si="148"/>
        <v>167700000</v>
      </c>
      <c r="J380" s="25">
        <f t="shared" si="148"/>
        <v>0</v>
      </c>
      <c r="K380" s="25">
        <f t="shared" si="148"/>
        <v>0</v>
      </c>
      <c r="L380" s="25">
        <f t="shared" si="148"/>
        <v>0</v>
      </c>
      <c r="M380" s="25">
        <f t="shared" si="148"/>
        <v>40724404</v>
      </c>
      <c r="N380" s="25">
        <f t="shared" si="148"/>
        <v>5662587.4100000001</v>
      </c>
      <c r="O380" s="25">
        <f t="shared" si="148"/>
        <v>11758832</v>
      </c>
      <c r="P380" s="25">
        <f t="shared" si="148"/>
        <v>3176883</v>
      </c>
      <c r="Q380" s="25">
        <f t="shared" si="148"/>
        <v>175284</v>
      </c>
      <c r="R380" s="25">
        <f t="shared" si="148"/>
        <v>8406665</v>
      </c>
      <c r="S380" s="25">
        <f t="shared" si="148"/>
        <v>10212949</v>
      </c>
      <c r="T380" s="25">
        <f t="shared" si="148"/>
        <v>1631000</v>
      </c>
      <c r="U380" s="25">
        <f t="shared" si="148"/>
        <v>175284</v>
      </c>
      <c r="V380" s="25">
        <f t="shared" si="148"/>
        <v>8406665</v>
      </c>
      <c r="W380" s="25">
        <f t="shared" si="140"/>
        <v>0</v>
      </c>
      <c r="X380" s="25"/>
      <c r="Y380" s="25">
        <f t="shared" si="130"/>
        <v>1545883</v>
      </c>
      <c r="Z380" s="127">
        <f t="shared" si="132"/>
        <v>0.46115930381750075</v>
      </c>
      <c r="AA380" s="25">
        <f t="shared" si="133"/>
        <v>1545883</v>
      </c>
      <c r="AB380" s="128">
        <f t="shared" si="134"/>
        <v>0.13146569319129656</v>
      </c>
      <c r="AC380" s="25">
        <f>AC382+AC393</f>
        <v>6</v>
      </c>
      <c r="AD380" s="25">
        <f>AD382+AD393</f>
        <v>0</v>
      </c>
      <c r="AE380" s="25">
        <f>AE382+AE393</f>
        <v>0</v>
      </c>
      <c r="AF380" s="25">
        <f>AF382+AF393</f>
        <v>0</v>
      </c>
      <c r="AG380" s="25"/>
    </row>
    <row r="381" spans="1:33" ht="25.5" customHeight="1">
      <c r="A381" s="34"/>
      <c r="B381" s="13" t="s">
        <v>0</v>
      </c>
      <c r="C381" s="2"/>
      <c r="D381" s="2"/>
      <c r="E381" s="26"/>
      <c r="F381" s="14"/>
      <c r="G381" s="14"/>
      <c r="H381" s="14"/>
      <c r="I381" s="14"/>
      <c r="J381" s="15"/>
      <c r="K381" s="14"/>
      <c r="L381" s="14"/>
      <c r="M381" s="14"/>
      <c r="N381" s="14"/>
      <c r="O381" s="14"/>
      <c r="P381" s="14"/>
      <c r="Q381" s="14"/>
      <c r="R381" s="14"/>
      <c r="S381" s="14"/>
      <c r="T381" s="14"/>
      <c r="U381" s="14"/>
      <c r="V381" s="14"/>
      <c r="W381" s="59">
        <f t="shared" si="140"/>
        <v>0</v>
      </c>
      <c r="X381" s="61"/>
      <c r="Y381" s="59">
        <f t="shared" si="130"/>
        <v>0</v>
      </c>
      <c r="Z381" s="134"/>
      <c r="AA381" s="59"/>
      <c r="AB381" s="143"/>
      <c r="AC381" s="121"/>
      <c r="AD381" s="121"/>
      <c r="AE381" s="121"/>
      <c r="AF381" s="66"/>
      <c r="AG381" s="75"/>
    </row>
    <row r="382" spans="1:33" s="6" customFormat="1" ht="47.25" customHeight="1">
      <c r="A382" s="115" t="s">
        <v>797</v>
      </c>
      <c r="B382" s="23" t="s">
        <v>168</v>
      </c>
      <c r="C382" s="21"/>
      <c r="D382" s="21"/>
      <c r="E382" s="22">
        <f>E383+E385+E387+E389+F391</f>
        <v>489453685.50739998</v>
      </c>
      <c r="F382" s="22">
        <f t="shared" ref="F382:V382" si="149">F383+F385+F387+F389+F391</f>
        <v>485319453.50467998</v>
      </c>
      <c r="G382" s="22">
        <f t="shared" si="149"/>
        <v>58366543</v>
      </c>
      <c r="H382" s="22">
        <f t="shared" si="149"/>
        <v>260832809.44</v>
      </c>
      <c r="I382" s="22">
        <f t="shared" si="149"/>
        <v>167700000</v>
      </c>
      <c r="J382" s="22">
        <f t="shared" si="149"/>
        <v>0</v>
      </c>
      <c r="K382" s="22">
        <f t="shared" si="149"/>
        <v>0</v>
      </c>
      <c r="L382" s="22">
        <f t="shared" si="149"/>
        <v>0</v>
      </c>
      <c r="M382" s="22">
        <f t="shared" si="149"/>
        <v>40724404</v>
      </c>
      <c r="N382" s="22">
        <f t="shared" si="149"/>
        <v>5662587.4100000001</v>
      </c>
      <c r="O382" s="22">
        <f t="shared" si="149"/>
        <v>11127832</v>
      </c>
      <c r="P382" s="22">
        <f t="shared" si="149"/>
        <v>2545883</v>
      </c>
      <c r="Q382" s="22">
        <f t="shared" si="149"/>
        <v>175284</v>
      </c>
      <c r="R382" s="22">
        <f t="shared" si="149"/>
        <v>8406665</v>
      </c>
      <c r="S382" s="22">
        <f t="shared" si="149"/>
        <v>9581949</v>
      </c>
      <c r="T382" s="22">
        <f t="shared" si="149"/>
        <v>1000000</v>
      </c>
      <c r="U382" s="22">
        <f t="shared" si="149"/>
        <v>175284</v>
      </c>
      <c r="V382" s="22">
        <f t="shared" si="149"/>
        <v>8406665</v>
      </c>
      <c r="W382" s="22">
        <f t="shared" si="140"/>
        <v>0</v>
      </c>
      <c r="X382" s="22"/>
      <c r="Y382" s="22">
        <f t="shared" si="130"/>
        <v>1545883</v>
      </c>
      <c r="Z382" s="131">
        <f t="shared" si="132"/>
        <v>0.56809560015978444</v>
      </c>
      <c r="AA382" s="22">
        <f t="shared" si="133"/>
        <v>1545883</v>
      </c>
      <c r="AB382" s="149">
        <f t="shared" si="134"/>
        <v>0.13892041145121531</v>
      </c>
      <c r="AC382" s="22">
        <f>AC383+AC385+AC387+AC389+AC391</f>
        <v>5</v>
      </c>
      <c r="AD382" s="22">
        <f>AD383+AD385+AD387+AD389+AD391</f>
        <v>0</v>
      </c>
      <c r="AE382" s="22">
        <f>AE383+AE385+AE387+AE389+AE391</f>
        <v>0</v>
      </c>
      <c r="AF382" s="22"/>
      <c r="AG382" s="74"/>
    </row>
    <row r="383" spans="1:33" s="6" customFormat="1" ht="27" customHeight="1">
      <c r="A383" s="84"/>
      <c r="B383" s="177" t="s">
        <v>215</v>
      </c>
      <c r="C383" s="85"/>
      <c r="D383" s="85"/>
      <c r="E383" s="44">
        <f>SUM(E384)</f>
        <v>67814524</v>
      </c>
      <c r="F383" s="44">
        <f t="shared" ref="F383:V383" si="150">SUM(F384)</f>
        <v>63776109.899999999</v>
      </c>
      <c r="G383" s="44">
        <f t="shared" si="150"/>
        <v>58366543</v>
      </c>
      <c r="H383" s="44">
        <f t="shared" si="150"/>
        <v>9447980.9600000009</v>
      </c>
      <c r="I383" s="44">
        <f t="shared" si="150"/>
        <v>0</v>
      </c>
      <c r="J383" s="44">
        <f t="shared" si="150"/>
        <v>0</v>
      </c>
      <c r="K383" s="44">
        <f t="shared" si="150"/>
        <v>0</v>
      </c>
      <c r="L383" s="44">
        <f t="shared" si="150"/>
        <v>0</v>
      </c>
      <c r="M383" s="44">
        <f t="shared" si="150"/>
        <v>40724404</v>
      </c>
      <c r="N383" s="44">
        <f t="shared" si="150"/>
        <v>4240789.41</v>
      </c>
      <c r="O383" s="44">
        <f t="shared" si="150"/>
        <v>8581949</v>
      </c>
      <c r="P383" s="44">
        <f t="shared" si="150"/>
        <v>0</v>
      </c>
      <c r="Q383" s="44">
        <f t="shared" si="150"/>
        <v>175284</v>
      </c>
      <c r="R383" s="44">
        <f t="shared" si="150"/>
        <v>8406665</v>
      </c>
      <c r="S383" s="44">
        <f t="shared" si="150"/>
        <v>8581949</v>
      </c>
      <c r="T383" s="44">
        <f t="shared" si="150"/>
        <v>0</v>
      </c>
      <c r="U383" s="44">
        <f t="shared" si="150"/>
        <v>175284</v>
      </c>
      <c r="V383" s="44">
        <f t="shared" si="150"/>
        <v>8406665</v>
      </c>
      <c r="W383" s="44">
        <f t="shared" si="140"/>
        <v>0</v>
      </c>
      <c r="X383" s="44"/>
      <c r="Y383" s="44">
        <f t="shared" si="130"/>
        <v>0</v>
      </c>
      <c r="Z383" s="139">
        <f t="shared" si="132"/>
        <v>0</v>
      </c>
      <c r="AA383" s="44">
        <f t="shared" si="133"/>
        <v>0</v>
      </c>
      <c r="AB383" s="148">
        <f t="shared" si="134"/>
        <v>0</v>
      </c>
      <c r="AC383" s="44">
        <f t="shared" ref="AC383:AF383" si="151">SUM(AC384)</f>
        <v>1</v>
      </c>
      <c r="AD383" s="44">
        <f t="shared" si="151"/>
        <v>0</v>
      </c>
      <c r="AE383" s="44">
        <f t="shared" si="151"/>
        <v>0</v>
      </c>
      <c r="AF383" s="44">
        <f t="shared" si="151"/>
        <v>0</v>
      </c>
      <c r="AG383" s="44"/>
    </row>
    <row r="384" spans="1:33" s="155" customFormat="1" ht="181.5" customHeight="1">
      <c r="A384" s="228">
        <v>345</v>
      </c>
      <c r="B384" s="208" t="s">
        <v>58</v>
      </c>
      <c r="C384" s="223" t="s">
        <v>112</v>
      </c>
      <c r="D384" s="194" t="s">
        <v>589</v>
      </c>
      <c r="E384" s="196">
        <v>67814524</v>
      </c>
      <c r="F384" s="196">
        <v>63776109.899999999</v>
      </c>
      <c r="G384" s="196">
        <v>58366543</v>
      </c>
      <c r="H384" s="196">
        <v>9447980.9600000009</v>
      </c>
      <c r="I384" s="196"/>
      <c r="J384" s="219" t="s">
        <v>59</v>
      </c>
      <c r="K384" s="229"/>
      <c r="L384" s="196"/>
      <c r="M384" s="196">
        <v>40724404</v>
      </c>
      <c r="N384" s="196">
        <v>4240789.41</v>
      </c>
      <c r="O384" s="195">
        <f t="shared" ref="O384" si="152">SUM(P384:R384)</f>
        <v>8581949</v>
      </c>
      <c r="P384" s="196"/>
      <c r="Q384" s="196">
        <v>175284</v>
      </c>
      <c r="R384" s="196">
        <v>8406665</v>
      </c>
      <c r="S384" s="195">
        <f t="shared" ref="S384" si="153">SUM(T384:V384)</f>
        <v>8581949</v>
      </c>
      <c r="T384" s="196"/>
      <c r="U384" s="196">
        <v>175284</v>
      </c>
      <c r="V384" s="196">
        <v>8406665</v>
      </c>
      <c r="W384" s="199">
        <f>R384-V384</f>
        <v>0</v>
      </c>
      <c r="X384" s="199"/>
      <c r="Y384" s="199">
        <f>P384+Q384-T384-U384</f>
        <v>0</v>
      </c>
      <c r="Z384" s="200">
        <f>Y384/(P384+Q384)</f>
        <v>0</v>
      </c>
      <c r="AA384" s="199">
        <f>Y384+W384</f>
        <v>0</v>
      </c>
      <c r="AB384" s="201">
        <f>AA384/O384</f>
        <v>0</v>
      </c>
      <c r="AC384" s="214">
        <v>1</v>
      </c>
      <c r="AD384" s="214"/>
      <c r="AE384" s="214"/>
      <c r="AF384" s="230"/>
      <c r="AG384" s="204" t="s">
        <v>295</v>
      </c>
    </row>
    <row r="385" spans="1:33" s="6" customFormat="1" ht="46.5" customHeight="1">
      <c r="A385" s="84"/>
      <c r="B385" s="177" t="s">
        <v>169</v>
      </c>
      <c r="C385" s="85"/>
      <c r="D385" s="85"/>
      <c r="E385" s="44">
        <f t="shared" ref="E385:V385" si="154">SUM(E386:E386)</f>
        <v>418448959</v>
      </c>
      <c r="F385" s="44">
        <f t="shared" si="154"/>
        <v>418448959</v>
      </c>
      <c r="G385" s="44">
        <f t="shared" si="154"/>
        <v>0</v>
      </c>
      <c r="H385" s="44">
        <f t="shared" si="154"/>
        <v>250748959</v>
      </c>
      <c r="I385" s="44">
        <f t="shared" si="154"/>
        <v>167700000</v>
      </c>
      <c r="J385" s="44">
        <f t="shared" si="154"/>
        <v>0</v>
      </c>
      <c r="K385" s="44">
        <f t="shared" si="154"/>
        <v>0</v>
      </c>
      <c r="L385" s="44">
        <f t="shared" si="154"/>
        <v>0</v>
      </c>
      <c r="M385" s="44">
        <f t="shared" si="154"/>
        <v>0</v>
      </c>
      <c r="N385" s="44">
        <f t="shared" si="154"/>
        <v>0</v>
      </c>
      <c r="O385" s="44">
        <f t="shared" si="154"/>
        <v>0</v>
      </c>
      <c r="P385" s="44">
        <f t="shared" si="154"/>
        <v>0</v>
      </c>
      <c r="Q385" s="44">
        <f t="shared" si="154"/>
        <v>0</v>
      </c>
      <c r="R385" s="44">
        <f t="shared" si="154"/>
        <v>0</v>
      </c>
      <c r="S385" s="44">
        <f t="shared" si="154"/>
        <v>0</v>
      </c>
      <c r="T385" s="44">
        <f t="shared" si="154"/>
        <v>0</v>
      </c>
      <c r="U385" s="44">
        <f t="shared" si="154"/>
        <v>0</v>
      </c>
      <c r="V385" s="44">
        <f t="shared" si="154"/>
        <v>0</v>
      </c>
      <c r="W385" s="44">
        <f t="shared" si="140"/>
        <v>0</v>
      </c>
      <c r="X385" s="44"/>
      <c r="Y385" s="44">
        <f t="shared" si="130"/>
        <v>0</v>
      </c>
      <c r="Z385" s="139" t="e">
        <f t="shared" si="132"/>
        <v>#DIV/0!</v>
      </c>
      <c r="AA385" s="44">
        <f t="shared" si="133"/>
        <v>0</v>
      </c>
      <c r="AB385" s="148" t="e">
        <f t="shared" si="134"/>
        <v>#DIV/0!</v>
      </c>
      <c r="AC385" s="44">
        <f>SUM(AC386:AC386)</f>
        <v>1</v>
      </c>
      <c r="AD385" s="44">
        <f>SUM(AD386:AD386)</f>
        <v>0</v>
      </c>
      <c r="AE385" s="44">
        <f>SUM(AE386:AE386)</f>
        <v>0</v>
      </c>
      <c r="AF385" s="44"/>
      <c r="AG385" s="44"/>
    </row>
    <row r="386" spans="1:33" s="155" customFormat="1" ht="193.5" customHeight="1">
      <c r="A386" s="228">
        <v>348</v>
      </c>
      <c r="B386" s="208" t="s">
        <v>746</v>
      </c>
      <c r="C386" s="223" t="s">
        <v>94</v>
      </c>
      <c r="D386" s="231" t="s">
        <v>617</v>
      </c>
      <c r="E386" s="196">
        <v>418448959</v>
      </c>
      <c r="F386" s="196">
        <v>418448959</v>
      </c>
      <c r="G386" s="196"/>
      <c r="H386" s="196">
        <v>250748959</v>
      </c>
      <c r="I386" s="196">
        <v>167700000</v>
      </c>
      <c r="J386" s="219"/>
      <c r="K386" s="229" t="s">
        <v>747</v>
      </c>
      <c r="L386" s="196"/>
      <c r="M386" s="196"/>
      <c r="N386" s="196"/>
      <c r="O386" s="195" t="s">
        <v>748</v>
      </c>
      <c r="P386" s="195" t="s">
        <v>748</v>
      </c>
      <c r="Q386" s="196"/>
      <c r="R386" s="196"/>
      <c r="S386" s="195" t="s">
        <v>748</v>
      </c>
      <c r="T386" s="195" t="s">
        <v>748</v>
      </c>
      <c r="U386" s="196"/>
      <c r="V386" s="196"/>
      <c r="W386" s="199">
        <f t="shared" si="140"/>
        <v>0</v>
      </c>
      <c r="X386" s="199"/>
      <c r="Y386" s="199" t="e">
        <f t="shared" si="130"/>
        <v>#VALUE!</v>
      </c>
      <c r="Z386" s="200" t="e">
        <f t="shared" si="132"/>
        <v>#VALUE!</v>
      </c>
      <c r="AA386" s="199" t="e">
        <f t="shared" si="133"/>
        <v>#VALUE!</v>
      </c>
      <c r="AB386" s="201" t="e">
        <f t="shared" si="134"/>
        <v>#VALUE!</v>
      </c>
      <c r="AC386" s="214">
        <v>1</v>
      </c>
      <c r="AD386" s="214"/>
      <c r="AE386" s="214"/>
      <c r="AF386" s="217"/>
      <c r="AG386" s="232" t="s">
        <v>749</v>
      </c>
    </row>
    <row r="387" spans="1:33" s="6" customFormat="1" ht="30" customHeight="1">
      <c r="A387" s="84"/>
      <c r="B387" s="177" t="s">
        <v>521</v>
      </c>
      <c r="C387" s="85"/>
      <c r="D387" s="85"/>
      <c r="E387" s="44">
        <f t="shared" ref="E387:V387" si="155">SUM(E388:E388)</f>
        <v>2526847.7000000002</v>
      </c>
      <c r="F387" s="44">
        <f t="shared" si="155"/>
        <v>2435706.56</v>
      </c>
      <c r="G387" s="44">
        <f t="shared" si="155"/>
        <v>0</v>
      </c>
      <c r="H387" s="44">
        <f t="shared" si="155"/>
        <v>421798</v>
      </c>
      <c r="I387" s="44">
        <f t="shared" si="155"/>
        <v>0</v>
      </c>
      <c r="J387" s="44">
        <f t="shared" si="155"/>
        <v>0</v>
      </c>
      <c r="K387" s="44">
        <f t="shared" si="155"/>
        <v>0</v>
      </c>
      <c r="L387" s="44">
        <f t="shared" si="155"/>
        <v>0</v>
      </c>
      <c r="M387" s="44">
        <f t="shared" si="155"/>
        <v>0</v>
      </c>
      <c r="N387" s="44">
        <f t="shared" si="155"/>
        <v>1421798</v>
      </c>
      <c r="O387" s="44">
        <f t="shared" si="155"/>
        <v>2105050</v>
      </c>
      <c r="P387" s="44">
        <f t="shared" si="155"/>
        <v>2105050</v>
      </c>
      <c r="Q387" s="44">
        <f t="shared" si="155"/>
        <v>0</v>
      </c>
      <c r="R387" s="44">
        <f t="shared" si="155"/>
        <v>0</v>
      </c>
      <c r="S387" s="44">
        <f t="shared" si="155"/>
        <v>1000000</v>
      </c>
      <c r="T387" s="44">
        <f t="shared" si="155"/>
        <v>1000000</v>
      </c>
      <c r="U387" s="44">
        <f t="shared" si="155"/>
        <v>0</v>
      </c>
      <c r="V387" s="44">
        <f t="shared" si="155"/>
        <v>0</v>
      </c>
      <c r="W387" s="44">
        <f t="shared" si="140"/>
        <v>0</v>
      </c>
      <c r="X387" s="44"/>
      <c r="Y387" s="44">
        <f t="shared" si="130"/>
        <v>1105050</v>
      </c>
      <c r="Z387" s="139">
        <f t="shared" si="132"/>
        <v>0.52495190138001468</v>
      </c>
      <c r="AA387" s="44">
        <f t="shared" si="133"/>
        <v>1105050</v>
      </c>
      <c r="AB387" s="148">
        <f t="shared" si="134"/>
        <v>0.52495190138001468</v>
      </c>
      <c r="AC387" s="122">
        <f>SUM(AC388:AC388)</f>
        <v>1</v>
      </c>
      <c r="AD387" s="122">
        <f>SUM(AD388:AD388)</f>
        <v>0</v>
      </c>
      <c r="AE387" s="122">
        <f>SUM(AE388:AE388)</f>
        <v>0</v>
      </c>
      <c r="AF387" s="44">
        <f>SUM(AF388:AF388)</f>
        <v>0</v>
      </c>
      <c r="AG387" s="44">
        <f>SUM(AG388:AG388)</f>
        <v>0</v>
      </c>
    </row>
    <row r="388" spans="1:33" s="155" customFormat="1" ht="93" customHeight="1">
      <c r="A388" s="192">
        <v>349</v>
      </c>
      <c r="B388" s="208" t="s">
        <v>522</v>
      </c>
      <c r="C388" s="223" t="s">
        <v>93</v>
      </c>
      <c r="D388" s="194" t="s">
        <v>48</v>
      </c>
      <c r="E388" s="196">
        <v>2526847.7000000002</v>
      </c>
      <c r="F388" s="196">
        <v>2435706.56</v>
      </c>
      <c r="G388" s="196"/>
      <c r="H388" s="196">
        <v>421798</v>
      </c>
      <c r="I388" s="196"/>
      <c r="J388" s="219" t="s">
        <v>523</v>
      </c>
      <c r="K388" s="229" t="s">
        <v>584</v>
      </c>
      <c r="L388" s="196" t="s">
        <v>585</v>
      </c>
      <c r="M388" s="196"/>
      <c r="N388" s="196">
        <v>1421798</v>
      </c>
      <c r="O388" s="195">
        <f t="shared" ref="O388" si="156">SUM(P388:R388)</f>
        <v>2105050</v>
      </c>
      <c r="P388" s="195">
        <v>2105050</v>
      </c>
      <c r="Q388" s="196"/>
      <c r="R388" s="196"/>
      <c r="S388" s="195">
        <f t="shared" ref="S388" si="157">SUM(T388:V388)</f>
        <v>1000000</v>
      </c>
      <c r="T388" s="195">
        <v>1000000</v>
      </c>
      <c r="U388" s="196"/>
      <c r="V388" s="196"/>
      <c r="W388" s="199">
        <f t="shared" si="140"/>
        <v>0</v>
      </c>
      <c r="X388" s="199"/>
      <c r="Y388" s="199">
        <f t="shared" si="130"/>
        <v>1105050</v>
      </c>
      <c r="Z388" s="200">
        <f t="shared" si="132"/>
        <v>0.52495190138001468</v>
      </c>
      <c r="AA388" s="199">
        <f t="shared" si="133"/>
        <v>1105050</v>
      </c>
      <c r="AB388" s="201">
        <f t="shared" si="134"/>
        <v>0.52495190138001468</v>
      </c>
      <c r="AC388" s="214">
        <v>1</v>
      </c>
      <c r="AD388" s="214"/>
      <c r="AE388" s="214"/>
      <c r="AF388" s="217"/>
      <c r="AG388" s="204" t="s">
        <v>585</v>
      </c>
    </row>
    <row r="389" spans="1:33" s="6" customFormat="1" ht="51" customHeight="1">
      <c r="A389" s="84"/>
      <c r="B389" s="177" t="s">
        <v>524</v>
      </c>
      <c r="C389" s="85"/>
      <c r="D389" s="85"/>
      <c r="E389" s="44">
        <f t="shared" ref="E389:V389" si="158">SUM(E390:E390)</f>
        <v>218748.24272000004</v>
      </c>
      <c r="F389" s="44">
        <f t="shared" si="158"/>
        <v>214071.48</v>
      </c>
      <c r="G389" s="44">
        <f t="shared" si="158"/>
        <v>0</v>
      </c>
      <c r="H389" s="44">
        <f t="shared" si="158"/>
        <v>214071.48</v>
      </c>
      <c r="I389" s="44">
        <f t="shared" si="158"/>
        <v>0</v>
      </c>
      <c r="J389" s="44">
        <f t="shared" si="158"/>
        <v>0</v>
      </c>
      <c r="K389" s="44">
        <f t="shared" si="158"/>
        <v>0</v>
      </c>
      <c r="L389" s="44">
        <f t="shared" si="158"/>
        <v>0</v>
      </c>
      <c r="M389" s="44">
        <f t="shared" si="158"/>
        <v>0</v>
      </c>
      <c r="N389" s="44">
        <f t="shared" si="158"/>
        <v>0</v>
      </c>
      <c r="O389" s="44">
        <f t="shared" si="158"/>
        <v>0</v>
      </c>
      <c r="P389" s="44">
        <f t="shared" si="158"/>
        <v>0</v>
      </c>
      <c r="Q389" s="44">
        <f t="shared" si="158"/>
        <v>0</v>
      </c>
      <c r="R389" s="44">
        <f t="shared" si="158"/>
        <v>0</v>
      </c>
      <c r="S389" s="44">
        <f t="shared" si="158"/>
        <v>0</v>
      </c>
      <c r="T389" s="44">
        <f t="shared" si="158"/>
        <v>0</v>
      </c>
      <c r="U389" s="44">
        <f t="shared" si="158"/>
        <v>0</v>
      </c>
      <c r="V389" s="44">
        <f t="shared" si="158"/>
        <v>0</v>
      </c>
      <c r="W389" s="44">
        <f t="shared" si="140"/>
        <v>0</v>
      </c>
      <c r="X389" s="44"/>
      <c r="Y389" s="44">
        <f t="shared" si="130"/>
        <v>0</v>
      </c>
      <c r="Z389" s="139" t="e">
        <f t="shared" si="132"/>
        <v>#DIV/0!</v>
      </c>
      <c r="AA389" s="44">
        <f t="shared" si="133"/>
        <v>0</v>
      </c>
      <c r="AB389" s="148" t="e">
        <f t="shared" si="134"/>
        <v>#DIV/0!</v>
      </c>
      <c r="AC389" s="122">
        <f>SUM(AC390:AC390)</f>
        <v>1</v>
      </c>
      <c r="AD389" s="122">
        <f>SUM(AD390:AD390)</f>
        <v>0</v>
      </c>
      <c r="AE389" s="122">
        <f>SUM(AE390:AE390)</f>
        <v>0</v>
      </c>
      <c r="AF389" s="44">
        <f>SUM(AF390:AF390)</f>
        <v>0</v>
      </c>
      <c r="AG389" s="44">
        <f>SUM(AG390:AG390)</f>
        <v>0</v>
      </c>
    </row>
    <row r="390" spans="1:33" s="27" customFormat="1" ht="93.75">
      <c r="A390" s="45">
        <v>350</v>
      </c>
      <c r="B390" s="95" t="s">
        <v>526</v>
      </c>
      <c r="C390" s="161" t="s">
        <v>93</v>
      </c>
      <c r="D390" s="50" t="s">
        <v>48</v>
      </c>
      <c r="E390" s="35">
        <v>218748.24272000004</v>
      </c>
      <c r="F390" s="35">
        <v>214071.48</v>
      </c>
      <c r="G390" s="35"/>
      <c r="H390" s="35">
        <v>214071.48</v>
      </c>
      <c r="I390" s="35"/>
      <c r="J390" s="36" t="s">
        <v>525</v>
      </c>
      <c r="K390" s="87" t="s">
        <v>583</v>
      </c>
      <c r="L390" s="35" t="s">
        <v>526</v>
      </c>
      <c r="M390" s="35"/>
      <c r="N390" s="35"/>
      <c r="O390" s="49"/>
      <c r="P390" s="49"/>
      <c r="Q390" s="35"/>
      <c r="R390" s="35"/>
      <c r="S390" s="49"/>
      <c r="T390" s="35"/>
      <c r="U390" s="35"/>
      <c r="V390" s="35"/>
      <c r="W390" s="60">
        <f t="shared" si="140"/>
        <v>0</v>
      </c>
      <c r="X390" s="60"/>
      <c r="Y390" s="60">
        <f t="shared" si="130"/>
        <v>0</v>
      </c>
      <c r="Z390" s="133"/>
      <c r="AA390" s="60"/>
      <c r="AB390" s="142"/>
      <c r="AC390" s="188">
        <v>1</v>
      </c>
      <c r="AD390" s="164"/>
      <c r="AE390" s="165"/>
      <c r="AF390" s="67"/>
      <c r="AG390" s="57" t="s">
        <v>828</v>
      </c>
    </row>
    <row r="391" spans="1:33" s="6" customFormat="1" ht="30" customHeight="1">
      <c r="A391" s="84"/>
      <c r="B391" s="177" t="s">
        <v>166</v>
      </c>
      <c r="C391" s="85"/>
      <c r="D391" s="85"/>
      <c r="E391" s="44">
        <f>E392</f>
        <v>0</v>
      </c>
      <c r="F391" s="44">
        <f t="shared" ref="F391:AF391" si="159">F392</f>
        <v>444606.56468000001</v>
      </c>
      <c r="G391" s="44">
        <f t="shared" si="159"/>
        <v>0</v>
      </c>
      <c r="H391" s="44">
        <f t="shared" si="159"/>
        <v>0</v>
      </c>
      <c r="I391" s="44">
        <f t="shared" si="159"/>
        <v>0</v>
      </c>
      <c r="J391" s="44"/>
      <c r="K391" s="44">
        <f t="shared" si="159"/>
        <v>0</v>
      </c>
      <c r="L391" s="44">
        <f t="shared" si="159"/>
        <v>0</v>
      </c>
      <c r="M391" s="44">
        <f t="shared" si="159"/>
        <v>0</v>
      </c>
      <c r="N391" s="44">
        <f t="shared" si="159"/>
        <v>0</v>
      </c>
      <c r="O391" s="44">
        <f t="shared" si="159"/>
        <v>440833</v>
      </c>
      <c r="P391" s="44">
        <f t="shared" si="159"/>
        <v>440833</v>
      </c>
      <c r="Q391" s="44">
        <f t="shared" si="159"/>
        <v>0</v>
      </c>
      <c r="R391" s="44">
        <f t="shared" si="159"/>
        <v>0</v>
      </c>
      <c r="S391" s="44">
        <f t="shared" si="159"/>
        <v>0</v>
      </c>
      <c r="T391" s="44">
        <f t="shared" si="159"/>
        <v>0</v>
      </c>
      <c r="U391" s="44">
        <f t="shared" si="159"/>
        <v>0</v>
      </c>
      <c r="V391" s="44">
        <f t="shared" si="159"/>
        <v>0</v>
      </c>
      <c r="W391" s="44">
        <f t="shared" si="140"/>
        <v>0</v>
      </c>
      <c r="X391" s="44"/>
      <c r="Y391" s="44">
        <f t="shared" si="130"/>
        <v>440833</v>
      </c>
      <c r="Z391" s="139">
        <f t="shared" si="132"/>
        <v>1</v>
      </c>
      <c r="AA391" s="44">
        <f t="shared" si="133"/>
        <v>440833</v>
      </c>
      <c r="AB391" s="148">
        <f t="shared" si="134"/>
        <v>1</v>
      </c>
      <c r="AC391" s="122">
        <f>AC392</f>
        <v>1</v>
      </c>
      <c r="AD391" s="122">
        <f t="shared" si="159"/>
        <v>0</v>
      </c>
      <c r="AE391" s="122">
        <f t="shared" si="159"/>
        <v>0</v>
      </c>
      <c r="AF391" s="44">
        <f t="shared" si="159"/>
        <v>0</v>
      </c>
      <c r="AG391" s="44"/>
    </row>
    <row r="392" spans="1:33" s="27" customFormat="1" ht="284.25" customHeight="1">
      <c r="A392" s="166">
        <v>351</v>
      </c>
      <c r="B392" s="95" t="s">
        <v>167</v>
      </c>
      <c r="C392" s="161" t="s">
        <v>104</v>
      </c>
      <c r="D392" s="50">
        <v>2025</v>
      </c>
      <c r="E392" s="35"/>
      <c r="F392" s="35">
        <v>444606.56468000001</v>
      </c>
      <c r="G392" s="35"/>
      <c r="H392" s="35"/>
      <c r="I392" s="35"/>
      <c r="J392" s="36"/>
      <c r="K392" s="178"/>
      <c r="L392" s="35"/>
      <c r="M392" s="35"/>
      <c r="N392" s="35"/>
      <c r="O392" s="49">
        <f t="shared" ref="O392" si="160">SUM(P392:R392)</f>
        <v>440833</v>
      </c>
      <c r="P392" s="49">
        <v>440833</v>
      </c>
      <c r="Q392" s="35"/>
      <c r="R392" s="35"/>
      <c r="S392" s="49">
        <f t="shared" ref="S392" si="161">SUM(T392:V392)</f>
        <v>0</v>
      </c>
      <c r="T392" s="35">
        <v>0</v>
      </c>
      <c r="U392" s="35"/>
      <c r="V392" s="35"/>
      <c r="W392" s="60">
        <f t="shared" si="140"/>
        <v>0</v>
      </c>
      <c r="X392" s="60"/>
      <c r="Y392" s="60">
        <f t="shared" si="130"/>
        <v>440833</v>
      </c>
      <c r="Z392" s="133">
        <f t="shared" si="132"/>
        <v>1</v>
      </c>
      <c r="AA392" s="60">
        <f t="shared" si="133"/>
        <v>440833</v>
      </c>
      <c r="AB392" s="142">
        <f t="shared" si="134"/>
        <v>1</v>
      </c>
      <c r="AC392" s="126">
        <v>1</v>
      </c>
      <c r="AD392" s="126"/>
      <c r="AE392" s="126"/>
      <c r="AF392" s="67"/>
      <c r="AG392" s="57" t="s">
        <v>827</v>
      </c>
    </row>
    <row r="393" spans="1:33" s="6" customFormat="1" ht="54" customHeight="1">
      <c r="A393" s="115" t="s">
        <v>798</v>
      </c>
      <c r="B393" s="23" t="s">
        <v>8</v>
      </c>
      <c r="C393" s="21"/>
      <c r="D393" s="21"/>
      <c r="E393" s="22">
        <f>E394</f>
        <v>3319732</v>
      </c>
      <c r="F393" s="22">
        <f t="shared" ref="F393:AG393" si="162">F394</f>
        <v>3253035.4566600001</v>
      </c>
      <c r="G393" s="22">
        <f t="shared" si="162"/>
        <v>0</v>
      </c>
      <c r="H393" s="22">
        <f t="shared" si="162"/>
        <v>1000000</v>
      </c>
      <c r="I393" s="22">
        <f t="shared" si="162"/>
        <v>0</v>
      </c>
      <c r="J393" s="22"/>
      <c r="K393" s="22">
        <f t="shared" si="162"/>
        <v>0</v>
      </c>
      <c r="L393" s="22">
        <f t="shared" si="162"/>
        <v>0</v>
      </c>
      <c r="M393" s="22">
        <f t="shared" si="162"/>
        <v>0</v>
      </c>
      <c r="N393" s="22">
        <f t="shared" si="162"/>
        <v>0</v>
      </c>
      <c r="O393" s="22">
        <f>O394</f>
        <v>631000</v>
      </c>
      <c r="P393" s="22">
        <f t="shared" si="162"/>
        <v>631000</v>
      </c>
      <c r="Q393" s="22">
        <f t="shared" si="162"/>
        <v>0</v>
      </c>
      <c r="R393" s="22">
        <f t="shared" si="162"/>
        <v>0</v>
      </c>
      <c r="S393" s="22">
        <f t="shared" si="162"/>
        <v>631000</v>
      </c>
      <c r="T393" s="22">
        <f t="shared" si="162"/>
        <v>631000</v>
      </c>
      <c r="U393" s="22">
        <f t="shared" si="162"/>
        <v>0</v>
      </c>
      <c r="V393" s="22">
        <f t="shared" si="162"/>
        <v>0</v>
      </c>
      <c r="W393" s="22">
        <f t="shared" si="140"/>
        <v>0</v>
      </c>
      <c r="X393" s="22"/>
      <c r="Y393" s="22">
        <f t="shared" si="130"/>
        <v>0</v>
      </c>
      <c r="Z393" s="131">
        <f t="shared" si="132"/>
        <v>0</v>
      </c>
      <c r="AA393" s="22">
        <f t="shared" si="133"/>
        <v>0</v>
      </c>
      <c r="AB393" s="140">
        <f t="shared" si="134"/>
        <v>0</v>
      </c>
      <c r="AC393" s="118">
        <f>AC394</f>
        <v>1</v>
      </c>
      <c r="AD393" s="118">
        <f t="shared" si="162"/>
        <v>0</v>
      </c>
      <c r="AE393" s="118">
        <f t="shared" si="162"/>
        <v>0</v>
      </c>
      <c r="AF393" s="22">
        <f t="shared" si="162"/>
        <v>0</v>
      </c>
      <c r="AG393" s="22">
        <f t="shared" si="162"/>
        <v>0</v>
      </c>
    </row>
    <row r="394" spans="1:33" s="27" customFormat="1" ht="57" customHeight="1">
      <c r="A394" s="86">
        <v>352</v>
      </c>
      <c r="B394" s="95" t="s">
        <v>567</v>
      </c>
      <c r="C394" s="161" t="s">
        <v>78</v>
      </c>
      <c r="D394" s="50" t="s">
        <v>48</v>
      </c>
      <c r="E394" s="35">
        <v>3319732</v>
      </c>
      <c r="F394" s="35">
        <v>3253035.4566600001</v>
      </c>
      <c r="G394" s="35"/>
      <c r="H394" s="35">
        <v>1000000</v>
      </c>
      <c r="I394" s="35"/>
      <c r="J394" s="36" t="s">
        <v>568</v>
      </c>
      <c r="K394" s="87"/>
      <c r="L394" s="35"/>
      <c r="M394" s="35"/>
      <c r="N394" s="35"/>
      <c r="O394" s="49">
        <f t="shared" ref="O394" si="163">SUM(P394:R394)</f>
        <v>631000</v>
      </c>
      <c r="P394" s="35">
        <v>631000</v>
      </c>
      <c r="Q394" s="35"/>
      <c r="R394" s="35"/>
      <c r="S394" s="49">
        <f t="shared" ref="S394" si="164">SUM(T394:V394)</f>
        <v>631000</v>
      </c>
      <c r="T394" s="35">
        <v>631000</v>
      </c>
      <c r="U394" s="35"/>
      <c r="V394" s="35"/>
      <c r="W394" s="60">
        <f t="shared" si="140"/>
        <v>0</v>
      </c>
      <c r="X394" s="60"/>
      <c r="Y394" s="60">
        <f t="shared" si="130"/>
        <v>0</v>
      </c>
      <c r="Z394" s="133">
        <f t="shared" si="132"/>
        <v>0</v>
      </c>
      <c r="AA394" s="60">
        <f t="shared" si="133"/>
        <v>0</v>
      </c>
      <c r="AB394" s="142">
        <f t="shared" si="134"/>
        <v>0</v>
      </c>
      <c r="AC394" s="126">
        <v>1</v>
      </c>
      <c r="AD394" s="126"/>
      <c r="AE394" s="126"/>
      <c r="AF394" s="67"/>
      <c r="AG394" s="82"/>
    </row>
    <row r="395" spans="1:33">
      <c r="O395" s="116"/>
    </row>
  </sheetData>
  <autoFilter ref="A10:AH394" xr:uid="{00000000-0009-0000-0000-000002000000}"/>
  <mergeCells count="48">
    <mergeCell ref="AF8:AF9"/>
    <mergeCell ref="A11:B11"/>
    <mergeCell ref="A12:B12"/>
    <mergeCell ref="A83:B83"/>
    <mergeCell ref="A125:B125"/>
    <mergeCell ref="AD8:AD9"/>
    <mergeCell ref="AE8:AE9"/>
    <mergeCell ref="AC8:AC9"/>
    <mergeCell ref="V8:V9"/>
    <mergeCell ref="W8:W9"/>
    <mergeCell ref="X8:X9"/>
    <mergeCell ref="Y8:Y9"/>
    <mergeCell ref="H8:H9"/>
    <mergeCell ref="M8:N8"/>
    <mergeCell ref="O8:O9"/>
    <mergeCell ref="P8:P9"/>
    <mergeCell ref="W7:Z7"/>
    <mergeCell ref="AA7:AB7"/>
    <mergeCell ref="A171:B171"/>
    <mergeCell ref="Z8:Z9"/>
    <mergeCell ref="AA8:AA9"/>
    <mergeCell ref="AB8:AB9"/>
    <mergeCell ref="C7:C9"/>
    <mergeCell ref="G7:H7"/>
    <mergeCell ref="I7:I9"/>
    <mergeCell ref="J7:J9"/>
    <mergeCell ref="K7:K9"/>
    <mergeCell ref="L7:L9"/>
    <mergeCell ref="Q8:Q9"/>
    <mergeCell ref="R8:R9"/>
    <mergeCell ref="T8:T9"/>
    <mergeCell ref="U8:U9"/>
    <mergeCell ref="M7:N7"/>
    <mergeCell ref="O7:R7"/>
    <mergeCell ref="S7:S9"/>
    <mergeCell ref="T7:V7"/>
    <mergeCell ref="A4:AG4"/>
    <mergeCell ref="A6:A9"/>
    <mergeCell ref="B6:B9"/>
    <mergeCell ref="D6:D9"/>
    <mergeCell ref="E6:E9"/>
    <mergeCell ref="F6:F9"/>
    <mergeCell ref="G6:H6"/>
    <mergeCell ref="I6:L6"/>
    <mergeCell ref="M6:AF6"/>
    <mergeCell ref="AG6:AG9"/>
    <mergeCell ref="AC7:AF7"/>
    <mergeCell ref="G8:G9"/>
  </mergeCells>
  <pageMargins left="0.25" right="0.25" top="0.75" bottom="0.75" header="0.3" footer="0.3"/>
  <pageSetup paperSize="8" scale="23" fitToHeight="0" orientation="landscape" r:id="rId1"/>
  <headerFooter alignWithMargins="0">
    <oddFooter>&amp;R&amp;P</oddFooter>
  </headerFooter>
  <rowBreaks count="2" manualBreakCount="2">
    <brk id="170" max="32" man="1"/>
    <brk id="376" max="32"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FF"/>
    <pageSetUpPr fitToPage="1"/>
  </sheetPr>
  <dimension ref="A1:AH42"/>
  <sheetViews>
    <sheetView showZeros="0" tabSelected="1" view="pageBreakPreview" zoomScale="55" zoomScaleNormal="30" zoomScaleSheetLayoutView="55" workbookViewId="0">
      <pane xSplit="3" ySplit="11" topLeftCell="D12" activePane="bottomRight" state="frozen"/>
      <selection activeCell="E11" sqref="E11"/>
      <selection pane="topRight" activeCell="E11" sqref="E11"/>
      <selection pane="bottomLeft" activeCell="E11" sqref="E11"/>
      <selection pane="bottomRight" activeCell="AG6" sqref="AG6:AG9"/>
    </sheetView>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6"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17" style="24" customWidth="1"/>
    <col min="28" max="28" width="15.5703125" style="24" customWidth="1"/>
    <col min="29" max="29" width="18.140625" style="68" customWidth="1"/>
    <col min="30" max="30" width="19.85546875" style="68" customWidth="1"/>
    <col min="31" max="31" width="17.140625" style="68" customWidth="1"/>
    <col min="32" max="32" width="26.42578125" style="68" customWidth="1"/>
    <col min="33" max="33" width="99" style="9" customWidth="1"/>
    <col min="34" max="34" width="18.42578125" style="4" customWidth="1"/>
    <col min="35" max="16384" width="9.140625" style="4"/>
  </cols>
  <sheetData>
    <row r="1" spans="1:34">
      <c r="E1" s="172"/>
      <c r="G1" s="24"/>
      <c r="O1" s="24"/>
    </row>
    <row r="2" spans="1:34">
      <c r="G2" s="24"/>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50"/>
      <c r="Z3" s="12"/>
      <c r="AA3" s="12"/>
      <c r="AB3" s="12"/>
      <c r="AC3" s="63"/>
      <c r="AD3" s="63"/>
      <c r="AE3" s="63"/>
      <c r="AF3" s="63"/>
      <c r="AG3" s="70" t="s">
        <v>137</v>
      </c>
    </row>
    <row r="4" spans="1:34" ht="37.5" customHeight="1">
      <c r="A4" s="269" t="s">
        <v>844</v>
      </c>
      <c r="B4" s="269"/>
      <c r="C4" s="269"/>
      <c r="D4" s="269"/>
      <c r="E4" s="269"/>
      <c r="F4" s="269"/>
      <c r="G4" s="269"/>
      <c r="H4" s="269"/>
      <c r="I4" s="269"/>
      <c r="J4" s="269"/>
      <c r="K4" s="269"/>
      <c r="L4" s="269"/>
      <c r="M4" s="269"/>
      <c r="N4" s="269"/>
      <c r="O4" s="269"/>
      <c r="P4" s="269"/>
      <c r="Q4" s="269"/>
      <c r="R4" s="269"/>
      <c r="S4" s="270"/>
      <c r="T4" s="269"/>
      <c r="U4" s="269"/>
      <c r="V4" s="269"/>
      <c r="W4" s="269"/>
      <c r="X4" s="269"/>
      <c r="Y4" s="269"/>
      <c r="Z4" s="269"/>
      <c r="AA4" s="269"/>
      <c r="AB4" s="269"/>
      <c r="AC4" s="269"/>
      <c r="AD4" s="269"/>
      <c r="AE4" s="269"/>
      <c r="AF4" s="269"/>
      <c r="AG4" s="269"/>
    </row>
    <row r="5" spans="1:34" ht="24" thickBot="1">
      <c r="A5" s="7"/>
      <c r="B5" s="29"/>
      <c r="C5" s="7"/>
      <c r="D5" s="11"/>
      <c r="E5" s="54"/>
      <c r="F5" s="17"/>
      <c r="G5" s="8"/>
      <c r="H5" s="8"/>
      <c r="I5" s="8"/>
      <c r="J5" s="12"/>
      <c r="K5" s="12"/>
      <c r="L5" s="12"/>
      <c r="M5" s="12"/>
      <c r="N5" s="12"/>
      <c r="O5" s="12"/>
      <c r="P5" s="12"/>
      <c r="Q5" s="12"/>
      <c r="R5" s="12"/>
      <c r="S5" s="12"/>
      <c r="T5" s="58"/>
      <c r="U5" s="12"/>
      <c r="V5" s="12"/>
      <c r="W5" s="12"/>
      <c r="X5" s="12"/>
      <c r="Y5" s="12"/>
      <c r="Z5" s="12"/>
      <c r="AA5" s="12"/>
      <c r="AB5" s="12"/>
      <c r="AC5" s="63"/>
      <c r="AD5" s="63"/>
      <c r="AE5" s="63"/>
      <c r="AF5" s="63"/>
      <c r="AG5" s="71" t="s">
        <v>38</v>
      </c>
    </row>
    <row r="6" spans="1:34" s="6" customFormat="1" ht="47.25" customHeight="1" thickBot="1">
      <c r="A6" s="271" t="s">
        <v>2</v>
      </c>
      <c r="B6" s="273" t="s">
        <v>3</v>
      </c>
      <c r="C6" s="168" t="s">
        <v>4</v>
      </c>
      <c r="D6" s="273" t="s">
        <v>5</v>
      </c>
      <c r="E6" s="275" t="s">
        <v>28</v>
      </c>
      <c r="F6" s="275" t="s">
        <v>99</v>
      </c>
      <c r="G6" s="276" t="s">
        <v>114</v>
      </c>
      <c r="H6" s="277"/>
      <c r="I6" s="278" t="s">
        <v>119</v>
      </c>
      <c r="J6" s="279"/>
      <c r="K6" s="279"/>
      <c r="L6" s="280"/>
      <c r="M6" s="278" t="s">
        <v>120</v>
      </c>
      <c r="N6" s="279"/>
      <c r="O6" s="279"/>
      <c r="P6" s="279"/>
      <c r="Q6" s="279"/>
      <c r="R6" s="279"/>
      <c r="S6" s="279"/>
      <c r="T6" s="279"/>
      <c r="U6" s="279"/>
      <c r="V6" s="279"/>
      <c r="W6" s="279"/>
      <c r="X6" s="279"/>
      <c r="Y6" s="279"/>
      <c r="Z6" s="279"/>
      <c r="AA6" s="279"/>
      <c r="AB6" s="279"/>
      <c r="AC6" s="279"/>
      <c r="AD6" s="279"/>
      <c r="AE6" s="279"/>
      <c r="AF6" s="280"/>
      <c r="AG6" s="281" t="s">
        <v>136</v>
      </c>
    </row>
    <row r="7" spans="1:34" s="6" customFormat="1" ht="75.75" customHeight="1">
      <c r="A7" s="272"/>
      <c r="B7" s="274"/>
      <c r="C7" s="274" t="s">
        <v>29</v>
      </c>
      <c r="D7" s="274"/>
      <c r="E7" s="263"/>
      <c r="F7" s="263"/>
      <c r="G7" s="283" t="s">
        <v>138</v>
      </c>
      <c r="H7" s="284"/>
      <c r="I7" s="266" t="s">
        <v>115</v>
      </c>
      <c r="J7" s="266" t="s">
        <v>116</v>
      </c>
      <c r="K7" s="266" t="s">
        <v>117</v>
      </c>
      <c r="L7" s="266" t="s">
        <v>118</v>
      </c>
      <c r="M7" s="263" t="s">
        <v>121</v>
      </c>
      <c r="N7" s="263"/>
      <c r="O7" s="261" t="s">
        <v>139</v>
      </c>
      <c r="P7" s="262"/>
      <c r="Q7" s="262"/>
      <c r="R7" s="262"/>
      <c r="S7" s="252" t="s">
        <v>124</v>
      </c>
      <c r="T7" s="252" t="s">
        <v>7</v>
      </c>
      <c r="U7" s="252"/>
      <c r="V7" s="252"/>
      <c r="W7" s="256" t="s">
        <v>125</v>
      </c>
      <c r="X7" s="256"/>
      <c r="Y7" s="256"/>
      <c r="Z7" s="256"/>
      <c r="AA7" s="256" t="s">
        <v>126</v>
      </c>
      <c r="AB7" s="256"/>
      <c r="AC7" s="253" t="s">
        <v>131</v>
      </c>
      <c r="AD7" s="254"/>
      <c r="AE7" s="254"/>
      <c r="AF7" s="255"/>
      <c r="AG7" s="282"/>
    </row>
    <row r="8" spans="1:34" s="6" customFormat="1" ht="28.15" customHeight="1">
      <c r="A8" s="272"/>
      <c r="B8" s="274"/>
      <c r="C8" s="274"/>
      <c r="D8" s="274"/>
      <c r="E8" s="263"/>
      <c r="F8" s="263"/>
      <c r="G8" s="260" t="s">
        <v>44</v>
      </c>
      <c r="H8" s="260" t="s">
        <v>42</v>
      </c>
      <c r="I8" s="267"/>
      <c r="J8" s="267"/>
      <c r="K8" s="267"/>
      <c r="L8" s="267"/>
      <c r="M8" s="263" t="s">
        <v>122</v>
      </c>
      <c r="N8" s="263"/>
      <c r="O8" s="264" t="s">
        <v>123</v>
      </c>
      <c r="P8" s="256" t="s">
        <v>41</v>
      </c>
      <c r="Q8" s="256" t="s">
        <v>43</v>
      </c>
      <c r="R8" s="264" t="s">
        <v>44</v>
      </c>
      <c r="S8" s="252"/>
      <c r="T8" s="252" t="s">
        <v>41</v>
      </c>
      <c r="U8" s="252" t="s">
        <v>43</v>
      </c>
      <c r="V8" s="257" t="s">
        <v>44</v>
      </c>
      <c r="W8" s="252" t="s">
        <v>127</v>
      </c>
      <c r="X8" s="252" t="s">
        <v>128</v>
      </c>
      <c r="Y8" s="252" t="s">
        <v>129</v>
      </c>
      <c r="Z8" s="252" t="s">
        <v>128</v>
      </c>
      <c r="AA8" s="252" t="s">
        <v>130</v>
      </c>
      <c r="AB8" s="252" t="s">
        <v>128</v>
      </c>
      <c r="AC8" s="259" t="s">
        <v>132</v>
      </c>
      <c r="AD8" s="259" t="s">
        <v>133</v>
      </c>
      <c r="AE8" s="259" t="s">
        <v>134</v>
      </c>
      <c r="AF8" s="259" t="s">
        <v>135</v>
      </c>
      <c r="AG8" s="282"/>
    </row>
    <row r="9" spans="1:34" s="6" customFormat="1" ht="36.4" customHeight="1">
      <c r="A9" s="272"/>
      <c r="B9" s="274"/>
      <c r="C9" s="274"/>
      <c r="D9" s="274"/>
      <c r="E9" s="263"/>
      <c r="F9" s="263"/>
      <c r="G9" s="260"/>
      <c r="H9" s="260"/>
      <c r="I9" s="268"/>
      <c r="J9" s="268"/>
      <c r="K9" s="268"/>
      <c r="L9" s="268"/>
      <c r="M9" s="169" t="s">
        <v>44</v>
      </c>
      <c r="N9" s="169" t="s">
        <v>42</v>
      </c>
      <c r="O9" s="265"/>
      <c r="P9" s="256"/>
      <c r="Q9" s="256"/>
      <c r="R9" s="265"/>
      <c r="S9" s="252"/>
      <c r="T9" s="252"/>
      <c r="U9" s="252"/>
      <c r="V9" s="258"/>
      <c r="W9" s="252"/>
      <c r="X9" s="252"/>
      <c r="Y9" s="252"/>
      <c r="Z9" s="252"/>
      <c r="AA9" s="252"/>
      <c r="AB9" s="252"/>
      <c r="AC9" s="259"/>
      <c r="AD9" s="259"/>
      <c r="AE9" s="259"/>
      <c r="AF9" s="259"/>
      <c r="AG9" s="282"/>
    </row>
    <row r="10" spans="1:34" s="37" customFormat="1" ht="25.5" customHeight="1" thickBo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4">
        <f t="shared" si="0"/>
        <v>29</v>
      </c>
      <c r="AD10" s="64">
        <f t="shared" si="0"/>
        <v>30</v>
      </c>
      <c r="AE10" s="64">
        <f t="shared" si="0"/>
        <v>31</v>
      </c>
      <c r="AF10" s="64">
        <f t="shared" si="0"/>
        <v>32</v>
      </c>
      <c r="AG10" s="72">
        <f t="shared" si="0"/>
        <v>33</v>
      </c>
    </row>
    <row r="11" spans="1:34" s="6" customFormat="1" ht="42" customHeight="1">
      <c r="A11" s="250" t="s">
        <v>6</v>
      </c>
      <c r="B11" s="251"/>
      <c r="C11" s="39"/>
      <c r="D11" s="40"/>
      <c r="E11" s="41">
        <f>E12+E15+E19+E27+E33+E37</f>
        <v>28556433.794199999</v>
      </c>
      <c r="F11" s="41">
        <f>F12+F15+F19+F27+F33+F37</f>
        <v>28416027.659200002</v>
      </c>
      <c r="G11" s="41">
        <f t="shared" ref="G11:V11" si="2">G12+G15+G19+G27+G33+G37</f>
        <v>0</v>
      </c>
      <c r="H11" s="41">
        <f t="shared" si="2"/>
        <v>11241608.890250001</v>
      </c>
      <c r="I11" s="41">
        <f t="shared" si="2"/>
        <v>3616330.7</v>
      </c>
      <c r="J11" s="41"/>
      <c r="K11" s="41">
        <f t="shared" si="2"/>
        <v>0</v>
      </c>
      <c r="L11" s="41">
        <f t="shared" si="2"/>
        <v>15</v>
      </c>
      <c r="M11" s="41">
        <f t="shared" si="2"/>
        <v>0</v>
      </c>
      <c r="N11" s="41">
        <f t="shared" si="2"/>
        <v>4223194.9161999999</v>
      </c>
      <c r="O11" s="41">
        <f t="shared" si="2"/>
        <v>5189645.6208199998</v>
      </c>
      <c r="P11" s="41">
        <f t="shared" si="2"/>
        <v>5189645.6208199998</v>
      </c>
      <c r="Q11" s="41">
        <f t="shared" si="2"/>
        <v>0</v>
      </c>
      <c r="R11" s="41">
        <f t="shared" si="2"/>
        <v>0</v>
      </c>
      <c r="S11" s="41">
        <f t="shared" si="2"/>
        <v>1585868.16524</v>
      </c>
      <c r="T11" s="41">
        <f t="shared" si="2"/>
        <v>1585868.16524</v>
      </c>
      <c r="U11" s="41">
        <f t="shared" si="2"/>
        <v>0</v>
      </c>
      <c r="V11" s="41">
        <f t="shared" si="2"/>
        <v>0</v>
      </c>
      <c r="W11" s="41">
        <f>R11-V11</f>
        <v>0</v>
      </c>
      <c r="X11" s="129"/>
      <c r="Y11" s="41">
        <f>P11+Q11-T11-U11</f>
        <v>3603777.4555799998</v>
      </c>
      <c r="Z11" s="129">
        <f>Y11/(P11+Q11)</f>
        <v>0.69441686752602927</v>
      </c>
      <c r="AA11" s="41">
        <f>Y11+W11</f>
        <v>3603777.4555799998</v>
      </c>
      <c r="AB11" s="130">
        <f>AA11/O11</f>
        <v>0.69441686752602927</v>
      </c>
      <c r="AC11" s="41">
        <f t="shared" ref="AC11:AE11" si="3">AC12+AC15+AC19+AC27+AC33+AC37</f>
        <v>0</v>
      </c>
      <c r="AD11" s="41">
        <f t="shared" si="3"/>
        <v>12</v>
      </c>
      <c r="AE11" s="41">
        <f t="shared" si="3"/>
        <v>0</v>
      </c>
      <c r="AF11" s="41"/>
      <c r="AG11" s="41"/>
    </row>
    <row r="12" spans="1:34" s="6" customFormat="1">
      <c r="A12" s="248" t="s">
        <v>30</v>
      </c>
      <c r="B12" s="249"/>
      <c r="C12" s="28"/>
      <c r="D12" s="16"/>
      <c r="E12" s="25">
        <f>E13</f>
        <v>8236674</v>
      </c>
      <c r="F12" s="25">
        <f t="shared" ref="F12:V12" si="4">F13</f>
        <v>7763890.0880000005</v>
      </c>
      <c r="G12" s="25">
        <f t="shared" si="4"/>
        <v>0</v>
      </c>
      <c r="H12" s="25">
        <f t="shared" si="4"/>
        <v>7517549.19025</v>
      </c>
      <c r="I12" s="25">
        <f t="shared" si="4"/>
        <v>0</v>
      </c>
      <c r="J12" s="25">
        <f t="shared" si="4"/>
        <v>0</v>
      </c>
      <c r="K12" s="25">
        <f t="shared" si="4"/>
        <v>0</v>
      </c>
      <c r="L12" s="25">
        <f t="shared" si="4"/>
        <v>0</v>
      </c>
      <c r="M12" s="25">
        <f t="shared" si="4"/>
        <v>0</v>
      </c>
      <c r="N12" s="25">
        <f t="shared" si="4"/>
        <v>0</v>
      </c>
      <c r="O12" s="25">
        <f t="shared" si="4"/>
        <v>401341.91236000002</v>
      </c>
      <c r="P12" s="25">
        <f t="shared" si="4"/>
        <v>401341.91236000002</v>
      </c>
      <c r="Q12" s="25">
        <f t="shared" si="4"/>
        <v>0</v>
      </c>
      <c r="R12" s="25">
        <f t="shared" si="4"/>
        <v>0</v>
      </c>
      <c r="S12" s="25">
        <f t="shared" si="4"/>
        <v>401341.91236000002</v>
      </c>
      <c r="T12" s="25">
        <f t="shared" si="4"/>
        <v>401341.91236000002</v>
      </c>
      <c r="U12" s="25">
        <f t="shared" si="4"/>
        <v>0</v>
      </c>
      <c r="V12" s="25">
        <f t="shared" si="4"/>
        <v>0</v>
      </c>
      <c r="W12" s="25">
        <v>0</v>
      </c>
      <c r="X12" s="25"/>
      <c r="Y12" s="25">
        <f>P12+Q12-T12-U12</f>
        <v>0</v>
      </c>
      <c r="Z12" s="127">
        <f>Y12/(P12+Q12)</f>
        <v>0</v>
      </c>
      <c r="AA12" s="25">
        <f>Y12+W12</f>
        <v>0</v>
      </c>
      <c r="AB12" s="128">
        <f t="shared" ref="AB12" si="5">AA12/O12</f>
        <v>0</v>
      </c>
      <c r="AC12" s="25">
        <f t="shared" ref="AC12" si="6">AC13</f>
        <v>0</v>
      </c>
      <c r="AD12" s="25">
        <f t="shared" ref="AD12" si="7">AD13</f>
        <v>1</v>
      </c>
      <c r="AE12" s="25">
        <f t="shared" ref="AE12" si="8">AE13</f>
        <v>0</v>
      </c>
      <c r="AF12" s="25"/>
      <c r="AG12" s="73"/>
    </row>
    <row r="13" spans="1:34" s="6" customFormat="1" ht="27.75" customHeight="1">
      <c r="A13" s="33" t="s">
        <v>11</v>
      </c>
      <c r="B13" s="23" t="s">
        <v>8</v>
      </c>
      <c r="C13" s="19"/>
      <c r="D13" s="21"/>
      <c r="E13" s="22">
        <f t="shared" ref="E13:V13" si="9">SUM(E14:E14)</f>
        <v>8236674</v>
      </c>
      <c r="F13" s="22">
        <f t="shared" si="9"/>
        <v>7763890.0880000005</v>
      </c>
      <c r="G13" s="22">
        <f t="shared" si="9"/>
        <v>0</v>
      </c>
      <c r="H13" s="22">
        <f t="shared" si="9"/>
        <v>7517549.19025</v>
      </c>
      <c r="I13" s="22">
        <f t="shared" si="9"/>
        <v>0</v>
      </c>
      <c r="J13" s="22">
        <f t="shared" si="9"/>
        <v>0</v>
      </c>
      <c r="K13" s="22">
        <f t="shared" si="9"/>
        <v>0</v>
      </c>
      <c r="L13" s="22">
        <f t="shared" si="9"/>
        <v>0</v>
      </c>
      <c r="M13" s="22">
        <f t="shared" si="9"/>
        <v>0</v>
      </c>
      <c r="N13" s="22">
        <f t="shared" si="9"/>
        <v>0</v>
      </c>
      <c r="O13" s="22">
        <f t="shared" si="9"/>
        <v>401341.91236000002</v>
      </c>
      <c r="P13" s="22">
        <f t="shared" si="9"/>
        <v>401341.91236000002</v>
      </c>
      <c r="Q13" s="22">
        <f t="shared" si="9"/>
        <v>0</v>
      </c>
      <c r="R13" s="22">
        <f t="shared" si="9"/>
        <v>0</v>
      </c>
      <c r="S13" s="22">
        <f t="shared" si="9"/>
        <v>401341.91236000002</v>
      </c>
      <c r="T13" s="22">
        <f t="shared" si="9"/>
        <v>401341.91236000002</v>
      </c>
      <c r="U13" s="22">
        <f t="shared" si="9"/>
        <v>0</v>
      </c>
      <c r="V13" s="22">
        <f t="shared" si="9"/>
        <v>0</v>
      </c>
      <c r="W13" s="22">
        <f>R13-V13</f>
        <v>0</v>
      </c>
      <c r="X13" s="22"/>
      <c r="Y13" s="22">
        <f>P13+Q13-T13-U13</f>
        <v>0</v>
      </c>
      <c r="Z13" s="131">
        <f>Y13/(P13+Q13)</f>
        <v>0</v>
      </c>
      <c r="AA13" s="22">
        <f>Y13+W13</f>
        <v>0</v>
      </c>
      <c r="AB13" s="140">
        <f>AA13/O13</f>
        <v>0</v>
      </c>
      <c r="AC13" s="22">
        <f>SUM(AC14:AC14)</f>
        <v>0</v>
      </c>
      <c r="AD13" s="22">
        <f>SUM(AD14:AD14)</f>
        <v>1</v>
      </c>
      <c r="AE13" s="22">
        <f>SUM(AE14:AE14)</f>
        <v>0</v>
      </c>
      <c r="AF13" s="22">
        <f>SUM(AF14:AF14)</f>
        <v>0</v>
      </c>
      <c r="AG13" s="74"/>
      <c r="AH13" s="69"/>
    </row>
    <row r="14" spans="1:34" s="92" customFormat="1" ht="71.25" customHeight="1">
      <c r="A14" s="45">
        <v>18</v>
      </c>
      <c r="B14" s="210" t="s">
        <v>346</v>
      </c>
      <c r="C14" s="47" t="s">
        <v>61</v>
      </c>
      <c r="D14" s="48" t="s">
        <v>64</v>
      </c>
      <c r="E14" s="49">
        <v>8236674</v>
      </c>
      <c r="F14" s="49">
        <v>7763890.0880000005</v>
      </c>
      <c r="G14" s="49"/>
      <c r="H14" s="49">
        <v>7517549.19025</v>
      </c>
      <c r="I14" s="49"/>
      <c r="J14" s="51" t="s">
        <v>347</v>
      </c>
      <c r="K14" s="51" t="s">
        <v>347</v>
      </c>
      <c r="L14" s="49"/>
      <c r="M14" s="49"/>
      <c r="N14" s="49"/>
      <c r="O14" s="49">
        <f t="shared" ref="O14" si="10">SUM(P14:R14)</f>
        <v>401341.91236000002</v>
      </c>
      <c r="P14" s="49">
        <v>401341.91236000002</v>
      </c>
      <c r="Q14" s="49"/>
      <c r="R14" s="49"/>
      <c r="S14" s="49">
        <f t="shared" ref="S14" si="11">SUM(T14:V14)</f>
        <v>401341.91236000002</v>
      </c>
      <c r="T14" s="49">
        <v>401341.91236000002</v>
      </c>
      <c r="U14" s="49"/>
      <c r="V14" s="49"/>
      <c r="W14" s="60">
        <f t="shared" ref="W14" si="12">R14-V14</f>
        <v>0</v>
      </c>
      <c r="X14" s="60"/>
      <c r="Y14" s="60">
        <f t="shared" ref="Y14" si="13">P14+Q14-T14-U14</f>
        <v>0</v>
      </c>
      <c r="Z14" s="133">
        <f t="shared" ref="Z14" si="14">Y14/(P14+Q14)</f>
        <v>0</v>
      </c>
      <c r="AA14" s="60">
        <f t="shared" ref="AA14" si="15">Y14+W14</f>
        <v>0</v>
      </c>
      <c r="AB14" s="142">
        <f t="shared" ref="AB14" si="16">AA14/O14</f>
        <v>0</v>
      </c>
      <c r="AC14" s="184"/>
      <c r="AD14" s="151">
        <v>1</v>
      </c>
      <c r="AE14" s="151">
        <v>0</v>
      </c>
      <c r="AF14" s="152">
        <v>0</v>
      </c>
      <c r="AG14" s="57" t="s">
        <v>774</v>
      </c>
    </row>
    <row r="15" spans="1:34" ht="29.25" customHeight="1">
      <c r="A15" s="248" t="s">
        <v>31</v>
      </c>
      <c r="B15" s="249"/>
      <c r="C15" s="28"/>
      <c r="D15" s="16"/>
      <c r="E15" s="25">
        <f>F17</f>
        <v>107729</v>
      </c>
      <c r="F15" s="25">
        <f>F17</f>
        <v>107729</v>
      </c>
      <c r="G15" s="25">
        <f t="shared" ref="G15:J15" si="17">G18</f>
        <v>0</v>
      </c>
      <c r="H15" s="25">
        <f t="shared" si="17"/>
        <v>107729</v>
      </c>
      <c r="I15" s="25">
        <f t="shared" si="17"/>
        <v>0</v>
      </c>
      <c r="J15" s="25" t="str">
        <f t="shared" si="17"/>
        <v>Заключение ГЭ - 1 ед.</v>
      </c>
      <c r="K15" s="25">
        <f t="shared" ref="K15:V15" si="18">K17</f>
        <v>0</v>
      </c>
      <c r="L15" s="25">
        <f t="shared" si="18"/>
        <v>0</v>
      </c>
      <c r="M15" s="25">
        <f t="shared" si="18"/>
        <v>0</v>
      </c>
      <c r="N15" s="25">
        <f t="shared" si="18"/>
        <v>0</v>
      </c>
      <c r="O15" s="25">
        <f t="shared" si="18"/>
        <v>107729.55346</v>
      </c>
      <c r="P15" s="25">
        <f t="shared" si="18"/>
        <v>107729.55346</v>
      </c>
      <c r="Q15" s="25">
        <f t="shared" si="18"/>
        <v>0</v>
      </c>
      <c r="R15" s="25">
        <f t="shared" si="18"/>
        <v>0</v>
      </c>
      <c r="S15" s="25">
        <f t="shared" si="18"/>
        <v>107729.55346</v>
      </c>
      <c r="T15" s="25">
        <f t="shared" si="18"/>
        <v>107729.55346</v>
      </c>
      <c r="U15" s="25">
        <f t="shared" si="18"/>
        <v>0</v>
      </c>
      <c r="V15" s="25">
        <f t="shared" si="18"/>
        <v>0</v>
      </c>
      <c r="W15" s="25"/>
      <c r="X15" s="25"/>
      <c r="Y15" s="25">
        <f>P15+Q15-T15-U15</f>
        <v>0</v>
      </c>
      <c r="Z15" s="127">
        <f t="shared" ref="Z15:Z22" si="19">Y15/(P15+Q15)</f>
        <v>0</v>
      </c>
      <c r="AA15" s="25">
        <f>Y15+W15</f>
        <v>0</v>
      </c>
      <c r="AB15" s="128">
        <f>AA15/O15</f>
        <v>0</v>
      </c>
      <c r="AC15" s="25">
        <f t="shared" ref="AC15" si="20">AC16</f>
        <v>0</v>
      </c>
      <c r="AD15" s="25">
        <f>AD17</f>
        <v>1</v>
      </c>
      <c r="AE15" s="25">
        <f t="shared" ref="AE15" si="21">AE16</f>
        <v>0</v>
      </c>
      <c r="AF15" s="25"/>
      <c r="AG15" s="73"/>
    </row>
    <row r="16" spans="1:34" s="107" customFormat="1">
      <c r="A16" s="105"/>
      <c r="B16" s="106" t="s">
        <v>0</v>
      </c>
      <c r="C16" s="5"/>
      <c r="D16" s="2"/>
      <c r="E16" s="26"/>
      <c r="F16" s="14"/>
      <c r="G16" s="14"/>
      <c r="H16" s="14"/>
      <c r="I16" s="14"/>
      <c r="J16" s="30"/>
      <c r="K16" s="14"/>
      <c r="L16" s="14"/>
      <c r="M16" s="14"/>
      <c r="N16" s="14"/>
      <c r="O16" s="38">
        <f>SUM(P16:R16)</f>
        <v>0</v>
      </c>
      <c r="P16" s="14"/>
      <c r="Q16" s="14"/>
      <c r="R16" s="14"/>
      <c r="S16" s="38">
        <f>SUM(T16:V16)</f>
        <v>0</v>
      </c>
      <c r="T16" s="14"/>
      <c r="U16" s="14"/>
      <c r="V16" s="14"/>
      <c r="W16" s="59">
        <f t="shared" ref="W16" si="22">R16-V16</f>
        <v>0</v>
      </c>
      <c r="X16" s="61"/>
      <c r="Y16" s="59">
        <f t="shared" ref="Y16:Y21" si="23">P16+Q16-T16-U16</f>
        <v>0</v>
      </c>
      <c r="Z16" s="134"/>
      <c r="AA16" s="59"/>
      <c r="AB16" s="143"/>
      <c r="AC16" s="121"/>
      <c r="AD16" s="121"/>
      <c r="AE16" s="121"/>
      <c r="AF16" s="66"/>
      <c r="AG16" s="75"/>
    </row>
    <row r="17" spans="1:33" s="6" customFormat="1" ht="26.25" customHeight="1">
      <c r="A17" s="33" t="s">
        <v>19</v>
      </c>
      <c r="B17" s="23" t="s">
        <v>65</v>
      </c>
      <c r="C17" s="19"/>
      <c r="D17" s="21"/>
      <c r="E17" s="22">
        <f t="shared" ref="E17:V17" si="24">SUM(E18:E18)</f>
        <v>0</v>
      </c>
      <c r="F17" s="22">
        <f t="shared" si="24"/>
        <v>107729</v>
      </c>
      <c r="G17" s="22">
        <f t="shared" si="24"/>
        <v>0</v>
      </c>
      <c r="H17" s="22">
        <f t="shared" si="24"/>
        <v>107729</v>
      </c>
      <c r="I17" s="22">
        <f t="shared" si="24"/>
        <v>0</v>
      </c>
      <c r="J17" s="22">
        <f t="shared" si="24"/>
        <v>0</v>
      </c>
      <c r="K17" s="22">
        <f t="shared" si="24"/>
        <v>0</v>
      </c>
      <c r="L17" s="22">
        <f t="shared" si="24"/>
        <v>0</v>
      </c>
      <c r="M17" s="22">
        <f t="shared" si="24"/>
        <v>0</v>
      </c>
      <c r="N17" s="22">
        <f t="shared" si="24"/>
        <v>0</v>
      </c>
      <c r="O17" s="22">
        <f t="shared" si="24"/>
        <v>107729.55346</v>
      </c>
      <c r="P17" s="22">
        <f t="shared" si="24"/>
        <v>107729.55346</v>
      </c>
      <c r="Q17" s="22">
        <f t="shared" si="24"/>
        <v>0</v>
      </c>
      <c r="R17" s="22">
        <f t="shared" si="24"/>
        <v>0</v>
      </c>
      <c r="S17" s="22">
        <f t="shared" si="24"/>
        <v>107729.55346</v>
      </c>
      <c r="T17" s="22">
        <f t="shared" si="24"/>
        <v>107729.55346</v>
      </c>
      <c r="U17" s="22">
        <f t="shared" si="24"/>
        <v>0</v>
      </c>
      <c r="V17" s="22">
        <f t="shared" si="24"/>
        <v>0</v>
      </c>
      <c r="W17" s="22"/>
      <c r="X17" s="22"/>
      <c r="Y17" s="22">
        <f t="shared" si="23"/>
        <v>0</v>
      </c>
      <c r="Z17" s="131">
        <f t="shared" ref="Z17" si="25">Y17/(P17+Q17)</f>
        <v>0</v>
      </c>
      <c r="AA17" s="22">
        <f t="shared" ref="AA17" si="26">Y17+W17</f>
        <v>0</v>
      </c>
      <c r="AB17" s="140">
        <f t="shared" ref="AB17" si="27">AA17/O17</f>
        <v>0</v>
      </c>
      <c r="AC17" s="22">
        <f>SUM(AC18:AC18)</f>
        <v>0</v>
      </c>
      <c r="AD17" s="22">
        <f>SUM(AD18:AD18)</f>
        <v>1</v>
      </c>
      <c r="AE17" s="22">
        <f>SUM(AE18:AE18)</f>
        <v>0</v>
      </c>
      <c r="AF17" s="22">
        <f>SUM(AF18:AF18)</f>
        <v>0</v>
      </c>
      <c r="AG17" s="22">
        <f>SUM(AG18:AG18)</f>
        <v>0</v>
      </c>
    </row>
    <row r="18" spans="1:33" s="18" customFormat="1" ht="90.75" customHeight="1">
      <c r="A18" s="45">
        <v>108</v>
      </c>
      <c r="B18" s="210" t="s">
        <v>794</v>
      </c>
      <c r="C18" s="47" t="s">
        <v>60</v>
      </c>
      <c r="D18" s="48" t="s">
        <v>48</v>
      </c>
      <c r="E18" s="49"/>
      <c r="F18" s="35">
        <v>107729</v>
      </c>
      <c r="G18" s="49"/>
      <c r="H18" s="49">
        <v>107729</v>
      </c>
      <c r="I18" s="49"/>
      <c r="J18" s="36" t="s">
        <v>49</v>
      </c>
      <c r="K18" s="49"/>
      <c r="L18" s="49"/>
      <c r="M18" s="49"/>
      <c r="N18" s="49"/>
      <c r="O18" s="49">
        <f t="shared" ref="O18" si="28">SUM(P18:R18)</f>
        <v>107729.55346</v>
      </c>
      <c r="P18" s="49">
        <v>107729.55346</v>
      </c>
      <c r="Q18" s="49"/>
      <c r="R18" s="49"/>
      <c r="S18" s="49">
        <f t="shared" ref="S18" si="29">SUM(T18:V18)</f>
        <v>107729.55346</v>
      </c>
      <c r="T18" s="49">
        <v>107729.55346</v>
      </c>
      <c r="U18" s="49"/>
      <c r="V18" s="49"/>
      <c r="W18" s="60"/>
      <c r="X18" s="60"/>
      <c r="Y18" s="60">
        <f t="shared" si="23"/>
        <v>0</v>
      </c>
      <c r="Z18" s="133">
        <f t="shared" si="19"/>
        <v>0</v>
      </c>
      <c r="AA18" s="60">
        <f t="shared" ref="AA18:AA22" si="30">Y18+W18</f>
        <v>0</v>
      </c>
      <c r="AB18" s="142">
        <f t="shared" ref="AB18:AB22" si="31">AA18/O18</f>
        <v>0</v>
      </c>
      <c r="AC18" s="151"/>
      <c r="AD18" s="151">
        <v>1</v>
      </c>
      <c r="AE18" s="151"/>
      <c r="AF18" s="180"/>
      <c r="AG18" s="57" t="s">
        <v>784</v>
      </c>
    </row>
    <row r="19" spans="1:33" s="153" customFormat="1" ht="30" customHeight="1">
      <c r="A19" s="248" t="s">
        <v>1</v>
      </c>
      <c r="B19" s="249"/>
      <c r="C19" s="28"/>
      <c r="D19" s="16"/>
      <c r="E19" s="25">
        <f>E21+F25</f>
        <v>11611248.994200001</v>
      </c>
      <c r="F19" s="25">
        <f t="shared" ref="F19:V19" si="32">F21+F25</f>
        <v>12550232.0942</v>
      </c>
      <c r="G19" s="25">
        <f t="shared" si="32"/>
        <v>0</v>
      </c>
      <c r="H19" s="25">
        <f t="shared" si="32"/>
        <v>3616330.7</v>
      </c>
      <c r="I19" s="25">
        <f t="shared" si="32"/>
        <v>3616330.7</v>
      </c>
      <c r="J19" s="25">
        <f t="shared" si="32"/>
        <v>0</v>
      </c>
      <c r="K19" s="25">
        <f t="shared" si="32"/>
        <v>0</v>
      </c>
      <c r="L19" s="25">
        <f t="shared" si="32"/>
        <v>0</v>
      </c>
      <c r="M19" s="25">
        <f t="shared" si="32"/>
        <v>0</v>
      </c>
      <c r="N19" s="25">
        <f t="shared" si="32"/>
        <v>3694963.6942000003</v>
      </c>
      <c r="O19" s="25">
        <f t="shared" si="32"/>
        <v>1680074.2</v>
      </c>
      <c r="P19" s="25">
        <f t="shared" si="32"/>
        <v>1680074.2</v>
      </c>
      <c r="Q19" s="25">
        <f t="shared" si="32"/>
        <v>0</v>
      </c>
      <c r="R19" s="25">
        <f t="shared" si="32"/>
        <v>0</v>
      </c>
      <c r="S19" s="25">
        <f t="shared" si="32"/>
        <v>589139.69941999996</v>
      </c>
      <c r="T19" s="25">
        <f t="shared" si="32"/>
        <v>589139.69941999996</v>
      </c>
      <c r="U19" s="25">
        <f t="shared" si="32"/>
        <v>0</v>
      </c>
      <c r="V19" s="25">
        <f t="shared" si="32"/>
        <v>0</v>
      </c>
      <c r="W19" s="25">
        <f t="shared" ref="W19:W20" si="33">R19-V19</f>
        <v>0</v>
      </c>
      <c r="X19" s="25"/>
      <c r="Y19" s="25">
        <f>P19+Q19-T19-U19</f>
        <v>1090934.50058</v>
      </c>
      <c r="Z19" s="127">
        <f t="shared" si="19"/>
        <v>0.64933709509972837</v>
      </c>
      <c r="AA19" s="25">
        <f>Y19+W19</f>
        <v>1090934.50058</v>
      </c>
      <c r="AB19" s="128">
        <f t="shared" si="31"/>
        <v>0.64933709509972837</v>
      </c>
      <c r="AC19" s="25">
        <f>AC21+AC25</f>
        <v>0</v>
      </c>
      <c r="AD19" s="25">
        <f>AD21+AD25</f>
        <v>4</v>
      </c>
      <c r="AE19" s="25">
        <f>AE21+AE25</f>
        <v>0</v>
      </c>
      <c r="AF19" s="25">
        <f>AF21+AF25</f>
        <v>0</v>
      </c>
      <c r="AG19" s="25">
        <f>AG21+AG25</f>
        <v>0</v>
      </c>
    </row>
    <row r="20" spans="1:33">
      <c r="A20" s="76"/>
      <c r="B20" s="77" t="s">
        <v>0</v>
      </c>
      <c r="C20" s="3"/>
      <c r="D20" s="2"/>
      <c r="E20" s="26"/>
      <c r="F20" s="26"/>
      <c r="G20" s="26"/>
      <c r="H20" s="26"/>
      <c r="I20" s="26"/>
      <c r="J20" s="15"/>
      <c r="K20" s="26"/>
      <c r="L20" s="26"/>
      <c r="M20" s="26"/>
      <c r="N20" s="26"/>
      <c r="O20" s="38">
        <v>0</v>
      </c>
      <c r="P20" s="26"/>
      <c r="Q20" s="26"/>
      <c r="R20" s="26"/>
      <c r="S20" s="38">
        <v>0</v>
      </c>
      <c r="T20" s="26"/>
      <c r="U20" s="26"/>
      <c r="V20" s="26"/>
      <c r="W20" s="59">
        <f t="shared" si="33"/>
        <v>0</v>
      </c>
      <c r="X20" s="88"/>
      <c r="Y20" s="59">
        <f t="shared" si="23"/>
        <v>0</v>
      </c>
      <c r="Z20" s="135"/>
      <c r="AA20" s="59"/>
      <c r="AB20" s="144"/>
      <c r="AC20" s="124"/>
      <c r="AD20" s="124"/>
      <c r="AE20" s="124"/>
      <c r="AF20" s="89"/>
      <c r="AG20" s="75"/>
    </row>
    <row r="21" spans="1:33" s="6" customFormat="1" ht="26.25" customHeight="1">
      <c r="A21" s="33" t="s">
        <v>14</v>
      </c>
      <c r="B21" s="23" t="s">
        <v>8</v>
      </c>
      <c r="C21" s="19"/>
      <c r="D21" s="21"/>
      <c r="E21" s="22">
        <f t="shared" ref="E21:V21" si="34">SUM(E22:E24)</f>
        <v>11532616</v>
      </c>
      <c r="F21" s="22">
        <f t="shared" si="34"/>
        <v>12471599.1</v>
      </c>
      <c r="G21" s="22">
        <f t="shared" si="34"/>
        <v>0</v>
      </c>
      <c r="H21" s="22">
        <f t="shared" si="34"/>
        <v>3616330.7</v>
      </c>
      <c r="I21" s="22">
        <f t="shared" si="34"/>
        <v>3616330.7</v>
      </c>
      <c r="J21" s="22">
        <f t="shared" si="34"/>
        <v>0</v>
      </c>
      <c r="K21" s="22">
        <f t="shared" si="34"/>
        <v>0</v>
      </c>
      <c r="L21" s="22">
        <f t="shared" si="34"/>
        <v>0</v>
      </c>
      <c r="M21" s="22">
        <f t="shared" si="34"/>
        <v>0</v>
      </c>
      <c r="N21" s="22">
        <f t="shared" si="34"/>
        <v>3616330.7</v>
      </c>
      <c r="O21" s="22">
        <f t="shared" si="34"/>
        <v>1588224.2</v>
      </c>
      <c r="P21" s="22">
        <f t="shared" si="34"/>
        <v>1588224.2</v>
      </c>
      <c r="Q21" s="22">
        <f t="shared" si="34"/>
        <v>0</v>
      </c>
      <c r="R21" s="22">
        <f t="shared" si="34"/>
        <v>0</v>
      </c>
      <c r="S21" s="22">
        <f t="shared" si="34"/>
        <v>510506.7</v>
      </c>
      <c r="T21" s="22">
        <f t="shared" si="34"/>
        <v>510506.7</v>
      </c>
      <c r="U21" s="22">
        <f t="shared" si="34"/>
        <v>0</v>
      </c>
      <c r="V21" s="22">
        <f t="shared" si="34"/>
        <v>0</v>
      </c>
      <c r="W21" s="22"/>
      <c r="X21" s="22"/>
      <c r="Y21" s="22">
        <f t="shared" si="23"/>
        <v>1077717.5</v>
      </c>
      <c r="Z21" s="131">
        <f t="shared" si="19"/>
        <v>0.67856761029078894</v>
      </c>
      <c r="AA21" s="22">
        <f t="shared" si="30"/>
        <v>1077717.5</v>
      </c>
      <c r="AB21" s="140">
        <f t="shared" si="31"/>
        <v>0.67856761029078894</v>
      </c>
      <c r="AC21" s="22">
        <f>SUM(AC22:AC24)</f>
        <v>0</v>
      </c>
      <c r="AD21" s="22">
        <f>SUM(AD22:AD24)</f>
        <v>3</v>
      </c>
      <c r="AE21" s="22">
        <f>SUM(AE22:AE24)</f>
        <v>0</v>
      </c>
      <c r="AF21" s="22">
        <f>SUM(AF22:AF24)</f>
        <v>0</v>
      </c>
      <c r="AG21" s="22">
        <f>SUM(AG22:AG24)</f>
        <v>0</v>
      </c>
    </row>
    <row r="22" spans="1:33" s="156" customFormat="1" ht="243.75" customHeight="1">
      <c r="A22" s="45">
        <v>120</v>
      </c>
      <c r="B22" s="234" t="s">
        <v>178</v>
      </c>
      <c r="C22" s="47" t="s">
        <v>45</v>
      </c>
      <c r="D22" s="50" t="s">
        <v>102</v>
      </c>
      <c r="E22" s="49">
        <v>1067803</v>
      </c>
      <c r="F22" s="49">
        <v>2500211.5</v>
      </c>
      <c r="G22" s="35"/>
      <c r="H22" s="35" t="s">
        <v>179</v>
      </c>
      <c r="I22" s="35"/>
      <c r="J22" s="36" t="s">
        <v>180</v>
      </c>
      <c r="K22" s="35" t="s">
        <v>699</v>
      </c>
      <c r="L22" s="49"/>
      <c r="M22" s="49"/>
      <c r="N22" s="49"/>
      <c r="O22" s="49">
        <f t="shared" ref="O22:O26" si="35">SUM(P22:R22)</f>
        <v>834311</v>
      </c>
      <c r="P22" s="49">
        <v>834311</v>
      </c>
      <c r="Q22" s="49"/>
      <c r="R22" s="49"/>
      <c r="S22" s="49">
        <f t="shared" ref="S22:S26" si="36">SUM(T22:V22)</f>
        <v>139505</v>
      </c>
      <c r="T22" s="49">
        <v>139505</v>
      </c>
      <c r="U22" s="49"/>
      <c r="V22" s="49"/>
      <c r="W22" s="60">
        <f t="shared" ref="W22:W24" si="37">R22-V22</f>
        <v>0</v>
      </c>
      <c r="X22" s="60"/>
      <c r="Y22" s="60">
        <f t="shared" ref="Y22:Y26" si="38">P22+Q22-T22-U22</f>
        <v>694806</v>
      </c>
      <c r="Z22" s="133">
        <f t="shared" si="19"/>
        <v>0.83279017057188509</v>
      </c>
      <c r="AA22" s="60">
        <f t="shared" si="30"/>
        <v>694806</v>
      </c>
      <c r="AB22" s="142">
        <f t="shared" si="31"/>
        <v>0.83279017057188509</v>
      </c>
      <c r="AC22" s="151"/>
      <c r="AD22" s="151">
        <v>1</v>
      </c>
      <c r="AE22" s="151"/>
      <c r="AF22" s="152">
        <v>0</v>
      </c>
      <c r="AG22" s="57" t="s">
        <v>700</v>
      </c>
    </row>
    <row r="23" spans="1:33" s="156" customFormat="1" ht="96" customHeight="1">
      <c r="A23" s="45">
        <v>121</v>
      </c>
      <c r="B23" s="234" t="s">
        <v>181</v>
      </c>
      <c r="C23" s="47" t="s">
        <v>45</v>
      </c>
      <c r="D23" s="50" t="s">
        <v>64</v>
      </c>
      <c r="E23" s="49">
        <v>6055963</v>
      </c>
      <c r="F23" s="49">
        <v>5745283.7999999998</v>
      </c>
      <c r="G23" s="49"/>
      <c r="H23" s="35" t="s">
        <v>455</v>
      </c>
      <c r="I23" s="49"/>
      <c r="J23" s="36" t="s">
        <v>182</v>
      </c>
      <c r="K23" s="35" t="s">
        <v>701</v>
      </c>
      <c r="L23" s="49"/>
      <c r="M23" s="49"/>
      <c r="N23" s="49"/>
      <c r="O23" s="49">
        <f t="shared" si="35"/>
        <v>566934.5</v>
      </c>
      <c r="P23" s="49">
        <v>566934.5</v>
      </c>
      <c r="Q23" s="49"/>
      <c r="R23" s="49"/>
      <c r="S23" s="49">
        <f t="shared" si="36"/>
        <v>184023</v>
      </c>
      <c r="T23" s="49">
        <v>184023</v>
      </c>
      <c r="U23" s="49"/>
      <c r="V23" s="49"/>
      <c r="W23" s="60">
        <f t="shared" si="37"/>
        <v>0</v>
      </c>
      <c r="X23" s="60"/>
      <c r="Y23" s="60">
        <f t="shared" si="38"/>
        <v>382911.5</v>
      </c>
      <c r="Z23" s="133">
        <f t="shared" ref="Z23:Z26" si="39">Y23/(P23+Q23)</f>
        <v>0.67540694736340789</v>
      </c>
      <c r="AA23" s="60">
        <f t="shared" ref="AA23:AA26" si="40">Y23+W23</f>
        <v>382911.5</v>
      </c>
      <c r="AB23" s="142">
        <f t="shared" ref="AB23:AB26" si="41">AA23/O23</f>
        <v>0.67540694736340789</v>
      </c>
      <c r="AC23" s="151"/>
      <c r="AD23" s="151">
        <v>1</v>
      </c>
      <c r="AE23" s="151">
        <v>0</v>
      </c>
      <c r="AF23" s="152">
        <v>0</v>
      </c>
      <c r="AG23" s="57" t="s">
        <v>702</v>
      </c>
    </row>
    <row r="24" spans="1:33" s="156" customFormat="1" ht="79.5" customHeight="1">
      <c r="A24" s="45">
        <v>130</v>
      </c>
      <c r="B24" s="208" t="s">
        <v>196</v>
      </c>
      <c r="C24" s="47" t="s">
        <v>45</v>
      </c>
      <c r="D24" s="50" t="s">
        <v>64</v>
      </c>
      <c r="E24" s="49">
        <v>4408850</v>
      </c>
      <c r="F24" s="35">
        <v>4226103.8</v>
      </c>
      <c r="G24" s="49"/>
      <c r="H24" s="49">
        <v>3616330.7</v>
      </c>
      <c r="I24" s="49">
        <v>3616330.7</v>
      </c>
      <c r="J24" s="36" t="s">
        <v>197</v>
      </c>
      <c r="K24" s="36" t="s">
        <v>197</v>
      </c>
      <c r="L24" s="49"/>
      <c r="M24" s="49"/>
      <c r="N24" s="49">
        <v>3616330.7</v>
      </c>
      <c r="O24" s="49">
        <f t="shared" si="35"/>
        <v>186978.7</v>
      </c>
      <c r="P24" s="49">
        <v>186978.7</v>
      </c>
      <c r="Q24" s="49"/>
      <c r="R24" s="49"/>
      <c r="S24" s="49">
        <f t="shared" si="36"/>
        <v>186978.7</v>
      </c>
      <c r="T24" s="49">
        <v>186978.7</v>
      </c>
      <c r="U24" s="49"/>
      <c r="V24" s="49"/>
      <c r="W24" s="60">
        <f t="shared" si="37"/>
        <v>0</v>
      </c>
      <c r="X24" s="60"/>
      <c r="Y24" s="60">
        <f t="shared" si="38"/>
        <v>0</v>
      </c>
      <c r="Z24" s="133">
        <f t="shared" si="39"/>
        <v>0</v>
      </c>
      <c r="AA24" s="60">
        <f t="shared" si="40"/>
        <v>0</v>
      </c>
      <c r="AB24" s="142">
        <f t="shared" si="41"/>
        <v>0</v>
      </c>
      <c r="AC24" s="151"/>
      <c r="AD24" s="151">
        <v>1</v>
      </c>
      <c r="AE24" s="151">
        <v>0</v>
      </c>
      <c r="AF24" s="152">
        <v>0</v>
      </c>
      <c r="AG24" s="173" t="s">
        <v>647</v>
      </c>
    </row>
    <row r="25" spans="1:33" s="6" customFormat="1" ht="26.25" customHeight="1">
      <c r="A25" s="33" t="s">
        <v>15</v>
      </c>
      <c r="B25" s="23" t="s">
        <v>65</v>
      </c>
      <c r="C25" s="19"/>
      <c r="D25" s="21"/>
      <c r="E25" s="22">
        <f t="shared" ref="E25:V25" si="42">SUM(E26:E26)</f>
        <v>0</v>
      </c>
      <c r="F25" s="22">
        <f t="shared" si="42"/>
        <v>78632.994200000001</v>
      </c>
      <c r="G25" s="22">
        <f t="shared" si="42"/>
        <v>0</v>
      </c>
      <c r="H25" s="22">
        <f t="shared" si="42"/>
        <v>0</v>
      </c>
      <c r="I25" s="22">
        <f t="shared" si="42"/>
        <v>0</v>
      </c>
      <c r="J25" s="22">
        <f t="shared" si="42"/>
        <v>0</v>
      </c>
      <c r="K25" s="22">
        <f t="shared" si="42"/>
        <v>0</v>
      </c>
      <c r="L25" s="22">
        <f t="shared" si="42"/>
        <v>0</v>
      </c>
      <c r="M25" s="22">
        <f t="shared" si="42"/>
        <v>0</v>
      </c>
      <c r="N25" s="22">
        <f t="shared" si="42"/>
        <v>78632.994200000001</v>
      </c>
      <c r="O25" s="22">
        <f t="shared" si="42"/>
        <v>91850</v>
      </c>
      <c r="P25" s="22">
        <f t="shared" si="42"/>
        <v>91850</v>
      </c>
      <c r="Q25" s="22">
        <f t="shared" si="42"/>
        <v>0</v>
      </c>
      <c r="R25" s="22">
        <f t="shared" si="42"/>
        <v>0</v>
      </c>
      <c r="S25" s="22">
        <f t="shared" si="42"/>
        <v>78632.999419999993</v>
      </c>
      <c r="T25" s="22">
        <f t="shared" si="42"/>
        <v>78632.999419999993</v>
      </c>
      <c r="U25" s="22">
        <f t="shared" si="42"/>
        <v>0</v>
      </c>
      <c r="V25" s="22">
        <f t="shared" si="42"/>
        <v>0</v>
      </c>
      <c r="W25" s="22"/>
      <c r="X25" s="22"/>
      <c r="Y25" s="22">
        <f t="shared" si="38"/>
        <v>13217.000580000007</v>
      </c>
      <c r="Z25" s="131">
        <f t="shared" si="39"/>
        <v>0.14389766554164407</v>
      </c>
      <c r="AA25" s="22">
        <f t="shared" si="40"/>
        <v>13217.000580000007</v>
      </c>
      <c r="AB25" s="140">
        <f t="shared" si="41"/>
        <v>0.14389766554164407</v>
      </c>
      <c r="AC25" s="22">
        <f>SUM(AC26:AC26)</f>
        <v>0</v>
      </c>
      <c r="AD25" s="22">
        <f>SUM(AD26:AD26)</f>
        <v>1</v>
      </c>
      <c r="AE25" s="22">
        <f>SUM(AE26:AE26)</f>
        <v>0</v>
      </c>
      <c r="AF25" s="22">
        <f>SUM(AF26:AF26)</f>
        <v>0</v>
      </c>
      <c r="AG25" s="22">
        <f>SUM(AG26:AG26)</f>
        <v>0</v>
      </c>
    </row>
    <row r="26" spans="1:33" s="92" customFormat="1" ht="83.25" customHeight="1">
      <c r="A26" s="45">
        <v>150</v>
      </c>
      <c r="B26" s="234" t="s">
        <v>206</v>
      </c>
      <c r="C26" s="47" t="s">
        <v>45</v>
      </c>
      <c r="D26" s="50" t="s">
        <v>48</v>
      </c>
      <c r="E26" s="83"/>
      <c r="F26" s="35">
        <v>78632.994200000001</v>
      </c>
      <c r="G26" s="52"/>
      <c r="H26" s="52"/>
      <c r="I26" s="52"/>
      <c r="J26" s="93" t="s">
        <v>49</v>
      </c>
      <c r="K26" s="83" t="s">
        <v>49</v>
      </c>
      <c r="L26" s="83" t="s">
        <v>574</v>
      </c>
      <c r="M26" s="83"/>
      <c r="N26" s="83">
        <v>78632.994200000001</v>
      </c>
      <c r="O26" s="49">
        <f t="shared" si="35"/>
        <v>91850</v>
      </c>
      <c r="P26" s="83">
        <v>91850</v>
      </c>
      <c r="Q26" s="52"/>
      <c r="R26" s="35"/>
      <c r="S26" s="49">
        <f t="shared" si="36"/>
        <v>78632.999419999993</v>
      </c>
      <c r="T26" s="83">
        <v>78632.999419999993</v>
      </c>
      <c r="U26" s="52"/>
      <c r="V26" s="52"/>
      <c r="W26" s="60">
        <f t="shared" ref="W26" si="43">R26-V26</f>
        <v>0</v>
      </c>
      <c r="X26" s="60"/>
      <c r="Y26" s="60">
        <f t="shared" si="38"/>
        <v>13217.000580000007</v>
      </c>
      <c r="Z26" s="133">
        <f t="shared" si="39"/>
        <v>0.14389766554164407</v>
      </c>
      <c r="AA26" s="60">
        <f t="shared" si="40"/>
        <v>13217.000580000007</v>
      </c>
      <c r="AB26" s="142">
        <f t="shared" si="41"/>
        <v>0.14389766554164407</v>
      </c>
      <c r="AC26" s="151"/>
      <c r="AD26" s="151">
        <v>1</v>
      </c>
      <c r="AE26" s="151"/>
      <c r="AF26" s="67"/>
      <c r="AG26" s="97" t="s">
        <v>723</v>
      </c>
    </row>
    <row r="27" spans="1:33" s="6" customFormat="1" ht="23.25" customHeight="1">
      <c r="A27" s="170" t="s">
        <v>40</v>
      </c>
      <c r="B27" s="171"/>
      <c r="C27" s="28"/>
      <c r="D27" s="16"/>
      <c r="E27" s="25">
        <f>E28</f>
        <v>7293229.7999999998</v>
      </c>
      <c r="F27" s="25">
        <f t="shared" ref="F27:V27" si="44">F28</f>
        <v>6295381.2999999998</v>
      </c>
      <c r="G27" s="25">
        <f t="shared" si="44"/>
        <v>0</v>
      </c>
      <c r="H27" s="25">
        <f t="shared" si="44"/>
        <v>0</v>
      </c>
      <c r="I27" s="25">
        <f t="shared" si="44"/>
        <v>0</v>
      </c>
      <c r="J27" s="25">
        <f t="shared" si="44"/>
        <v>0</v>
      </c>
      <c r="K27" s="25">
        <f t="shared" si="44"/>
        <v>0</v>
      </c>
      <c r="L27" s="25">
        <f t="shared" si="44"/>
        <v>0</v>
      </c>
      <c r="M27" s="25">
        <f t="shared" si="44"/>
        <v>0</v>
      </c>
      <c r="N27" s="25">
        <f t="shared" si="44"/>
        <v>0</v>
      </c>
      <c r="O27" s="25">
        <f t="shared" si="44"/>
        <v>1829936</v>
      </c>
      <c r="P27" s="25">
        <f t="shared" si="44"/>
        <v>1829936</v>
      </c>
      <c r="Q27" s="25">
        <f t="shared" si="44"/>
        <v>0</v>
      </c>
      <c r="R27" s="25">
        <f t="shared" si="44"/>
        <v>0</v>
      </c>
      <c r="S27" s="25">
        <f t="shared" si="44"/>
        <v>487657</v>
      </c>
      <c r="T27" s="25">
        <f t="shared" si="44"/>
        <v>487657</v>
      </c>
      <c r="U27" s="25">
        <f t="shared" si="44"/>
        <v>0</v>
      </c>
      <c r="V27" s="25">
        <f t="shared" si="44"/>
        <v>0</v>
      </c>
      <c r="W27" s="25">
        <f t="shared" ref="W27:W32" si="45">R27-V27</f>
        <v>0</v>
      </c>
      <c r="X27" s="25"/>
      <c r="Y27" s="25">
        <f t="shared" ref="Y27:Y32" si="46">P27+Q27-T27-U27</f>
        <v>1342279</v>
      </c>
      <c r="Z27" s="127">
        <f t="shared" ref="Z27:Z32" si="47">Y27/(P27+Q27)</f>
        <v>0.73351144520901279</v>
      </c>
      <c r="AA27" s="25">
        <f t="shared" ref="AA27:AA32" si="48">Y27+W27</f>
        <v>1342279</v>
      </c>
      <c r="AB27" s="128">
        <f t="shared" ref="AB27:AB32" si="49">AA27/O27</f>
        <v>0.73351144520901279</v>
      </c>
      <c r="AC27" s="25">
        <f t="shared" ref="AC27" si="50">AC28</f>
        <v>0</v>
      </c>
      <c r="AD27" s="25">
        <f t="shared" ref="AD27" si="51">AD28</f>
        <v>4</v>
      </c>
      <c r="AE27" s="25">
        <f t="shared" ref="AE27" si="52">AE28</f>
        <v>0</v>
      </c>
      <c r="AF27" s="25"/>
      <c r="AG27" s="25"/>
    </row>
    <row r="28" spans="1:33" ht="24" customHeight="1">
      <c r="A28" s="33" t="s">
        <v>36</v>
      </c>
      <c r="B28" s="23" t="s">
        <v>8</v>
      </c>
      <c r="C28" s="19"/>
      <c r="D28" s="21"/>
      <c r="E28" s="22">
        <f t="shared" ref="E28:V28" si="53">SUM(E29:E32)</f>
        <v>7293229.7999999998</v>
      </c>
      <c r="F28" s="22">
        <f t="shared" si="53"/>
        <v>6295381.2999999998</v>
      </c>
      <c r="G28" s="22">
        <f t="shared" si="53"/>
        <v>0</v>
      </c>
      <c r="H28" s="22">
        <f t="shared" si="53"/>
        <v>0</v>
      </c>
      <c r="I28" s="22">
        <f t="shared" si="53"/>
        <v>0</v>
      </c>
      <c r="J28" s="22">
        <f t="shared" si="53"/>
        <v>0</v>
      </c>
      <c r="K28" s="22">
        <f t="shared" si="53"/>
        <v>0</v>
      </c>
      <c r="L28" s="22">
        <f t="shared" si="53"/>
        <v>0</v>
      </c>
      <c r="M28" s="22">
        <f t="shared" si="53"/>
        <v>0</v>
      </c>
      <c r="N28" s="22">
        <f t="shared" si="53"/>
        <v>0</v>
      </c>
      <c r="O28" s="22">
        <f t="shared" si="53"/>
        <v>1829936</v>
      </c>
      <c r="P28" s="22">
        <f t="shared" si="53"/>
        <v>1829936</v>
      </c>
      <c r="Q28" s="22">
        <f t="shared" si="53"/>
        <v>0</v>
      </c>
      <c r="R28" s="22">
        <f t="shared" si="53"/>
        <v>0</v>
      </c>
      <c r="S28" s="22">
        <f t="shared" si="53"/>
        <v>487657</v>
      </c>
      <c r="T28" s="22">
        <f t="shared" si="53"/>
        <v>487657</v>
      </c>
      <c r="U28" s="22">
        <f t="shared" si="53"/>
        <v>0</v>
      </c>
      <c r="V28" s="22">
        <f t="shared" si="53"/>
        <v>0</v>
      </c>
      <c r="W28" s="22">
        <f t="shared" si="45"/>
        <v>0</v>
      </c>
      <c r="X28" s="22"/>
      <c r="Y28" s="22">
        <f t="shared" si="46"/>
        <v>1342279</v>
      </c>
      <c r="Z28" s="131">
        <f t="shared" si="47"/>
        <v>0.73351144520901279</v>
      </c>
      <c r="AA28" s="22">
        <f t="shared" si="48"/>
        <v>1342279</v>
      </c>
      <c r="AB28" s="140">
        <f t="shared" si="49"/>
        <v>0.73351144520901279</v>
      </c>
      <c r="AC28" s="22">
        <f>SUM(AC29:AC32)</f>
        <v>0</v>
      </c>
      <c r="AD28" s="22">
        <f>SUM(AD29:AD32)</f>
        <v>4</v>
      </c>
      <c r="AE28" s="22">
        <f>SUM(AE29:AE32)</f>
        <v>0</v>
      </c>
      <c r="AF28" s="22">
        <f>SUM(AF29:AF32)</f>
        <v>0</v>
      </c>
      <c r="AG28" s="22">
        <f>SUM(AG29:AG32)</f>
        <v>0</v>
      </c>
    </row>
    <row r="29" spans="1:33" s="27" customFormat="1" ht="97.5" customHeight="1">
      <c r="A29" s="45">
        <v>245</v>
      </c>
      <c r="B29" s="198" t="s">
        <v>108</v>
      </c>
      <c r="C29" s="50" t="s">
        <v>87</v>
      </c>
      <c r="D29" s="50" t="s">
        <v>48</v>
      </c>
      <c r="E29" s="35">
        <v>2885955</v>
      </c>
      <c r="F29" s="35">
        <v>2834960.3</v>
      </c>
      <c r="G29" s="52"/>
      <c r="H29" s="52"/>
      <c r="I29" s="52"/>
      <c r="J29" s="36" t="s">
        <v>621</v>
      </c>
      <c r="K29" s="35"/>
      <c r="L29" s="35"/>
      <c r="M29" s="35"/>
      <c r="N29" s="35"/>
      <c r="O29" s="49">
        <f t="shared" ref="O29:O32" si="54">SUM(P29:R29)</f>
        <v>826479</v>
      </c>
      <c r="P29" s="35">
        <v>826479</v>
      </c>
      <c r="Q29" s="35"/>
      <c r="R29" s="35"/>
      <c r="S29" s="49">
        <v>187384</v>
      </c>
      <c r="T29" s="35">
        <v>187384</v>
      </c>
      <c r="U29" s="35"/>
      <c r="V29" s="35"/>
      <c r="W29" s="60">
        <f t="shared" si="45"/>
        <v>0</v>
      </c>
      <c r="X29" s="60"/>
      <c r="Y29" s="60">
        <f t="shared" si="46"/>
        <v>639095</v>
      </c>
      <c r="Z29" s="133">
        <f t="shared" si="47"/>
        <v>0.77327433606903506</v>
      </c>
      <c r="AA29" s="60">
        <f t="shared" si="48"/>
        <v>639095</v>
      </c>
      <c r="AB29" s="142">
        <f t="shared" si="49"/>
        <v>0.77327433606903506</v>
      </c>
      <c r="AC29" s="126"/>
      <c r="AD29" s="126">
        <v>1</v>
      </c>
      <c r="AE29" s="126"/>
      <c r="AF29" s="67"/>
      <c r="AG29" s="57" t="s">
        <v>632</v>
      </c>
    </row>
    <row r="30" spans="1:33" s="27" customFormat="1" ht="97.5" customHeight="1">
      <c r="A30" s="45">
        <v>246</v>
      </c>
      <c r="B30" s="198" t="s">
        <v>107</v>
      </c>
      <c r="C30" s="50" t="s">
        <v>87</v>
      </c>
      <c r="D30" s="50" t="s">
        <v>48</v>
      </c>
      <c r="E30" s="35">
        <v>2487867</v>
      </c>
      <c r="F30" s="35">
        <v>2438966.5</v>
      </c>
      <c r="G30" s="52"/>
      <c r="H30" s="52"/>
      <c r="I30" s="52"/>
      <c r="J30" s="36" t="s">
        <v>622</v>
      </c>
      <c r="K30" s="35"/>
      <c r="L30" s="35"/>
      <c r="M30" s="35"/>
      <c r="N30" s="35"/>
      <c r="O30" s="49">
        <f t="shared" si="54"/>
        <v>753193</v>
      </c>
      <c r="P30" s="35">
        <v>753193</v>
      </c>
      <c r="Q30" s="35"/>
      <c r="R30" s="35"/>
      <c r="S30" s="49">
        <v>225958</v>
      </c>
      <c r="T30" s="35">
        <v>225958</v>
      </c>
      <c r="U30" s="35"/>
      <c r="V30" s="35"/>
      <c r="W30" s="60">
        <f t="shared" si="45"/>
        <v>0</v>
      </c>
      <c r="X30" s="60"/>
      <c r="Y30" s="60">
        <f t="shared" si="46"/>
        <v>527235</v>
      </c>
      <c r="Z30" s="133">
        <f t="shared" si="47"/>
        <v>0.69999986723190466</v>
      </c>
      <c r="AA30" s="60">
        <f t="shared" si="48"/>
        <v>527235</v>
      </c>
      <c r="AB30" s="142">
        <f t="shared" si="49"/>
        <v>0.69999986723190466</v>
      </c>
      <c r="AC30" s="126"/>
      <c r="AD30" s="126">
        <v>1</v>
      </c>
      <c r="AE30" s="126"/>
      <c r="AF30" s="67"/>
      <c r="AG30" s="57" t="s">
        <v>641</v>
      </c>
    </row>
    <row r="31" spans="1:33" s="27" customFormat="1" ht="61.5" customHeight="1">
      <c r="A31" s="45">
        <v>247</v>
      </c>
      <c r="B31" s="198" t="s">
        <v>101</v>
      </c>
      <c r="C31" s="50" t="s">
        <v>87</v>
      </c>
      <c r="D31" s="50" t="s">
        <v>48</v>
      </c>
      <c r="E31" s="35">
        <v>1030407.8</v>
      </c>
      <c r="F31" s="35">
        <v>978393.5</v>
      </c>
      <c r="G31" s="52"/>
      <c r="H31" s="52"/>
      <c r="I31" s="52"/>
      <c r="J31" s="36" t="s">
        <v>623</v>
      </c>
      <c r="K31" s="35"/>
      <c r="L31" s="35"/>
      <c r="M31" s="35"/>
      <c r="N31" s="35"/>
      <c r="O31" s="49">
        <f t="shared" si="54"/>
        <v>207203</v>
      </c>
      <c r="P31" s="35">
        <v>207203</v>
      </c>
      <c r="Q31" s="35"/>
      <c r="R31" s="35"/>
      <c r="S31" s="49">
        <v>74215</v>
      </c>
      <c r="T31" s="35">
        <v>74215</v>
      </c>
      <c r="U31" s="35"/>
      <c r="V31" s="35"/>
      <c r="W31" s="60">
        <f t="shared" si="45"/>
        <v>0</v>
      </c>
      <c r="X31" s="60"/>
      <c r="Y31" s="60">
        <f t="shared" si="46"/>
        <v>132988</v>
      </c>
      <c r="Z31" s="133">
        <f t="shared" si="47"/>
        <v>0.64182468400554049</v>
      </c>
      <c r="AA31" s="60">
        <f t="shared" si="48"/>
        <v>132988</v>
      </c>
      <c r="AB31" s="142">
        <f t="shared" si="49"/>
        <v>0.64182468400554049</v>
      </c>
      <c r="AC31" s="126"/>
      <c r="AD31" s="126">
        <v>1</v>
      </c>
      <c r="AE31" s="126"/>
      <c r="AF31" s="67"/>
      <c r="AG31" s="57" t="s">
        <v>644</v>
      </c>
    </row>
    <row r="32" spans="1:33" s="27" customFormat="1" ht="61.5" customHeight="1">
      <c r="A32" s="45">
        <v>249</v>
      </c>
      <c r="B32" s="198" t="s">
        <v>638</v>
      </c>
      <c r="C32" s="50" t="s">
        <v>636</v>
      </c>
      <c r="D32" s="50" t="s">
        <v>48</v>
      </c>
      <c r="E32" s="35">
        <v>889000</v>
      </c>
      <c r="F32" s="35">
        <v>43061</v>
      </c>
      <c r="G32" s="52"/>
      <c r="H32" s="52"/>
      <c r="I32" s="52"/>
      <c r="J32" s="36" t="s">
        <v>639</v>
      </c>
      <c r="K32" s="35"/>
      <c r="L32" s="35"/>
      <c r="M32" s="35"/>
      <c r="N32" s="35"/>
      <c r="O32" s="49">
        <f t="shared" si="54"/>
        <v>43061</v>
      </c>
      <c r="P32" s="35">
        <v>43061</v>
      </c>
      <c r="Q32" s="35"/>
      <c r="R32" s="35"/>
      <c r="S32" s="49">
        <v>100</v>
      </c>
      <c r="T32" s="35">
        <v>100</v>
      </c>
      <c r="U32" s="35"/>
      <c r="V32" s="35"/>
      <c r="W32" s="60">
        <f t="shared" si="45"/>
        <v>0</v>
      </c>
      <c r="X32" s="60"/>
      <c r="Y32" s="60">
        <f t="shared" si="46"/>
        <v>42961</v>
      </c>
      <c r="Z32" s="133">
        <f t="shared" si="47"/>
        <v>0.99767771301177399</v>
      </c>
      <c r="AA32" s="60">
        <f t="shared" si="48"/>
        <v>42961</v>
      </c>
      <c r="AB32" s="142">
        <f t="shared" si="49"/>
        <v>0.99767771301177399</v>
      </c>
      <c r="AC32" s="126"/>
      <c r="AD32" s="126">
        <v>1</v>
      </c>
      <c r="AE32" s="126"/>
      <c r="AF32" s="67"/>
      <c r="AG32" s="57" t="s">
        <v>643</v>
      </c>
    </row>
    <row r="33" spans="1:33" s="6" customFormat="1" ht="30.75" customHeight="1">
      <c r="A33" s="170" t="s">
        <v>564</v>
      </c>
      <c r="B33" s="171"/>
      <c r="C33" s="28"/>
      <c r="D33" s="16"/>
      <c r="E33" s="25">
        <f>E35</f>
        <v>1307552</v>
      </c>
      <c r="F33" s="25">
        <f t="shared" ref="F33:V33" si="55">F35</f>
        <v>0</v>
      </c>
      <c r="G33" s="25">
        <f t="shared" si="55"/>
        <v>0</v>
      </c>
      <c r="H33" s="25">
        <f t="shared" si="55"/>
        <v>0</v>
      </c>
      <c r="I33" s="25">
        <f t="shared" si="55"/>
        <v>0</v>
      </c>
      <c r="J33" s="25">
        <f t="shared" si="55"/>
        <v>0</v>
      </c>
      <c r="K33" s="25">
        <f t="shared" si="55"/>
        <v>0</v>
      </c>
      <c r="L33" s="25">
        <f t="shared" si="55"/>
        <v>0</v>
      </c>
      <c r="M33" s="25">
        <f t="shared" si="55"/>
        <v>0</v>
      </c>
      <c r="N33" s="25">
        <f t="shared" si="55"/>
        <v>0</v>
      </c>
      <c r="O33" s="25">
        <f t="shared" si="55"/>
        <v>0</v>
      </c>
      <c r="P33" s="25">
        <f t="shared" si="55"/>
        <v>0</v>
      </c>
      <c r="Q33" s="25">
        <f t="shared" si="55"/>
        <v>0</v>
      </c>
      <c r="R33" s="25">
        <f t="shared" si="55"/>
        <v>0</v>
      </c>
      <c r="S33" s="25">
        <f t="shared" si="55"/>
        <v>0</v>
      </c>
      <c r="T33" s="25">
        <f t="shared" si="55"/>
        <v>0</v>
      </c>
      <c r="U33" s="25">
        <f t="shared" si="55"/>
        <v>0</v>
      </c>
      <c r="V33" s="25">
        <f t="shared" si="55"/>
        <v>0</v>
      </c>
      <c r="W33" s="25">
        <f t="shared" ref="W33:W41" si="56">R33-V33</f>
        <v>0</v>
      </c>
      <c r="X33" s="25"/>
      <c r="Y33" s="25">
        <f t="shared" ref="Y33:Y41" si="57">P33+Q33-T33-U33</f>
        <v>0</v>
      </c>
      <c r="Z33" s="127" t="e">
        <f t="shared" ref="Z33:Z41" si="58">Y33/(P33+Q33)</f>
        <v>#DIV/0!</v>
      </c>
      <c r="AA33" s="25">
        <f t="shared" ref="AA33:AA41" si="59">Y33+W33</f>
        <v>0</v>
      </c>
      <c r="AB33" s="128" t="e">
        <f t="shared" ref="AB33:AB41" si="60">AA33/O33</f>
        <v>#DIV/0!</v>
      </c>
      <c r="AC33" s="25">
        <f t="shared" ref="AC33:AE33" si="61">AC35</f>
        <v>0</v>
      </c>
      <c r="AD33" s="25">
        <f t="shared" si="61"/>
        <v>1</v>
      </c>
      <c r="AE33" s="25">
        <f t="shared" si="61"/>
        <v>0</v>
      </c>
      <c r="AF33" s="25"/>
      <c r="AG33" s="25"/>
    </row>
    <row r="34" spans="1:33">
      <c r="A34" s="34"/>
      <c r="B34" s="13" t="s">
        <v>0</v>
      </c>
      <c r="C34" s="3"/>
      <c r="D34" s="2"/>
      <c r="E34" s="26"/>
      <c r="F34" s="14"/>
      <c r="G34" s="14"/>
      <c r="H34" s="14"/>
      <c r="I34" s="14"/>
      <c r="J34" s="15"/>
      <c r="K34" s="14"/>
      <c r="L34" s="14"/>
      <c r="M34" s="14"/>
      <c r="N34" s="14"/>
      <c r="O34" s="14"/>
      <c r="P34" s="14"/>
      <c r="Q34" s="14"/>
      <c r="R34" s="14"/>
      <c r="S34" s="14"/>
      <c r="T34" s="14"/>
      <c r="U34" s="14"/>
      <c r="V34" s="14"/>
      <c r="W34" s="59">
        <f t="shared" si="56"/>
        <v>0</v>
      </c>
      <c r="X34" s="61"/>
      <c r="Y34" s="59">
        <f t="shared" si="57"/>
        <v>0</v>
      </c>
      <c r="Z34" s="134"/>
      <c r="AA34" s="59"/>
      <c r="AB34" s="143"/>
      <c r="AC34" s="121"/>
      <c r="AD34" s="121"/>
      <c r="AE34" s="121"/>
      <c r="AF34" s="66"/>
      <c r="AG34" s="75"/>
    </row>
    <row r="35" spans="1:33" ht="26.25" customHeight="1">
      <c r="A35" s="33" t="s">
        <v>24</v>
      </c>
      <c r="B35" s="23" t="s">
        <v>8</v>
      </c>
      <c r="C35" s="19"/>
      <c r="D35" s="21"/>
      <c r="E35" s="22">
        <f>SUM(E36:E36)</f>
        <v>1307552</v>
      </c>
      <c r="F35" s="22">
        <f t="shared" ref="F35:V35" si="62">SUM(F36:F36)</f>
        <v>0</v>
      </c>
      <c r="G35" s="22">
        <f t="shared" si="62"/>
        <v>0</v>
      </c>
      <c r="H35" s="22">
        <f t="shared" si="62"/>
        <v>0</v>
      </c>
      <c r="I35" s="22">
        <f t="shared" si="62"/>
        <v>0</v>
      </c>
      <c r="J35" s="22">
        <f t="shared" si="62"/>
        <v>0</v>
      </c>
      <c r="K35" s="22">
        <f t="shared" si="62"/>
        <v>0</v>
      </c>
      <c r="L35" s="22">
        <f t="shared" si="62"/>
        <v>0</v>
      </c>
      <c r="M35" s="22">
        <f t="shared" si="62"/>
        <v>0</v>
      </c>
      <c r="N35" s="22">
        <f t="shared" si="62"/>
        <v>0</v>
      </c>
      <c r="O35" s="22">
        <f t="shared" si="62"/>
        <v>0</v>
      </c>
      <c r="P35" s="22">
        <f t="shared" si="62"/>
        <v>0</v>
      </c>
      <c r="Q35" s="22">
        <f t="shared" si="62"/>
        <v>0</v>
      </c>
      <c r="R35" s="22">
        <f t="shared" si="62"/>
        <v>0</v>
      </c>
      <c r="S35" s="22">
        <f t="shared" si="62"/>
        <v>0</v>
      </c>
      <c r="T35" s="22">
        <f t="shared" si="62"/>
        <v>0</v>
      </c>
      <c r="U35" s="22">
        <f t="shared" si="62"/>
        <v>0</v>
      </c>
      <c r="V35" s="22">
        <f t="shared" si="62"/>
        <v>0</v>
      </c>
      <c r="W35" s="22">
        <f t="shared" si="56"/>
        <v>0</v>
      </c>
      <c r="X35" s="22"/>
      <c r="Y35" s="22">
        <f t="shared" si="57"/>
        <v>0</v>
      </c>
      <c r="Z35" s="131" t="e">
        <f t="shared" si="58"/>
        <v>#DIV/0!</v>
      </c>
      <c r="AA35" s="22">
        <f t="shared" si="59"/>
        <v>0</v>
      </c>
      <c r="AB35" s="140" t="e">
        <f t="shared" si="60"/>
        <v>#DIV/0!</v>
      </c>
      <c r="AC35" s="118">
        <f>SUM(AC36:AC36)</f>
        <v>0</v>
      </c>
      <c r="AD35" s="22">
        <f>SUM(AD36:AD36)</f>
        <v>1</v>
      </c>
      <c r="AE35" s="22">
        <f>SUM(AE36:AE36)</f>
        <v>0</v>
      </c>
      <c r="AF35" s="22">
        <f>SUM(AF36:AF36)</f>
        <v>0</v>
      </c>
      <c r="AG35" s="22"/>
    </row>
    <row r="36" spans="1:33" s="18" customFormat="1" ht="110.25" customHeight="1">
      <c r="A36" s="45">
        <v>340</v>
      </c>
      <c r="B36" s="162" t="s">
        <v>679</v>
      </c>
      <c r="C36" s="161" t="s">
        <v>77</v>
      </c>
      <c r="D36" s="50" t="s">
        <v>617</v>
      </c>
      <c r="E36" s="49">
        <v>1307552</v>
      </c>
      <c r="F36" s="35"/>
      <c r="G36" s="49"/>
      <c r="H36" s="49"/>
      <c r="I36" s="49"/>
      <c r="J36" s="185"/>
      <c r="K36" s="114"/>
      <c r="L36" s="49"/>
      <c r="M36" s="49"/>
      <c r="N36" s="49"/>
      <c r="O36" s="49">
        <f t="shared" ref="O36" si="63">SUM(P36:R36)</f>
        <v>0</v>
      </c>
      <c r="P36" s="49"/>
      <c r="Q36" s="49"/>
      <c r="R36" s="49"/>
      <c r="S36" s="49">
        <f t="shared" ref="S36" si="64">SUM(T36:V36)</f>
        <v>0</v>
      </c>
      <c r="T36" s="49"/>
      <c r="U36" s="49"/>
      <c r="V36" s="49"/>
      <c r="W36" s="60">
        <f t="shared" si="56"/>
        <v>0</v>
      </c>
      <c r="X36" s="60"/>
      <c r="Y36" s="60">
        <f t="shared" si="57"/>
        <v>0</v>
      </c>
      <c r="Z36" s="133"/>
      <c r="AA36" s="60"/>
      <c r="AB36" s="142"/>
      <c r="AC36" s="151"/>
      <c r="AD36" s="151">
        <v>1</v>
      </c>
      <c r="AE36" s="151"/>
      <c r="AF36" s="65"/>
      <c r="AG36" s="179" t="s">
        <v>752</v>
      </c>
    </row>
    <row r="37" spans="1:33" s="6" customFormat="1" ht="30.75" customHeight="1">
      <c r="A37" s="170" t="s">
        <v>566</v>
      </c>
      <c r="B37" s="171"/>
      <c r="C37" s="28"/>
      <c r="D37" s="16"/>
      <c r="E37" s="25">
        <f>E39</f>
        <v>0</v>
      </c>
      <c r="F37" s="25">
        <f>F39</f>
        <v>1698795.1769999999</v>
      </c>
      <c r="G37" s="25">
        <f t="shared" ref="G37:V37" si="65">G39</f>
        <v>0</v>
      </c>
      <c r="H37" s="25">
        <f t="shared" si="65"/>
        <v>0</v>
      </c>
      <c r="I37" s="25">
        <f t="shared" si="65"/>
        <v>0</v>
      </c>
      <c r="J37" s="25">
        <f t="shared" si="65"/>
        <v>0</v>
      </c>
      <c r="K37" s="25">
        <f t="shared" si="65"/>
        <v>0</v>
      </c>
      <c r="L37" s="25">
        <f t="shared" si="65"/>
        <v>15</v>
      </c>
      <c r="M37" s="25">
        <f t="shared" si="65"/>
        <v>0</v>
      </c>
      <c r="N37" s="25">
        <f t="shared" si="65"/>
        <v>528231.22199999995</v>
      </c>
      <c r="O37" s="25">
        <f t="shared" si="65"/>
        <v>1170563.9550000001</v>
      </c>
      <c r="P37" s="25">
        <f t="shared" si="65"/>
        <v>1170563.9550000001</v>
      </c>
      <c r="Q37" s="25">
        <f t="shared" si="65"/>
        <v>0</v>
      </c>
      <c r="R37" s="25">
        <f t="shared" si="65"/>
        <v>0</v>
      </c>
      <c r="S37" s="25">
        <f t="shared" si="65"/>
        <v>0</v>
      </c>
      <c r="T37" s="25">
        <f t="shared" si="65"/>
        <v>0</v>
      </c>
      <c r="U37" s="25">
        <f t="shared" si="65"/>
        <v>0</v>
      </c>
      <c r="V37" s="25">
        <f t="shared" si="65"/>
        <v>0</v>
      </c>
      <c r="W37" s="25">
        <f t="shared" si="56"/>
        <v>0</v>
      </c>
      <c r="X37" s="25"/>
      <c r="Y37" s="25">
        <f t="shared" si="57"/>
        <v>1170563.9550000001</v>
      </c>
      <c r="Z37" s="127">
        <f t="shared" si="58"/>
        <v>1</v>
      </c>
      <c r="AA37" s="25">
        <f t="shared" si="59"/>
        <v>1170563.9550000001</v>
      </c>
      <c r="AB37" s="128">
        <f t="shared" si="60"/>
        <v>1</v>
      </c>
      <c r="AC37" s="25">
        <f t="shared" ref="AC37:AE37" si="66">AC39</f>
        <v>0</v>
      </c>
      <c r="AD37" s="25">
        <f t="shared" si="66"/>
        <v>1</v>
      </c>
      <c r="AE37" s="25">
        <f t="shared" si="66"/>
        <v>0</v>
      </c>
      <c r="AF37" s="25"/>
      <c r="AG37" s="25"/>
    </row>
    <row r="38" spans="1:33" ht="25.5" customHeight="1">
      <c r="A38" s="34"/>
      <c r="B38" s="13" t="s">
        <v>0</v>
      </c>
      <c r="C38" s="2"/>
      <c r="D38" s="2"/>
      <c r="E38" s="26"/>
      <c r="F38" s="14"/>
      <c r="G38" s="14"/>
      <c r="H38" s="14"/>
      <c r="I38" s="14"/>
      <c r="J38" s="15"/>
      <c r="K38" s="14"/>
      <c r="L38" s="14"/>
      <c r="M38" s="14"/>
      <c r="N38" s="14"/>
      <c r="O38" s="14"/>
      <c r="P38" s="14"/>
      <c r="Q38" s="14"/>
      <c r="R38" s="14"/>
      <c r="S38" s="14"/>
      <c r="T38" s="14"/>
      <c r="U38" s="14"/>
      <c r="V38" s="14"/>
      <c r="W38" s="59">
        <f t="shared" si="56"/>
        <v>0</v>
      </c>
      <c r="X38" s="61"/>
      <c r="Y38" s="59">
        <f t="shared" si="57"/>
        <v>0</v>
      </c>
      <c r="Z38" s="134"/>
      <c r="AA38" s="59"/>
      <c r="AB38" s="143"/>
      <c r="AC38" s="121"/>
      <c r="AD38" s="121"/>
      <c r="AE38" s="121"/>
      <c r="AF38" s="66"/>
      <c r="AG38" s="75"/>
    </row>
    <row r="39" spans="1:33" s="6" customFormat="1" ht="47.25" customHeight="1">
      <c r="A39" s="115" t="s">
        <v>797</v>
      </c>
      <c r="B39" s="23" t="s">
        <v>168</v>
      </c>
      <c r="C39" s="21"/>
      <c r="D39" s="21"/>
      <c r="E39" s="22">
        <f>E40</f>
        <v>0</v>
      </c>
      <c r="F39" s="22">
        <f t="shared" ref="F39:V39" si="67">F40</f>
        <v>1698795.1769999999</v>
      </c>
      <c r="G39" s="22">
        <f t="shared" si="67"/>
        <v>0</v>
      </c>
      <c r="H39" s="22">
        <f t="shared" si="67"/>
        <v>0</v>
      </c>
      <c r="I39" s="22">
        <f t="shared" si="67"/>
        <v>0</v>
      </c>
      <c r="J39" s="22">
        <f t="shared" si="67"/>
        <v>0</v>
      </c>
      <c r="K39" s="22">
        <f t="shared" si="67"/>
        <v>0</v>
      </c>
      <c r="L39" s="22">
        <f t="shared" si="67"/>
        <v>15</v>
      </c>
      <c r="M39" s="22">
        <f t="shared" si="67"/>
        <v>0</v>
      </c>
      <c r="N39" s="22">
        <f t="shared" si="67"/>
        <v>528231.22199999995</v>
      </c>
      <c r="O39" s="22">
        <f t="shared" si="67"/>
        <v>1170563.9550000001</v>
      </c>
      <c r="P39" s="22">
        <f t="shared" si="67"/>
        <v>1170563.9550000001</v>
      </c>
      <c r="Q39" s="22">
        <f t="shared" si="67"/>
        <v>0</v>
      </c>
      <c r="R39" s="22">
        <f t="shared" si="67"/>
        <v>0</v>
      </c>
      <c r="S39" s="22">
        <f t="shared" si="67"/>
        <v>0</v>
      </c>
      <c r="T39" s="22">
        <f t="shared" si="67"/>
        <v>0</v>
      </c>
      <c r="U39" s="22">
        <f t="shared" si="67"/>
        <v>0</v>
      </c>
      <c r="V39" s="22">
        <f t="shared" si="67"/>
        <v>0</v>
      </c>
      <c r="W39" s="22">
        <f t="shared" si="56"/>
        <v>0</v>
      </c>
      <c r="X39" s="22"/>
      <c r="Y39" s="22">
        <f t="shared" si="57"/>
        <v>1170563.9550000001</v>
      </c>
      <c r="Z39" s="131">
        <f t="shared" si="58"/>
        <v>1</v>
      </c>
      <c r="AA39" s="22">
        <f t="shared" si="59"/>
        <v>1170563.9550000001</v>
      </c>
      <c r="AB39" s="149">
        <f t="shared" si="60"/>
        <v>1</v>
      </c>
      <c r="AC39" s="22">
        <f t="shared" ref="AC39" si="68">AC40</f>
        <v>0</v>
      </c>
      <c r="AD39" s="22">
        <f t="shared" ref="AD39" si="69">AD40</f>
        <v>1</v>
      </c>
      <c r="AE39" s="22">
        <f t="shared" ref="AE39" si="70">AE40</f>
        <v>0</v>
      </c>
      <c r="AF39" s="22"/>
      <c r="AG39" s="74"/>
    </row>
    <row r="40" spans="1:33" s="6" customFormat="1" ht="46.5" customHeight="1">
      <c r="A40" s="84"/>
      <c r="B40" s="177" t="s">
        <v>169</v>
      </c>
      <c r="C40" s="85"/>
      <c r="D40" s="85"/>
      <c r="E40" s="44">
        <f t="shared" ref="E40:V40" si="71">SUM(E41:E41)</f>
        <v>0</v>
      </c>
      <c r="F40" s="44">
        <f t="shared" si="71"/>
        <v>1698795.1769999999</v>
      </c>
      <c r="G40" s="44">
        <f t="shared" si="71"/>
        <v>0</v>
      </c>
      <c r="H40" s="44">
        <f t="shared" si="71"/>
        <v>0</v>
      </c>
      <c r="I40" s="44">
        <f t="shared" si="71"/>
        <v>0</v>
      </c>
      <c r="J40" s="44">
        <f t="shared" si="71"/>
        <v>0</v>
      </c>
      <c r="K40" s="44">
        <f t="shared" si="71"/>
        <v>0</v>
      </c>
      <c r="L40" s="44">
        <f t="shared" si="71"/>
        <v>15</v>
      </c>
      <c r="M40" s="44">
        <f t="shared" si="71"/>
        <v>0</v>
      </c>
      <c r="N40" s="44">
        <f t="shared" si="71"/>
        <v>528231.22199999995</v>
      </c>
      <c r="O40" s="44">
        <f t="shared" si="71"/>
        <v>1170563.9550000001</v>
      </c>
      <c r="P40" s="44">
        <f t="shared" si="71"/>
        <v>1170563.9550000001</v>
      </c>
      <c r="Q40" s="44">
        <f t="shared" si="71"/>
        <v>0</v>
      </c>
      <c r="R40" s="44">
        <f t="shared" si="71"/>
        <v>0</v>
      </c>
      <c r="S40" s="44">
        <f t="shared" si="71"/>
        <v>0</v>
      </c>
      <c r="T40" s="44">
        <f t="shared" si="71"/>
        <v>0</v>
      </c>
      <c r="U40" s="44">
        <f t="shared" si="71"/>
        <v>0</v>
      </c>
      <c r="V40" s="44">
        <f t="shared" si="71"/>
        <v>0</v>
      </c>
      <c r="W40" s="44">
        <f t="shared" si="56"/>
        <v>0</v>
      </c>
      <c r="X40" s="44"/>
      <c r="Y40" s="44">
        <f t="shared" si="57"/>
        <v>1170563.9550000001</v>
      </c>
      <c r="Z40" s="139">
        <f t="shared" si="58"/>
        <v>1</v>
      </c>
      <c r="AA40" s="44">
        <f t="shared" si="59"/>
        <v>1170563.9550000001</v>
      </c>
      <c r="AB40" s="148">
        <f t="shared" si="60"/>
        <v>1</v>
      </c>
      <c r="AC40" s="44">
        <f>SUM(AC41:AC41)</f>
        <v>0</v>
      </c>
      <c r="AD40" s="44">
        <f>SUM(AD41:AD41)</f>
        <v>1</v>
      </c>
      <c r="AE40" s="44">
        <f>SUM(AE41:AE41)</f>
        <v>0</v>
      </c>
      <c r="AF40" s="44"/>
      <c r="AG40" s="44"/>
    </row>
    <row r="41" spans="1:33" s="155" customFormat="1" ht="192" customHeight="1">
      <c r="A41" s="228">
        <v>347</v>
      </c>
      <c r="B41" s="208" t="s">
        <v>170</v>
      </c>
      <c r="C41" s="223" t="s">
        <v>94</v>
      </c>
      <c r="D41" s="194" t="s">
        <v>48</v>
      </c>
      <c r="E41" s="196"/>
      <c r="F41" s="196">
        <v>1698795.1769999999</v>
      </c>
      <c r="G41" s="196"/>
      <c r="H41" s="196"/>
      <c r="I41" s="196"/>
      <c r="J41" s="219" t="s">
        <v>171</v>
      </c>
      <c r="K41" s="229"/>
      <c r="L41" s="196">
        <v>15</v>
      </c>
      <c r="M41" s="196"/>
      <c r="N41" s="196">
        <v>528231.22199999995</v>
      </c>
      <c r="O41" s="195">
        <f t="shared" ref="O41" si="72">SUM(P41:R41)</f>
        <v>1170563.9550000001</v>
      </c>
      <c r="P41" s="196">
        <v>1170563.9550000001</v>
      </c>
      <c r="Q41" s="196"/>
      <c r="R41" s="196"/>
      <c r="S41" s="195">
        <f t="shared" ref="S41" si="73">SUM(T41:V41)</f>
        <v>0</v>
      </c>
      <c r="T41" s="196"/>
      <c r="U41" s="196"/>
      <c r="V41" s="196"/>
      <c r="W41" s="199">
        <f t="shared" si="56"/>
        <v>0</v>
      </c>
      <c r="X41" s="199"/>
      <c r="Y41" s="199">
        <f t="shared" si="57"/>
        <v>1170563.9550000001</v>
      </c>
      <c r="Z41" s="200">
        <f t="shared" si="58"/>
        <v>1</v>
      </c>
      <c r="AA41" s="199">
        <f t="shared" si="59"/>
        <v>1170563.9550000001</v>
      </c>
      <c r="AB41" s="201">
        <f t="shared" si="60"/>
        <v>1</v>
      </c>
      <c r="AC41" s="214"/>
      <c r="AD41" s="214">
        <v>1</v>
      </c>
      <c r="AE41" s="214"/>
      <c r="AF41" s="217" t="s">
        <v>592</v>
      </c>
      <c r="AG41" s="204" t="s">
        <v>750</v>
      </c>
    </row>
    <row r="42" spans="1:33">
      <c r="O42" s="116"/>
    </row>
  </sheetData>
  <autoFilter ref="A10:AH41" xr:uid="{00000000-0009-0000-0000-000003000000}"/>
  <mergeCells count="47">
    <mergeCell ref="A15:B15"/>
    <mergeCell ref="A19:B19"/>
    <mergeCell ref="Z8:Z9"/>
    <mergeCell ref="AA8:AA9"/>
    <mergeCell ref="AB8:AB9"/>
    <mergeCell ref="V8:V9"/>
    <mergeCell ref="W8:W9"/>
    <mergeCell ref="X8:X9"/>
    <mergeCell ref="Y8:Y9"/>
    <mergeCell ref="C7:C9"/>
    <mergeCell ref="W7:Z7"/>
    <mergeCell ref="AA7:AB7"/>
    <mergeCell ref="M7:N7"/>
    <mergeCell ref="O7:R7"/>
    <mergeCell ref="P8:P9"/>
    <mergeCell ref="AF8:AF9"/>
    <mergeCell ref="A11:B11"/>
    <mergeCell ref="A12:B12"/>
    <mergeCell ref="AC8:AC9"/>
    <mergeCell ref="AD8:AD9"/>
    <mergeCell ref="AE8:AE9"/>
    <mergeCell ref="Q8:Q9"/>
    <mergeCell ref="R8:R9"/>
    <mergeCell ref="T8:T9"/>
    <mergeCell ref="U8:U9"/>
    <mergeCell ref="S7:S9"/>
    <mergeCell ref="T7:V7"/>
    <mergeCell ref="G8:G9"/>
    <mergeCell ref="H8:H9"/>
    <mergeCell ref="M8:N8"/>
    <mergeCell ref="O8:O9"/>
    <mergeCell ref="A4:AG4"/>
    <mergeCell ref="A6:A9"/>
    <mergeCell ref="B6:B9"/>
    <mergeCell ref="D6:D9"/>
    <mergeCell ref="E6:E9"/>
    <mergeCell ref="F6:F9"/>
    <mergeCell ref="G6:H6"/>
    <mergeCell ref="I6:L6"/>
    <mergeCell ref="M6:AF6"/>
    <mergeCell ref="AG6:AG9"/>
    <mergeCell ref="G7:H7"/>
    <mergeCell ref="I7:I9"/>
    <mergeCell ref="J7:J9"/>
    <mergeCell ref="K7:K9"/>
    <mergeCell ref="L7:L9"/>
    <mergeCell ref="AC7:AF7"/>
  </mergeCells>
  <pageMargins left="0.25" right="0.25" top="0.75" bottom="0.75" header="0.3" footer="0.3"/>
  <pageSetup paperSize="8" scale="23" fitToHeight="0" orientation="landscape"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FF"/>
    <pageSetUpPr fitToPage="1"/>
  </sheetPr>
  <dimension ref="A1:AH51"/>
  <sheetViews>
    <sheetView showZeros="0" view="pageBreakPreview" zoomScale="55" zoomScaleNormal="30" zoomScaleSheetLayoutView="55" workbookViewId="0">
      <pane xSplit="3" ySplit="11" topLeftCell="U12" activePane="bottomRight" state="frozen"/>
      <selection activeCell="E11" sqref="E11"/>
      <selection pane="topRight" activeCell="E11" sqref="E11"/>
      <selection pane="bottomLeft" activeCell="E11" sqref="E11"/>
      <selection pane="bottomRight" activeCell="AG1" sqref="AG1"/>
    </sheetView>
  </sheetViews>
  <sheetFormatPr defaultColWidth="9.140625" defaultRowHeight="18.75"/>
  <cols>
    <col min="1" max="1" width="16.140625" style="1" customWidth="1"/>
    <col min="2" max="2" width="66.140625" style="32" customWidth="1"/>
    <col min="3" max="3" width="28.28515625" style="1" customWidth="1"/>
    <col min="4" max="4" width="15.5703125" style="10" customWidth="1"/>
    <col min="5" max="5" width="21.28515625" style="56" customWidth="1"/>
    <col min="6" max="6" width="23" style="24" customWidth="1"/>
    <col min="7" max="7" width="26.5703125" style="1" customWidth="1"/>
    <col min="8" max="8" width="26" style="1" customWidth="1"/>
    <col min="9" max="9" width="20.140625" style="1" customWidth="1"/>
    <col min="10" max="10" width="41.85546875" style="24" customWidth="1"/>
    <col min="11" max="11" width="37.5703125" style="24" customWidth="1"/>
    <col min="12" max="12" width="45" style="24" customWidth="1"/>
    <col min="13" max="13" width="18.140625" style="24" customWidth="1"/>
    <col min="14" max="14" width="17" style="24" customWidth="1"/>
    <col min="15" max="15" width="21.7109375" style="1" customWidth="1"/>
    <col min="16" max="16" width="19.7109375" style="1" customWidth="1"/>
    <col min="17" max="17" width="25.42578125" style="1" customWidth="1"/>
    <col min="18" max="18" width="18.42578125" style="1" customWidth="1"/>
    <col min="19" max="19" width="25.7109375" style="24" customWidth="1"/>
    <col min="20" max="20" width="26.42578125" style="24" customWidth="1"/>
    <col min="21" max="21" width="25.7109375" style="24" customWidth="1"/>
    <col min="22" max="22" width="28.28515625" style="24" customWidth="1"/>
    <col min="23" max="23" width="16.5703125" style="24" customWidth="1"/>
    <col min="24" max="24" width="18" style="24" customWidth="1"/>
    <col min="25" max="25" width="21.42578125" style="24" customWidth="1"/>
    <col min="26" max="26" width="20.7109375" style="24" customWidth="1"/>
    <col min="27" max="27" width="17" style="24" customWidth="1"/>
    <col min="28" max="28" width="15.5703125" style="24" customWidth="1"/>
    <col min="29" max="29" width="18.140625" style="68" customWidth="1"/>
    <col min="30" max="30" width="19.85546875" style="68" customWidth="1"/>
    <col min="31" max="31" width="17.140625" style="68" customWidth="1"/>
    <col min="32" max="32" width="26.42578125" style="68" customWidth="1"/>
    <col min="33" max="33" width="99" style="9" customWidth="1"/>
    <col min="34" max="34" width="18.42578125" style="4" customWidth="1"/>
    <col min="35" max="16384" width="9.140625" style="4"/>
  </cols>
  <sheetData>
    <row r="1" spans="1:34">
      <c r="E1" s="172"/>
      <c r="G1" s="24"/>
      <c r="O1" s="24"/>
    </row>
    <row r="2" spans="1:34">
      <c r="G2" s="24"/>
    </row>
    <row r="3" spans="1:34" ht="25.5" customHeight="1">
      <c r="A3" s="7"/>
      <c r="B3" s="29"/>
      <c r="C3" s="7"/>
      <c r="D3" s="11"/>
      <c r="E3" s="54"/>
      <c r="F3" s="12"/>
      <c r="G3" s="12"/>
      <c r="H3" s="7"/>
      <c r="I3" s="7"/>
      <c r="J3" s="12"/>
      <c r="K3" s="12"/>
      <c r="L3" s="12"/>
      <c r="M3" s="12"/>
      <c r="N3" s="12"/>
      <c r="O3" s="7"/>
      <c r="P3" s="7"/>
      <c r="Q3" s="7"/>
      <c r="R3" s="7"/>
      <c r="S3" s="12"/>
      <c r="T3" s="12"/>
      <c r="U3" s="12"/>
      <c r="V3" s="12"/>
      <c r="W3" s="12"/>
      <c r="X3" s="12"/>
      <c r="Y3" s="150"/>
      <c r="Z3" s="12"/>
      <c r="AA3" s="12"/>
      <c r="AB3" s="12"/>
      <c r="AC3" s="63"/>
      <c r="AD3" s="63"/>
      <c r="AE3" s="63"/>
      <c r="AF3" s="63"/>
      <c r="AG3" s="70" t="s">
        <v>137</v>
      </c>
    </row>
    <row r="4" spans="1:34" ht="37.5" customHeight="1">
      <c r="A4" s="269" t="s">
        <v>844</v>
      </c>
      <c r="B4" s="269"/>
      <c r="C4" s="269"/>
      <c r="D4" s="269"/>
      <c r="E4" s="269"/>
      <c r="F4" s="269"/>
      <c r="G4" s="269"/>
      <c r="H4" s="269"/>
      <c r="I4" s="269"/>
      <c r="J4" s="269"/>
      <c r="K4" s="269"/>
      <c r="L4" s="269"/>
      <c r="M4" s="269"/>
      <c r="N4" s="269"/>
      <c r="O4" s="269"/>
      <c r="P4" s="269"/>
      <c r="Q4" s="269"/>
      <c r="R4" s="269"/>
      <c r="S4" s="270"/>
      <c r="T4" s="269"/>
      <c r="U4" s="269"/>
      <c r="V4" s="269"/>
      <c r="W4" s="269"/>
      <c r="X4" s="269"/>
      <c r="Y4" s="269"/>
      <c r="Z4" s="269"/>
      <c r="AA4" s="269"/>
      <c r="AB4" s="269"/>
      <c r="AC4" s="269"/>
      <c r="AD4" s="269"/>
      <c r="AE4" s="269"/>
      <c r="AF4" s="269"/>
      <c r="AG4" s="269"/>
    </row>
    <row r="5" spans="1:34" ht="24" thickBot="1">
      <c r="A5" s="7"/>
      <c r="B5" s="29"/>
      <c r="C5" s="7"/>
      <c r="D5" s="11"/>
      <c r="E5" s="54"/>
      <c r="F5" s="17"/>
      <c r="G5" s="8"/>
      <c r="H5" s="8"/>
      <c r="I5" s="8"/>
      <c r="J5" s="12"/>
      <c r="K5" s="12"/>
      <c r="L5" s="12"/>
      <c r="M5" s="12"/>
      <c r="N5" s="12"/>
      <c r="O5" s="12"/>
      <c r="P5" s="12"/>
      <c r="Q5" s="12"/>
      <c r="R5" s="12"/>
      <c r="S5" s="12"/>
      <c r="T5" s="58"/>
      <c r="U5" s="12"/>
      <c r="V5" s="12"/>
      <c r="W5" s="12"/>
      <c r="X5" s="12"/>
      <c r="Y5" s="12"/>
      <c r="Z5" s="12"/>
      <c r="AA5" s="12"/>
      <c r="AB5" s="12"/>
      <c r="AC5" s="63"/>
      <c r="AD5" s="63"/>
      <c r="AE5" s="63"/>
      <c r="AF5" s="63"/>
      <c r="AG5" s="71" t="s">
        <v>38</v>
      </c>
    </row>
    <row r="6" spans="1:34" s="6" customFormat="1" ht="47.25" customHeight="1" thickBot="1">
      <c r="A6" s="271" t="s">
        <v>2</v>
      </c>
      <c r="B6" s="273" t="s">
        <v>3</v>
      </c>
      <c r="C6" s="168" t="s">
        <v>4</v>
      </c>
      <c r="D6" s="273" t="s">
        <v>5</v>
      </c>
      <c r="E6" s="275" t="s">
        <v>28</v>
      </c>
      <c r="F6" s="275" t="s">
        <v>99</v>
      </c>
      <c r="G6" s="276" t="s">
        <v>114</v>
      </c>
      <c r="H6" s="277"/>
      <c r="I6" s="278" t="s">
        <v>119</v>
      </c>
      <c r="J6" s="279"/>
      <c r="K6" s="279"/>
      <c r="L6" s="280"/>
      <c r="M6" s="278" t="s">
        <v>120</v>
      </c>
      <c r="N6" s="279"/>
      <c r="O6" s="279"/>
      <c r="P6" s="279"/>
      <c r="Q6" s="279"/>
      <c r="R6" s="279"/>
      <c r="S6" s="279"/>
      <c r="T6" s="279"/>
      <c r="U6" s="279"/>
      <c r="V6" s="279"/>
      <c r="W6" s="279"/>
      <c r="X6" s="279"/>
      <c r="Y6" s="279"/>
      <c r="Z6" s="279"/>
      <c r="AA6" s="279"/>
      <c r="AB6" s="279"/>
      <c r="AC6" s="279"/>
      <c r="AD6" s="279"/>
      <c r="AE6" s="279"/>
      <c r="AF6" s="280"/>
      <c r="AG6" s="281" t="s">
        <v>136</v>
      </c>
    </row>
    <row r="7" spans="1:34" s="6" customFormat="1" ht="75.75" customHeight="1">
      <c r="A7" s="272"/>
      <c r="B7" s="274"/>
      <c r="C7" s="274" t="s">
        <v>29</v>
      </c>
      <c r="D7" s="274"/>
      <c r="E7" s="263"/>
      <c r="F7" s="263"/>
      <c r="G7" s="283" t="s">
        <v>138</v>
      </c>
      <c r="H7" s="284"/>
      <c r="I7" s="266" t="s">
        <v>115</v>
      </c>
      <c r="J7" s="266" t="s">
        <v>116</v>
      </c>
      <c r="K7" s="266" t="s">
        <v>117</v>
      </c>
      <c r="L7" s="266" t="s">
        <v>118</v>
      </c>
      <c r="M7" s="263" t="s">
        <v>121</v>
      </c>
      <c r="N7" s="263"/>
      <c r="O7" s="261" t="s">
        <v>139</v>
      </c>
      <c r="P7" s="262"/>
      <c r="Q7" s="262"/>
      <c r="R7" s="262"/>
      <c r="S7" s="252" t="s">
        <v>124</v>
      </c>
      <c r="T7" s="252" t="s">
        <v>7</v>
      </c>
      <c r="U7" s="252"/>
      <c r="V7" s="252"/>
      <c r="W7" s="256" t="s">
        <v>125</v>
      </c>
      <c r="X7" s="256"/>
      <c r="Y7" s="256"/>
      <c r="Z7" s="256"/>
      <c r="AA7" s="256" t="s">
        <v>126</v>
      </c>
      <c r="AB7" s="256"/>
      <c r="AC7" s="253" t="s">
        <v>131</v>
      </c>
      <c r="AD7" s="254"/>
      <c r="AE7" s="254"/>
      <c r="AF7" s="255"/>
      <c r="AG7" s="282"/>
    </row>
    <row r="8" spans="1:34" s="6" customFormat="1" ht="28.15" customHeight="1">
      <c r="A8" s="272"/>
      <c r="B8" s="274"/>
      <c r="C8" s="274"/>
      <c r="D8" s="274"/>
      <c r="E8" s="263"/>
      <c r="F8" s="263"/>
      <c r="G8" s="260" t="s">
        <v>44</v>
      </c>
      <c r="H8" s="260" t="s">
        <v>42</v>
      </c>
      <c r="I8" s="267"/>
      <c r="J8" s="267"/>
      <c r="K8" s="267"/>
      <c r="L8" s="267"/>
      <c r="M8" s="263" t="s">
        <v>122</v>
      </c>
      <c r="N8" s="263"/>
      <c r="O8" s="264" t="s">
        <v>123</v>
      </c>
      <c r="P8" s="256" t="s">
        <v>41</v>
      </c>
      <c r="Q8" s="256" t="s">
        <v>43</v>
      </c>
      <c r="R8" s="264" t="s">
        <v>44</v>
      </c>
      <c r="S8" s="252"/>
      <c r="T8" s="252" t="s">
        <v>41</v>
      </c>
      <c r="U8" s="252" t="s">
        <v>43</v>
      </c>
      <c r="V8" s="257" t="s">
        <v>44</v>
      </c>
      <c r="W8" s="252" t="s">
        <v>127</v>
      </c>
      <c r="X8" s="252" t="s">
        <v>128</v>
      </c>
      <c r="Y8" s="252" t="s">
        <v>129</v>
      </c>
      <c r="Z8" s="252" t="s">
        <v>128</v>
      </c>
      <c r="AA8" s="252" t="s">
        <v>130</v>
      </c>
      <c r="AB8" s="252" t="s">
        <v>128</v>
      </c>
      <c r="AC8" s="259" t="s">
        <v>132</v>
      </c>
      <c r="AD8" s="259" t="s">
        <v>133</v>
      </c>
      <c r="AE8" s="259" t="s">
        <v>134</v>
      </c>
      <c r="AF8" s="259" t="s">
        <v>135</v>
      </c>
      <c r="AG8" s="282"/>
    </row>
    <row r="9" spans="1:34" s="6" customFormat="1" ht="36.4" customHeight="1">
      <c r="A9" s="272"/>
      <c r="B9" s="274"/>
      <c r="C9" s="274"/>
      <c r="D9" s="274"/>
      <c r="E9" s="263"/>
      <c r="F9" s="263"/>
      <c r="G9" s="260"/>
      <c r="H9" s="260"/>
      <c r="I9" s="268"/>
      <c r="J9" s="268"/>
      <c r="K9" s="268"/>
      <c r="L9" s="268"/>
      <c r="M9" s="169" t="s">
        <v>44</v>
      </c>
      <c r="N9" s="169" t="s">
        <v>42</v>
      </c>
      <c r="O9" s="265"/>
      <c r="P9" s="256"/>
      <c r="Q9" s="256"/>
      <c r="R9" s="265"/>
      <c r="S9" s="252"/>
      <c r="T9" s="252"/>
      <c r="U9" s="252"/>
      <c r="V9" s="258"/>
      <c r="W9" s="252"/>
      <c r="X9" s="252"/>
      <c r="Y9" s="252"/>
      <c r="Z9" s="252"/>
      <c r="AA9" s="252"/>
      <c r="AB9" s="252"/>
      <c r="AC9" s="259"/>
      <c r="AD9" s="259"/>
      <c r="AE9" s="259"/>
      <c r="AF9" s="259"/>
      <c r="AG9" s="282"/>
    </row>
    <row r="10" spans="1:34" s="37" customFormat="1" ht="25.5" customHeight="1" thickBot="1">
      <c r="A10" s="42">
        <v>1</v>
      </c>
      <c r="B10" s="43">
        <f t="shared" ref="B10:AG10" si="0">A10+1</f>
        <v>2</v>
      </c>
      <c r="C10" s="43">
        <f t="shared" si="0"/>
        <v>3</v>
      </c>
      <c r="D10" s="43">
        <v>4</v>
      </c>
      <c r="E10" s="43">
        <v>5</v>
      </c>
      <c r="F10" s="43">
        <f t="shared" si="0"/>
        <v>6</v>
      </c>
      <c r="G10" s="43">
        <v>7</v>
      </c>
      <c r="H10" s="43">
        <f t="shared" si="0"/>
        <v>8</v>
      </c>
      <c r="I10" s="43">
        <f t="shared" si="0"/>
        <v>9</v>
      </c>
      <c r="J10" s="43">
        <f>I10+1</f>
        <v>10</v>
      </c>
      <c r="K10" s="43">
        <f t="shared" si="0"/>
        <v>11</v>
      </c>
      <c r="L10" s="43">
        <f>K10+1</f>
        <v>12</v>
      </c>
      <c r="M10" s="43">
        <f t="shared" ref="M10:T10" si="1">L10+1</f>
        <v>13</v>
      </c>
      <c r="N10" s="43">
        <f t="shared" si="1"/>
        <v>14</v>
      </c>
      <c r="O10" s="43">
        <f t="shared" si="1"/>
        <v>15</v>
      </c>
      <c r="P10" s="43">
        <f t="shared" si="1"/>
        <v>16</v>
      </c>
      <c r="Q10" s="43">
        <f t="shared" si="1"/>
        <v>17</v>
      </c>
      <c r="R10" s="43">
        <f t="shared" si="1"/>
        <v>18</v>
      </c>
      <c r="S10" s="43">
        <f t="shared" si="1"/>
        <v>19</v>
      </c>
      <c r="T10" s="43">
        <f t="shared" si="1"/>
        <v>20</v>
      </c>
      <c r="U10" s="43">
        <f t="shared" si="0"/>
        <v>21</v>
      </c>
      <c r="V10" s="43">
        <f t="shared" si="0"/>
        <v>22</v>
      </c>
      <c r="W10" s="43">
        <f t="shared" si="0"/>
        <v>23</v>
      </c>
      <c r="X10" s="43">
        <f t="shared" si="0"/>
        <v>24</v>
      </c>
      <c r="Y10" s="43">
        <f t="shared" si="0"/>
        <v>25</v>
      </c>
      <c r="Z10" s="43">
        <f t="shared" si="0"/>
        <v>26</v>
      </c>
      <c r="AA10" s="43">
        <f t="shared" si="0"/>
        <v>27</v>
      </c>
      <c r="AB10" s="43">
        <f t="shared" si="0"/>
        <v>28</v>
      </c>
      <c r="AC10" s="64">
        <f t="shared" si="0"/>
        <v>29</v>
      </c>
      <c r="AD10" s="64">
        <f t="shared" si="0"/>
        <v>30</v>
      </c>
      <c r="AE10" s="64">
        <f t="shared" si="0"/>
        <v>31</v>
      </c>
      <c r="AF10" s="64">
        <f t="shared" si="0"/>
        <v>32</v>
      </c>
      <c r="AG10" s="72">
        <f t="shared" si="0"/>
        <v>33</v>
      </c>
    </row>
    <row r="11" spans="1:34" s="6" customFormat="1" ht="42" customHeight="1">
      <c r="A11" s="250" t="s">
        <v>6</v>
      </c>
      <c r="B11" s="251"/>
      <c r="C11" s="39"/>
      <c r="D11" s="40"/>
      <c r="E11" s="41">
        <f>E12+E18+E25+E30+E36+E44</f>
        <v>6614946.3750500008</v>
      </c>
      <c r="F11" s="41">
        <f t="shared" ref="F11:V11" si="2">F12+F18+F25+F30+F36+F44</f>
        <v>6754114.4835400004</v>
      </c>
      <c r="G11" s="41">
        <f t="shared" si="2"/>
        <v>0</v>
      </c>
      <c r="H11" s="41">
        <f t="shared" si="2"/>
        <v>5638749.6261499999</v>
      </c>
      <c r="I11" s="41">
        <f t="shared" si="2"/>
        <v>0</v>
      </c>
      <c r="J11" s="41">
        <f t="shared" si="2"/>
        <v>0</v>
      </c>
      <c r="K11" s="41">
        <f t="shared" si="2"/>
        <v>0</v>
      </c>
      <c r="L11" s="41">
        <f t="shared" si="2"/>
        <v>0</v>
      </c>
      <c r="M11" s="41">
        <f t="shared" si="2"/>
        <v>0</v>
      </c>
      <c r="N11" s="41">
        <f t="shared" si="2"/>
        <v>0</v>
      </c>
      <c r="O11" s="41">
        <f t="shared" si="2"/>
        <v>4251063.4579999996</v>
      </c>
      <c r="P11" s="41">
        <f t="shared" si="2"/>
        <v>4251063.4579999996</v>
      </c>
      <c r="Q11" s="41">
        <f t="shared" si="2"/>
        <v>0</v>
      </c>
      <c r="R11" s="41">
        <f t="shared" si="2"/>
        <v>0</v>
      </c>
      <c r="S11" s="41">
        <f t="shared" si="2"/>
        <v>3895735.0043299999</v>
      </c>
      <c r="T11" s="41">
        <f t="shared" si="2"/>
        <v>3895735.0043299999</v>
      </c>
      <c r="U11" s="41">
        <f t="shared" si="2"/>
        <v>0</v>
      </c>
      <c r="V11" s="41">
        <f t="shared" si="2"/>
        <v>0</v>
      </c>
      <c r="W11" s="41">
        <f>R11-V11</f>
        <v>0</v>
      </c>
      <c r="X11" s="129" t="e">
        <f>W11/R11</f>
        <v>#DIV/0!</v>
      </c>
      <c r="Y11" s="41">
        <f>P11+Q11-T11-U11</f>
        <v>355328.45366999973</v>
      </c>
      <c r="Z11" s="129">
        <f>Y11/(P11+Q11)</f>
        <v>8.3585779695034543E-2</v>
      </c>
      <c r="AA11" s="41">
        <f>Y11+W11</f>
        <v>355328.45366999973</v>
      </c>
      <c r="AB11" s="130">
        <f>AA11/O11</f>
        <v>8.3585779695034543E-2</v>
      </c>
      <c r="AC11" s="41">
        <f t="shared" ref="AC11:AD11" si="3">AC12+AC18+AC25+AC30+AC36+AC44</f>
        <v>0</v>
      </c>
      <c r="AD11" s="41">
        <f t="shared" si="3"/>
        <v>0</v>
      </c>
      <c r="AE11" s="41">
        <f t="shared" ref="AE11" si="4">AE12+AE18+AE25+AE30+AE36+AE44</f>
        <v>19</v>
      </c>
      <c r="AF11" s="41"/>
      <c r="AG11" s="41"/>
    </row>
    <row r="12" spans="1:34" s="6" customFormat="1">
      <c r="A12" s="248" t="s">
        <v>30</v>
      </c>
      <c r="B12" s="249"/>
      <c r="C12" s="28"/>
      <c r="D12" s="16"/>
      <c r="E12" s="25">
        <f>E13+F15</f>
        <v>1736903.56932</v>
      </c>
      <c r="F12" s="25">
        <f>F13+F15</f>
        <v>1620899.6778100003</v>
      </c>
      <c r="G12" s="25">
        <f t="shared" ref="G12:V12" si="5">G13+G15</f>
        <v>0</v>
      </c>
      <c r="H12" s="25">
        <f t="shared" si="5"/>
        <v>221172.12615</v>
      </c>
      <c r="I12" s="25">
        <f t="shared" si="5"/>
        <v>0</v>
      </c>
      <c r="J12" s="25">
        <f t="shared" si="5"/>
        <v>0</v>
      </c>
      <c r="K12" s="25">
        <f t="shared" si="5"/>
        <v>0</v>
      </c>
      <c r="L12" s="25">
        <f t="shared" si="5"/>
        <v>0</v>
      </c>
      <c r="M12" s="25">
        <f t="shared" si="5"/>
        <v>0</v>
      </c>
      <c r="N12" s="25">
        <f t="shared" si="5"/>
        <v>0</v>
      </c>
      <c r="O12" s="25">
        <f t="shared" si="5"/>
        <v>0</v>
      </c>
      <c r="P12" s="25">
        <f t="shared" si="5"/>
        <v>0</v>
      </c>
      <c r="Q12" s="25">
        <f t="shared" si="5"/>
        <v>0</v>
      </c>
      <c r="R12" s="25">
        <f t="shared" si="5"/>
        <v>0</v>
      </c>
      <c r="S12" s="25">
        <f t="shared" si="5"/>
        <v>0</v>
      </c>
      <c r="T12" s="25">
        <f t="shared" si="5"/>
        <v>0</v>
      </c>
      <c r="U12" s="25">
        <f t="shared" si="5"/>
        <v>0</v>
      </c>
      <c r="V12" s="25">
        <f t="shared" si="5"/>
        <v>0</v>
      </c>
      <c r="W12" s="25">
        <v>0</v>
      </c>
      <c r="X12" s="25"/>
      <c r="Y12" s="25">
        <f>P12+Q12-T12-U12</f>
        <v>0</v>
      </c>
      <c r="Z12" s="127" t="e">
        <f>Y12/(P12+Q12)</f>
        <v>#DIV/0!</v>
      </c>
      <c r="AA12" s="25">
        <f>Y12+W12</f>
        <v>0</v>
      </c>
      <c r="AB12" s="128" t="e">
        <f t="shared" ref="AB12:AB15" si="6">AA12/O12</f>
        <v>#DIV/0!</v>
      </c>
      <c r="AC12" s="25">
        <f>AC13+AC15</f>
        <v>0</v>
      </c>
      <c r="AD12" s="25">
        <f>AD13+AD15</f>
        <v>0</v>
      </c>
      <c r="AE12" s="25">
        <f>AE13+AE15</f>
        <v>3</v>
      </c>
      <c r="AF12" s="25"/>
      <c r="AG12" s="73"/>
    </row>
    <row r="13" spans="1:34" s="6" customFormat="1" ht="27.75" customHeight="1">
      <c r="A13" s="33" t="s">
        <v>11</v>
      </c>
      <c r="B13" s="23" t="s">
        <v>8</v>
      </c>
      <c r="C13" s="19"/>
      <c r="D13" s="21"/>
      <c r="E13" s="22">
        <f t="shared" ref="E13:J13" si="7">SUM(E14:E14)</f>
        <v>1564360</v>
      </c>
      <c r="F13" s="22">
        <f t="shared" si="7"/>
        <v>1448356.1084900002</v>
      </c>
      <c r="G13" s="22">
        <f t="shared" si="7"/>
        <v>0</v>
      </c>
      <c r="H13" s="22">
        <f t="shared" si="7"/>
        <v>150032</v>
      </c>
      <c r="I13" s="22">
        <f t="shared" si="7"/>
        <v>0</v>
      </c>
      <c r="J13" s="22">
        <f t="shared" si="7"/>
        <v>0</v>
      </c>
      <c r="K13" s="22"/>
      <c r="L13" s="22">
        <f t="shared" ref="L13:V13" si="8">SUM(L14:L14)</f>
        <v>0</v>
      </c>
      <c r="M13" s="22">
        <f t="shared" si="8"/>
        <v>0</v>
      </c>
      <c r="N13" s="22">
        <f t="shared" si="8"/>
        <v>0</v>
      </c>
      <c r="O13" s="22">
        <f t="shared" si="8"/>
        <v>0</v>
      </c>
      <c r="P13" s="22">
        <f t="shared" si="8"/>
        <v>0</v>
      </c>
      <c r="Q13" s="22">
        <f t="shared" si="8"/>
        <v>0</v>
      </c>
      <c r="R13" s="22">
        <f t="shared" si="8"/>
        <v>0</v>
      </c>
      <c r="S13" s="22">
        <f t="shared" si="8"/>
        <v>0</v>
      </c>
      <c r="T13" s="22">
        <f t="shared" si="8"/>
        <v>0</v>
      </c>
      <c r="U13" s="22">
        <f t="shared" si="8"/>
        <v>0</v>
      </c>
      <c r="V13" s="22">
        <f t="shared" si="8"/>
        <v>0</v>
      </c>
      <c r="W13" s="22">
        <f>R13-V13</f>
        <v>0</v>
      </c>
      <c r="X13" s="22"/>
      <c r="Y13" s="22">
        <f>P13+Q13-T13-U13</f>
        <v>0</v>
      </c>
      <c r="Z13" s="131" t="e">
        <f>Y13/(P13+Q13)</f>
        <v>#DIV/0!</v>
      </c>
      <c r="AA13" s="22">
        <f>Y13+W13</f>
        <v>0</v>
      </c>
      <c r="AB13" s="140" t="e">
        <f>AA13/O13</f>
        <v>#DIV/0!</v>
      </c>
      <c r="AC13" s="22">
        <f>SUM(AC14:AC14)</f>
        <v>0</v>
      </c>
      <c r="AD13" s="22">
        <f>SUM(AD14:AD14)</f>
        <v>0</v>
      </c>
      <c r="AE13" s="22">
        <f>SUM(AE14:AE14)</f>
        <v>1</v>
      </c>
      <c r="AF13" s="22">
        <f>SUM(AF14:AF14)</f>
        <v>0</v>
      </c>
      <c r="AG13" s="74"/>
      <c r="AH13" s="69"/>
    </row>
    <row r="14" spans="1:34" s="187" customFormat="1" ht="58.5" customHeight="1">
      <c r="A14" s="45">
        <v>6</v>
      </c>
      <c r="B14" s="210" t="s">
        <v>315</v>
      </c>
      <c r="C14" s="47" t="s">
        <v>60</v>
      </c>
      <c r="D14" s="48" t="s">
        <v>48</v>
      </c>
      <c r="E14" s="49">
        <v>1564360</v>
      </c>
      <c r="F14" s="49">
        <v>1448356.1084900002</v>
      </c>
      <c r="G14" s="49"/>
      <c r="H14" s="49">
        <v>150032</v>
      </c>
      <c r="I14" s="49"/>
      <c r="J14" s="51" t="s">
        <v>316</v>
      </c>
      <c r="K14" s="51" t="s">
        <v>310</v>
      </c>
      <c r="L14" s="49"/>
      <c r="M14" s="49"/>
      <c r="N14" s="49"/>
      <c r="O14" s="49">
        <f t="shared" ref="O14" si="9">SUM(P14:R14)</f>
        <v>0</v>
      </c>
      <c r="P14" s="49">
        <v>0</v>
      </c>
      <c r="Q14" s="49"/>
      <c r="R14" s="49"/>
      <c r="S14" s="49">
        <f t="shared" ref="S14" si="10">SUM(T14:V14)</f>
        <v>0</v>
      </c>
      <c r="T14" s="49">
        <v>0</v>
      </c>
      <c r="U14" s="49"/>
      <c r="V14" s="49"/>
      <c r="W14" s="60">
        <f t="shared" ref="W14:W17" si="11">R14-V14</f>
        <v>0</v>
      </c>
      <c r="X14" s="60"/>
      <c r="Y14" s="60">
        <f t="shared" ref="Y14:Y17" si="12">P14+Q14-T14-U14</f>
        <v>0</v>
      </c>
      <c r="Z14" s="133"/>
      <c r="AA14" s="60">
        <f t="shared" ref="AA14:AA15" si="13">Y14+W14</f>
        <v>0</v>
      </c>
      <c r="AB14" s="142"/>
      <c r="AC14" s="184"/>
      <c r="AD14" s="151">
        <v>0</v>
      </c>
      <c r="AE14" s="151">
        <v>1</v>
      </c>
      <c r="AF14" s="152">
        <v>0</v>
      </c>
      <c r="AG14" s="57" t="s">
        <v>707</v>
      </c>
    </row>
    <row r="15" spans="1:34" s="6" customFormat="1" ht="26.25" customHeight="1">
      <c r="A15" s="33" t="s">
        <v>12</v>
      </c>
      <c r="B15" s="23" t="s">
        <v>65</v>
      </c>
      <c r="C15" s="19"/>
      <c r="D15" s="21"/>
      <c r="E15" s="22">
        <f t="shared" ref="E15:V15" si="14">SUM(E16:E17)</f>
        <v>0</v>
      </c>
      <c r="F15" s="22">
        <f t="shared" si="14"/>
        <v>172543.56932000001</v>
      </c>
      <c r="G15" s="22">
        <f t="shared" si="14"/>
        <v>0</v>
      </c>
      <c r="H15" s="22">
        <f t="shared" si="14"/>
        <v>71140.126149999996</v>
      </c>
      <c r="I15" s="22">
        <f t="shared" si="14"/>
        <v>0</v>
      </c>
      <c r="J15" s="22">
        <f t="shared" si="14"/>
        <v>0</v>
      </c>
      <c r="K15" s="22">
        <f t="shared" si="14"/>
        <v>0</v>
      </c>
      <c r="L15" s="22">
        <f t="shared" si="14"/>
        <v>0</v>
      </c>
      <c r="M15" s="22">
        <f t="shared" si="14"/>
        <v>0</v>
      </c>
      <c r="N15" s="22">
        <f t="shared" si="14"/>
        <v>0</v>
      </c>
      <c r="O15" s="22">
        <f t="shared" si="14"/>
        <v>0</v>
      </c>
      <c r="P15" s="22">
        <f t="shared" si="14"/>
        <v>0</v>
      </c>
      <c r="Q15" s="22">
        <f t="shared" si="14"/>
        <v>0</v>
      </c>
      <c r="R15" s="22">
        <f t="shared" si="14"/>
        <v>0</v>
      </c>
      <c r="S15" s="22">
        <f t="shared" si="14"/>
        <v>0</v>
      </c>
      <c r="T15" s="22">
        <f t="shared" si="14"/>
        <v>0</v>
      </c>
      <c r="U15" s="22">
        <f t="shared" si="14"/>
        <v>0</v>
      </c>
      <c r="V15" s="22">
        <f t="shared" si="14"/>
        <v>0</v>
      </c>
      <c r="W15" s="22">
        <f t="shared" si="11"/>
        <v>0</v>
      </c>
      <c r="X15" s="22"/>
      <c r="Y15" s="22">
        <f t="shared" si="12"/>
        <v>0</v>
      </c>
      <c r="Z15" s="131" t="e">
        <f t="shared" ref="Z15" si="15">Y15/(P15+Q15)</f>
        <v>#DIV/0!</v>
      </c>
      <c r="AA15" s="22">
        <f t="shared" si="13"/>
        <v>0</v>
      </c>
      <c r="AB15" s="140" t="e">
        <f t="shared" si="6"/>
        <v>#DIV/0!</v>
      </c>
      <c r="AC15" s="22">
        <f>SUM(AC16:AC17)</f>
        <v>0</v>
      </c>
      <c r="AD15" s="22">
        <f>SUM(AD16:AD17)</f>
        <v>0</v>
      </c>
      <c r="AE15" s="22">
        <f>SUM(AE16:AE17)</f>
        <v>2</v>
      </c>
      <c r="AF15" s="22">
        <f>SUM(AF16:AF17)</f>
        <v>0</v>
      </c>
      <c r="AG15" s="74"/>
      <c r="AH15" s="69"/>
    </row>
    <row r="16" spans="1:34" s="92" customFormat="1" ht="63" customHeight="1">
      <c r="A16" s="45">
        <v>34</v>
      </c>
      <c r="B16" s="198" t="s">
        <v>358</v>
      </c>
      <c r="C16" s="47" t="s">
        <v>60</v>
      </c>
      <c r="D16" s="48" t="s">
        <v>64</v>
      </c>
      <c r="E16" s="49"/>
      <c r="F16" s="49">
        <v>108452.988</v>
      </c>
      <c r="G16" s="49"/>
      <c r="H16" s="49">
        <v>46402</v>
      </c>
      <c r="I16" s="49"/>
      <c r="J16" s="36" t="s">
        <v>49</v>
      </c>
      <c r="K16" s="49"/>
      <c r="L16" s="49"/>
      <c r="M16" s="49"/>
      <c r="N16" s="49"/>
      <c r="O16" s="49">
        <v>0</v>
      </c>
      <c r="P16" s="49">
        <v>0</v>
      </c>
      <c r="Q16" s="49">
        <v>0</v>
      </c>
      <c r="R16" s="49">
        <v>0</v>
      </c>
      <c r="S16" s="49">
        <v>0</v>
      </c>
      <c r="T16" s="49">
        <v>0</v>
      </c>
      <c r="U16" s="49">
        <v>0</v>
      </c>
      <c r="V16" s="49">
        <v>0</v>
      </c>
      <c r="W16" s="190">
        <f t="shared" si="11"/>
        <v>0</v>
      </c>
      <c r="X16" s="190"/>
      <c r="Y16" s="190">
        <f t="shared" si="12"/>
        <v>0</v>
      </c>
      <c r="Z16" s="191"/>
      <c r="AA16" s="190"/>
      <c r="AB16" s="191"/>
      <c r="AC16" s="151"/>
      <c r="AD16" s="151">
        <v>0</v>
      </c>
      <c r="AE16" s="151">
        <v>1</v>
      </c>
      <c r="AF16" s="152">
        <v>0</v>
      </c>
      <c r="AG16" s="57" t="s">
        <v>795</v>
      </c>
    </row>
    <row r="17" spans="1:33" s="92" customFormat="1" ht="69" customHeight="1">
      <c r="A17" s="45">
        <v>36</v>
      </c>
      <c r="B17" s="198" t="s">
        <v>360</v>
      </c>
      <c r="C17" s="47" t="s">
        <v>60</v>
      </c>
      <c r="D17" s="48" t="s">
        <v>102</v>
      </c>
      <c r="E17" s="49"/>
      <c r="F17" s="49">
        <v>64090.581319999998</v>
      </c>
      <c r="G17" s="49"/>
      <c r="H17" s="49">
        <v>24738.12615</v>
      </c>
      <c r="I17" s="49"/>
      <c r="J17" s="36" t="s">
        <v>49</v>
      </c>
      <c r="K17" s="49"/>
      <c r="L17" s="49"/>
      <c r="M17" s="49"/>
      <c r="N17" s="49"/>
      <c r="O17" s="49">
        <v>0</v>
      </c>
      <c r="P17" s="49">
        <v>0</v>
      </c>
      <c r="Q17" s="49">
        <v>0</v>
      </c>
      <c r="R17" s="49">
        <v>0</v>
      </c>
      <c r="S17" s="49">
        <v>0</v>
      </c>
      <c r="T17" s="49">
        <v>0</v>
      </c>
      <c r="U17" s="49">
        <v>0</v>
      </c>
      <c r="V17" s="49">
        <v>0</v>
      </c>
      <c r="W17" s="190">
        <f t="shared" si="11"/>
        <v>0</v>
      </c>
      <c r="X17" s="190"/>
      <c r="Y17" s="190">
        <f t="shared" si="12"/>
        <v>0</v>
      </c>
      <c r="Z17" s="191"/>
      <c r="AA17" s="190"/>
      <c r="AB17" s="191"/>
      <c r="AC17" s="151"/>
      <c r="AD17" s="151">
        <v>0</v>
      </c>
      <c r="AE17" s="151">
        <v>1</v>
      </c>
      <c r="AF17" s="152">
        <v>0</v>
      </c>
      <c r="AG17" s="57" t="s">
        <v>796</v>
      </c>
    </row>
    <row r="18" spans="1:33" ht="29.25" customHeight="1">
      <c r="A18" s="248" t="s">
        <v>31</v>
      </c>
      <c r="B18" s="249"/>
      <c r="C18" s="28"/>
      <c r="D18" s="16"/>
      <c r="E18" s="25">
        <f>F20</f>
        <v>112998.1</v>
      </c>
      <c r="F18" s="25">
        <f>F20</f>
        <v>112998.1</v>
      </c>
      <c r="G18" s="25">
        <f t="shared" ref="G18:V18" si="16">G20</f>
        <v>0</v>
      </c>
      <c r="H18" s="25">
        <f t="shared" si="16"/>
        <v>112998.1</v>
      </c>
      <c r="I18" s="25">
        <f t="shared" si="16"/>
        <v>0</v>
      </c>
      <c r="J18" s="25">
        <f t="shared" si="16"/>
        <v>0</v>
      </c>
      <c r="K18" s="25">
        <f t="shared" si="16"/>
        <v>0</v>
      </c>
      <c r="L18" s="25">
        <f t="shared" si="16"/>
        <v>0</v>
      </c>
      <c r="M18" s="25">
        <f t="shared" si="16"/>
        <v>0</v>
      </c>
      <c r="N18" s="25">
        <f t="shared" si="16"/>
        <v>0</v>
      </c>
      <c r="O18" s="25">
        <f t="shared" si="16"/>
        <v>113000.058</v>
      </c>
      <c r="P18" s="25">
        <f t="shared" si="16"/>
        <v>113000.058</v>
      </c>
      <c r="Q18" s="25">
        <f t="shared" si="16"/>
        <v>0</v>
      </c>
      <c r="R18" s="25">
        <f t="shared" si="16"/>
        <v>0</v>
      </c>
      <c r="S18" s="25">
        <f t="shared" si="16"/>
        <v>113000.058</v>
      </c>
      <c r="T18" s="25">
        <f t="shared" si="16"/>
        <v>113000.058</v>
      </c>
      <c r="U18" s="25">
        <f t="shared" si="16"/>
        <v>0</v>
      </c>
      <c r="V18" s="25">
        <f t="shared" si="16"/>
        <v>0</v>
      </c>
      <c r="W18" s="25"/>
      <c r="X18" s="25"/>
      <c r="Y18" s="25">
        <f>P18+Q18-T18-U18</f>
        <v>0</v>
      </c>
      <c r="Z18" s="127">
        <f t="shared" ref="Z18:Z24" si="17">Y18/(P18+Q18)</f>
        <v>0</v>
      </c>
      <c r="AA18" s="25">
        <f>Y18+W18</f>
        <v>0</v>
      </c>
      <c r="AB18" s="128">
        <f>AA18/O18</f>
        <v>0</v>
      </c>
      <c r="AC18" s="25">
        <f t="shared" ref="AC18:AE18" si="18">AC20</f>
        <v>0</v>
      </c>
      <c r="AD18" s="25">
        <f t="shared" si="18"/>
        <v>0</v>
      </c>
      <c r="AE18" s="25">
        <f t="shared" si="18"/>
        <v>4</v>
      </c>
      <c r="AF18" s="25"/>
      <c r="AG18" s="73"/>
    </row>
    <row r="19" spans="1:33" s="107" customFormat="1">
      <c r="A19" s="105"/>
      <c r="B19" s="106" t="s">
        <v>0</v>
      </c>
      <c r="C19" s="5"/>
      <c r="D19" s="2"/>
      <c r="E19" s="26"/>
      <c r="F19" s="14"/>
      <c r="G19" s="14"/>
      <c r="H19" s="14"/>
      <c r="I19" s="14"/>
      <c r="J19" s="30"/>
      <c r="K19" s="14"/>
      <c r="L19" s="14"/>
      <c r="M19" s="14"/>
      <c r="N19" s="14"/>
      <c r="O19" s="38">
        <f>SUM(P19:R19)</f>
        <v>0</v>
      </c>
      <c r="P19" s="14"/>
      <c r="Q19" s="14"/>
      <c r="R19" s="14"/>
      <c r="S19" s="38">
        <f>SUM(T19:V19)</f>
        <v>0</v>
      </c>
      <c r="T19" s="14"/>
      <c r="U19" s="14"/>
      <c r="V19" s="14"/>
      <c r="W19" s="59">
        <f t="shared" ref="W19:W21" si="19">R19-V19</f>
        <v>0</v>
      </c>
      <c r="X19" s="61"/>
      <c r="Y19" s="59">
        <f t="shared" ref="Y19:Y24" si="20">P19+Q19-T19-U19</f>
        <v>0</v>
      </c>
      <c r="Z19" s="134"/>
      <c r="AA19" s="59"/>
      <c r="AB19" s="143"/>
      <c r="AC19" s="121"/>
      <c r="AD19" s="121"/>
      <c r="AE19" s="121"/>
      <c r="AF19" s="66"/>
      <c r="AG19" s="75"/>
    </row>
    <row r="20" spans="1:33" s="6" customFormat="1" ht="26.25" customHeight="1">
      <c r="A20" s="33" t="s">
        <v>19</v>
      </c>
      <c r="B20" s="23" t="s">
        <v>65</v>
      </c>
      <c r="C20" s="19"/>
      <c r="D20" s="21"/>
      <c r="E20" s="22"/>
      <c r="F20" s="22">
        <f>SUM(F21:F24)</f>
        <v>112998.1</v>
      </c>
      <c r="G20" s="22">
        <f t="shared" ref="G20:V20" si="21">SUM(G21:G24)</f>
        <v>0</v>
      </c>
      <c r="H20" s="22">
        <f t="shared" si="21"/>
        <v>112998.1</v>
      </c>
      <c r="I20" s="22">
        <f t="shared" si="21"/>
        <v>0</v>
      </c>
      <c r="J20" s="22">
        <f t="shared" si="21"/>
        <v>0</v>
      </c>
      <c r="K20" s="22">
        <f t="shared" si="21"/>
        <v>0</v>
      </c>
      <c r="L20" s="22">
        <f t="shared" si="21"/>
        <v>0</v>
      </c>
      <c r="M20" s="22">
        <f t="shared" si="21"/>
        <v>0</v>
      </c>
      <c r="N20" s="22">
        <f t="shared" si="21"/>
        <v>0</v>
      </c>
      <c r="O20" s="22">
        <f t="shared" si="21"/>
        <v>113000.058</v>
      </c>
      <c r="P20" s="22">
        <f t="shared" si="21"/>
        <v>113000.058</v>
      </c>
      <c r="Q20" s="22">
        <f t="shared" si="21"/>
        <v>0</v>
      </c>
      <c r="R20" s="22">
        <f t="shared" si="21"/>
        <v>0</v>
      </c>
      <c r="S20" s="22">
        <f t="shared" si="21"/>
        <v>113000.058</v>
      </c>
      <c r="T20" s="22">
        <f t="shared" si="21"/>
        <v>113000.058</v>
      </c>
      <c r="U20" s="22">
        <f t="shared" si="21"/>
        <v>0</v>
      </c>
      <c r="V20" s="22">
        <f t="shared" si="21"/>
        <v>0</v>
      </c>
      <c r="W20" s="22">
        <f t="shared" si="19"/>
        <v>0</v>
      </c>
      <c r="X20" s="22"/>
      <c r="Y20" s="22">
        <f t="shared" si="20"/>
        <v>0</v>
      </c>
      <c r="Z20" s="131">
        <f t="shared" si="17"/>
        <v>0</v>
      </c>
      <c r="AA20" s="22">
        <f t="shared" ref="AA20:AA24" si="22">Y20+W20</f>
        <v>0</v>
      </c>
      <c r="AB20" s="140">
        <f t="shared" ref="AB20:AB24" si="23">AA20/O20</f>
        <v>0</v>
      </c>
      <c r="AC20" s="22">
        <f>SUM(AC21:AC24)</f>
        <v>0</v>
      </c>
      <c r="AD20" s="22">
        <f>SUM(AD21:AD24)</f>
        <v>0</v>
      </c>
      <c r="AE20" s="22">
        <f>SUM(AE21:AE24)</f>
        <v>4</v>
      </c>
      <c r="AF20" s="22"/>
      <c r="AG20" s="90"/>
    </row>
    <row r="21" spans="1:33" s="18" customFormat="1" ht="90.75" customHeight="1">
      <c r="A21" s="45">
        <v>102</v>
      </c>
      <c r="B21" s="210" t="s">
        <v>599</v>
      </c>
      <c r="C21" s="47">
        <v>123022015</v>
      </c>
      <c r="D21" s="48" t="s">
        <v>48</v>
      </c>
      <c r="E21" s="49"/>
      <c r="F21" s="35">
        <v>58095.1</v>
      </c>
      <c r="G21" s="49"/>
      <c r="H21" s="49">
        <v>58095.1</v>
      </c>
      <c r="I21" s="49"/>
      <c r="J21" s="36" t="s">
        <v>49</v>
      </c>
      <c r="K21" s="49"/>
      <c r="L21" s="49"/>
      <c r="M21" s="49"/>
      <c r="N21" s="49"/>
      <c r="O21" s="49">
        <f t="shared" ref="O21:O24" si="24">SUM(P21:R21)</f>
        <v>58095.1</v>
      </c>
      <c r="P21" s="49">
        <v>58095.1</v>
      </c>
      <c r="Q21" s="49"/>
      <c r="R21" s="49"/>
      <c r="S21" s="49">
        <f t="shared" ref="S21:S24" si="25">SUM(T21:V21)</f>
        <v>58095.1</v>
      </c>
      <c r="T21" s="49">
        <v>58095.1</v>
      </c>
      <c r="U21" s="49"/>
      <c r="V21" s="49"/>
      <c r="W21" s="60">
        <f t="shared" si="19"/>
        <v>0</v>
      </c>
      <c r="X21" s="60"/>
      <c r="Y21" s="60">
        <f t="shared" si="20"/>
        <v>0</v>
      </c>
      <c r="Z21" s="133"/>
      <c r="AA21" s="60"/>
      <c r="AB21" s="142"/>
      <c r="AC21" s="151"/>
      <c r="AD21" s="151"/>
      <c r="AE21" s="151">
        <v>1</v>
      </c>
      <c r="AF21" s="180"/>
      <c r="AG21" s="57" t="s">
        <v>633</v>
      </c>
    </row>
    <row r="22" spans="1:33" s="18" customFormat="1" ht="90.75" customHeight="1">
      <c r="A22" s="45">
        <v>105</v>
      </c>
      <c r="B22" s="210" t="s">
        <v>791</v>
      </c>
      <c r="C22" s="47" t="s">
        <v>60</v>
      </c>
      <c r="D22" s="48" t="s">
        <v>48</v>
      </c>
      <c r="E22" s="49"/>
      <c r="F22" s="35">
        <v>39473</v>
      </c>
      <c r="G22" s="49"/>
      <c r="H22" s="49">
        <v>39473</v>
      </c>
      <c r="I22" s="49"/>
      <c r="J22" s="36" t="s">
        <v>49</v>
      </c>
      <c r="K22" s="49"/>
      <c r="L22" s="49"/>
      <c r="M22" s="49"/>
      <c r="N22" s="49"/>
      <c r="O22" s="49">
        <f t="shared" si="24"/>
        <v>39473.883000000002</v>
      </c>
      <c r="P22" s="49">
        <v>39473.883000000002</v>
      </c>
      <c r="Q22" s="49"/>
      <c r="R22" s="49"/>
      <c r="S22" s="49">
        <f t="shared" si="25"/>
        <v>39473.883000000002</v>
      </c>
      <c r="T22" s="49">
        <v>39473.883000000002</v>
      </c>
      <c r="U22" s="49"/>
      <c r="V22" s="49"/>
      <c r="W22" s="60"/>
      <c r="X22" s="60"/>
      <c r="Y22" s="60">
        <f t="shared" si="20"/>
        <v>0</v>
      </c>
      <c r="Z22" s="133">
        <f t="shared" si="17"/>
        <v>0</v>
      </c>
      <c r="AA22" s="60">
        <f t="shared" si="22"/>
        <v>0</v>
      </c>
      <c r="AB22" s="142">
        <f t="shared" si="23"/>
        <v>0</v>
      </c>
      <c r="AC22" s="151"/>
      <c r="AD22" s="151"/>
      <c r="AE22" s="151">
        <v>1</v>
      </c>
      <c r="AF22" s="180"/>
      <c r="AG22" s="57" t="s">
        <v>783</v>
      </c>
    </row>
    <row r="23" spans="1:33" s="18" customFormat="1" ht="90.75" customHeight="1">
      <c r="A23" s="45">
        <v>109</v>
      </c>
      <c r="B23" s="210" t="s">
        <v>718</v>
      </c>
      <c r="C23" s="47" t="s">
        <v>60</v>
      </c>
      <c r="D23" s="48" t="s">
        <v>234</v>
      </c>
      <c r="E23" s="49"/>
      <c r="F23" s="35">
        <v>10115</v>
      </c>
      <c r="G23" s="49"/>
      <c r="H23" s="49">
        <v>10115</v>
      </c>
      <c r="I23" s="49"/>
      <c r="J23" s="36" t="s">
        <v>49</v>
      </c>
      <c r="K23" s="49"/>
      <c r="L23" s="49"/>
      <c r="M23" s="49"/>
      <c r="N23" s="49"/>
      <c r="O23" s="49">
        <f t="shared" si="24"/>
        <v>10115.406000000001</v>
      </c>
      <c r="P23" s="49">
        <v>10115.406000000001</v>
      </c>
      <c r="Q23" s="49"/>
      <c r="R23" s="49"/>
      <c r="S23" s="49">
        <f t="shared" si="25"/>
        <v>10115.406000000001</v>
      </c>
      <c r="T23" s="49">
        <v>10115.406000000001</v>
      </c>
      <c r="U23" s="49"/>
      <c r="V23" s="49"/>
      <c r="W23" s="60">
        <f t="shared" ref="W23:W24" si="26">R23-V23</f>
        <v>0</v>
      </c>
      <c r="X23" s="60"/>
      <c r="Y23" s="60">
        <f t="shared" si="20"/>
        <v>0</v>
      </c>
      <c r="Z23" s="133">
        <f t="shared" si="17"/>
        <v>0</v>
      </c>
      <c r="AA23" s="60">
        <f t="shared" si="22"/>
        <v>0</v>
      </c>
      <c r="AB23" s="142">
        <f t="shared" si="23"/>
        <v>0</v>
      </c>
      <c r="AC23" s="151"/>
      <c r="AD23" s="151"/>
      <c r="AE23" s="151">
        <v>1</v>
      </c>
      <c r="AF23" s="180"/>
      <c r="AG23" s="57" t="s">
        <v>714</v>
      </c>
    </row>
    <row r="24" spans="1:33" s="18" customFormat="1" ht="91.5" customHeight="1">
      <c r="A24" s="45">
        <v>112</v>
      </c>
      <c r="B24" s="210" t="s">
        <v>721</v>
      </c>
      <c r="C24" s="47" t="s">
        <v>60</v>
      </c>
      <c r="D24" s="48" t="s">
        <v>48</v>
      </c>
      <c r="E24" s="49"/>
      <c r="F24" s="35">
        <v>5315</v>
      </c>
      <c r="G24" s="49"/>
      <c r="H24" s="49">
        <v>5315</v>
      </c>
      <c r="I24" s="49"/>
      <c r="J24" s="36" t="s">
        <v>49</v>
      </c>
      <c r="K24" s="49"/>
      <c r="L24" s="49"/>
      <c r="M24" s="49"/>
      <c r="N24" s="49"/>
      <c r="O24" s="49">
        <f t="shared" si="24"/>
        <v>5315.6689999999999</v>
      </c>
      <c r="P24" s="49">
        <v>5315.6689999999999</v>
      </c>
      <c r="Q24" s="49"/>
      <c r="R24" s="49"/>
      <c r="S24" s="49">
        <f t="shared" si="25"/>
        <v>5315.6689999999999</v>
      </c>
      <c r="T24" s="49">
        <v>5315.6689999999999</v>
      </c>
      <c r="U24" s="49"/>
      <c r="V24" s="49"/>
      <c r="W24" s="60">
        <f t="shared" si="26"/>
        <v>0</v>
      </c>
      <c r="X24" s="60"/>
      <c r="Y24" s="60">
        <f t="shared" si="20"/>
        <v>0</v>
      </c>
      <c r="Z24" s="133">
        <f t="shared" si="17"/>
        <v>0</v>
      </c>
      <c r="AA24" s="60">
        <f t="shared" si="22"/>
        <v>0</v>
      </c>
      <c r="AB24" s="142">
        <f t="shared" si="23"/>
        <v>0</v>
      </c>
      <c r="AC24" s="151"/>
      <c r="AD24" s="151"/>
      <c r="AE24" s="151">
        <v>1</v>
      </c>
      <c r="AF24" s="180"/>
      <c r="AG24" s="57" t="s">
        <v>715</v>
      </c>
    </row>
    <row r="25" spans="1:33" s="153" customFormat="1">
      <c r="A25" s="170" t="s">
        <v>39</v>
      </c>
      <c r="B25" s="171"/>
      <c r="C25" s="28"/>
      <c r="D25" s="16"/>
      <c r="E25" s="25">
        <f>F27</f>
        <v>30676.2</v>
      </c>
      <c r="F25" s="25">
        <f>F27</f>
        <v>30676.2</v>
      </c>
      <c r="G25" s="25">
        <f t="shared" ref="G25:V25" si="27">G27</f>
        <v>0</v>
      </c>
      <c r="H25" s="25">
        <f t="shared" si="27"/>
        <v>30676.2</v>
      </c>
      <c r="I25" s="25">
        <f t="shared" si="27"/>
        <v>0</v>
      </c>
      <c r="J25" s="25">
        <f t="shared" si="27"/>
        <v>0</v>
      </c>
      <c r="K25" s="25">
        <f t="shared" si="27"/>
        <v>0</v>
      </c>
      <c r="L25" s="25">
        <f t="shared" si="27"/>
        <v>0</v>
      </c>
      <c r="M25" s="25">
        <f t="shared" si="27"/>
        <v>0</v>
      </c>
      <c r="N25" s="25">
        <f t="shared" si="27"/>
        <v>0</v>
      </c>
      <c r="O25" s="25">
        <f t="shared" si="27"/>
        <v>30676.2</v>
      </c>
      <c r="P25" s="25">
        <f t="shared" si="27"/>
        <v>30676.2</v>
      </c>
      <c r="Q25" s="25">
        <f t="shared" si="27"/>
        <v>0</v>
      </c>
      <c r="R25" s="25">
        <f t="shared" si="27"/>
        <v>0</v>
      </c>
      <c r="S25" s="25">
        <f t="shared" si="27"/>
        <v>30676.2</v>
      </c>
      <c r="T25" s="25">
        <f t="shared" si="27"/>
        <v>30676.2</v>
      </c>
      <c r="U25" s="25">
        <f t="shared" si="27"/>
        <v>0</v>
      </c>
      <c r="V25" s="25">
        <f t="shared" si="27"/>
        <v>0</v>
      </c>
      <c r="W25" s="25">
        <f t="shared" ref="W25:W26" si="28">R25-V25</f>
        <v>0</v>
      </c>
      <c r="X25" s="25"/>
      <c r="Y25" s="25">
        <f>P25+Q25-T25-U25</f>
        <v>0</v>
      </c>
      <c r="Z25" s="127">
        <f t="shared" ref="Z25" si="29">Y25/(P25+Q25)</f>
        <v>0</v>
      </c>
      <c r="AA25" s="25">
        <f t="shared" ref="AA25" si="30">Y25+W25</f>
        <v>0</v>
      </c>
      <c r="AB25" s="128">
        <f t="shared" ref="AB25" si="31">AA25/O25</f>
        <v>0</v>
      </c>
      <c r="AC25" s="25">
        <f t="shared" ref="AC25:AE25" si="32">AC27</f>
        <v>0</v>
      </c>
      <c r="AD25" s="25">
        <f t="shared" si="32"/>
        <v>0</v>
      </c>
      <c r="AE25" s="25">
        <f t="shared" si="32"/>
        <v>2</v>
      </c>
      <c r="AF25" s="25"/>
      <c r="AG25" s="25" t="e">
        <f>#REF!+AG27</f>
        <v>#REF!</v>
      </c>
    </row>
    <row r="26" spans="1:33">
      <c r="A26" s="34"/>
      <c r="B26" s="13" t="s">
        <v>0</v>
      </c>
      <c r="C26" s="3"/>
      <c r="D26" s="2"/>
      <c r="E26" s="26"/>
      <c r="F26" s="14"/>
      <c r="G26" s="14"/>
      <c r="H26" s="14"/>
      <c r="I26" s="14"/>
      <c r="J26" s="15"/>
      <c r="K26" s="14"/>
      <c r="L26" s="14"/>
      <c r="M26" s="14"/>
      <c r="N26" s="14"/>
      <c r="O26" s="38">
        <v>0</v>
      </c>
      <c r="P26" s="14"/>
      <c r="Q26" s="14"/>
      <c r="R26" s="14"/>
      <c r="S26" s="38">
        <v>0</v>
      </c>
      <c r="T26" s="14"/>
      <c r="U26" s="14"/>
      <c r="V26" s="14"/>
      <c r="W26" s="59">
        <f t="shared" si="28"/>
        <v>0</v>
      </c>
      <c r="X26" s="61"/>
      <c r="Y26" s="59">
        <f t="shared" ref="Y26" si="33">P26+Q26-T26-U26</f>
        <v>0</v>
      </c>
      <c r="Z26" s="134"/>
      <c r="AA26" s="59"/>
      <c r="AB26" s="143"/>
      <c r="AC26" s="121"/>
      <c r="AD26" s="121"/>
      <c r="AE26" s="121"/>
      <c r="AF26" s="66"/>
      <c r="AG26" s="75"/>
    </row>
    <row r="27" spans="1:33" ht="28.5" customHeight="1">
      <c r="A27" s="33" t="s">
        <v>35</v>
      </c>
      <c r="B27" s="20" t="s">
        <v>9</v>
      </c>
      <c r="C27" s="19"/>
      <c r="D27" s="21"/>
      <c r="E27" s="22"/>
      <c r="F27" s="22">
        <f t="shared" ref="F27:V27" si="34">SUM(F28:F29)</f>
        <v>30676.2</v>
      </c>
      <c r="G27" s="22">
        <f t="shared" si="34"/>
        <v>0</v>
      </c>
      <c r="H27" s="22">
        <f t="shared" si="34"/>
        <v>30676.2</v>
      </c>
      <c r="I27" s="22">
        <f t="shared" si="34"/>
        <v>0</v>
      </c>
      <c r="J27" s="22">
        <f t="shared" si="34"/>
        <v>0</v>
      </c>
      <c r="K27" s="22">
        <f t="shared" si="34"/>
        <v>0</v>
      </c>
      <c r="L27" s="22">
        <f t="shared" si="34"/>
        <v>0</v>
      </c>
      <c r="M27" s="22">
        <f t="shared" si="34"/>
        <v>0</v>
      </c>
      <c r="N27" s="22">
        <f t="shared" si="34"/>
        <v>0</v>
      </c>
      <c r="O27" s="22">
        <f t="shared" si="34"/>
        <v>30676.2</v>
      </c>
      <c r="P27" s="22">
        <f t="shared" si="34"/>
        <v>30676.2</v>
      </c>
      <c r="Q27" s="22">
        <f t="shared" si="34"/>
        <v>0</v>
      </c>
      <c r="R27" s="22">
        <f t="shared" si="34"/>
        <v>0</v>
      </c>
      <c r="S27" s="22">
        <f t="shared" si="34"/>
        <v>30676.2</v>
      </c>
      <c r="T27" s="22">
        <f t="shared" si="34"/>
        <v>30676.2</v>
      </c>
      <c r="U27" s="22">
        <f t="shared" si="34"/>
        <v>0</v>
      </c>
      <c r="V27" s="22">
        <f t="shared" si="34"/>
        <v>0</v>
      </c>
      <c r="W27" s="22">
        <f t="shared" ref="W27" si="35">R27-V27</f>
        <v>0</v>
      </c>
      <c r="X27" s="22"/>
      <c r="Y27" s="22">
        <f>P27+Q27-T27-U27</f>
        <v>0</v>
      </c>
      <c r="Z27" s="131">
        <f>Y27/(P27+Q27)</f>
        <v>0</v>
      </c>
      <c r="AA27" s="22">
        <f>Y27+W27</f>
        <v>0</v>
      </c>
      <c r="AB27" s="140">
        <f>AA27/O27</f>
        <v>0</v>
      </c>
      <c r="AC27" s="22">
        <f>SUM(AC28:AC29)</f>
        <v>0</v>
      </c>
      <c r="AD27" s="22">
        <f>SUM(AD28:AD29)</f>
        <v>0</v>
      </c>
      <c r="AE27" s="22">
        <f>SUM(AE28:AE29)</f>
        <v>2</v>
      </c>
      <c r="AF27" s="22"/>
      <c r="AG27" s="22" t="e">
        <f>SUM(#REF!)</f>
        <v>#REF!</v>
      </c>
    </row>
    <row r="28" spans="1:33" s="156" customFormat="1" ht="88.5" customHeight="1">
      <c r="A28" s="192">
        <v>228</v>
      </c>
      <c r="B28" s="198" t="s">
        <v>607</v>
      </c>
      <c r="C28" s="193">
        <v>123011015</v>
      </c>
      <c r="D28" s="194" t="s">
        <v>48</v>
      </c>
      <c r="E28" s="195"/>
      <c r="F28" s="195">
        <v>14647.2</v>
      </c>
      <c r="G28" s="206"/>
      <c r="H28" s="206">
        <v>14647.2</v>
      </c>
      <c r="I28" s="206"/>
      <c r="J28" s="219" t="s">
        <v>49</v>
      </c>
      <c r="K28" s="196"/>
      <c r="L28" s="196"/>
      <c r="M28" s="196"/>
      <c r="N28" s="196"/>
      <c r="O28" s="195">
        <f t="shared" ref="O28:O29" si="36">SUM(P28:R28)</f>
        <v>14647.2</v>
      </c>
      <c r="P28" s="196">
        <v>14647.2</v>
      </c>
      <c r="Q28" s="196"/>
      <c r="R28" s="196"/>
      <c r="S28" s="195">
        <f t="shared" ref="S28:S29" si="37">SUM(T28:V28)</f>
        <v>14647.2</v>
      </c>
      <c r="T28" s="196">
        <v>14647.2</v>
      </c>
      <c r="U28" s="196"/>
      <c r="V28" s="196"/>
      <c r="W28" s="199">
        <f t="shared" ref="W28:W35" si="38">R28-V28</f>
        <v>0</v>
      </c>
      <c r="X28" s="199"/>
      <c r="Y28" s="199">
        <f t="shared" ref="Y28:Y35" si="39">P28+Q28-T28-U28</f>
        <v>0</v>
      </c>
      <c r="Z28" s="200">
        <f t="shared" ref="Z28:Z29" si="40">Y28/(P28+Q28)</f>
        <v>0</v>
      </c>
      <c r="AA28" s="199">
        <f t="shared" ref="AA28:AA35" si="41">Y28+W28</f>
        <v>0</v>
      </c>
      <c r="AB28" s="201">
        <f t="shared" ref="AB28:AB29" si="42">AA28/O28</f>
        <v>0</v>
      </c>
      <c r="AC28" s="214"/>
      <c r="AD28" s="214"/>
      <c r="AE28" s="214">
        <v>1</v>
      </c>
      <c r="AF28" s="217">
        <v>0</v>
      </c>
      <c r="AG28" s="218" t="s">
        <v>634</v>
      </c>
    </row>
    <row r="29" spans="1:33" s="156" customFormat="1" ht="78.75" customHeight="1">
      <c r="A29" s="192">
        <v>229</v>
      </c>
      <c r="B29" s="198" t="s">
        <v>596</v>
      </c>
      <c r="C29" s="193">
        <v>123011015</v>
      </c>
      <c r="D29" s="194" t="s">
        <v>48</v>
      </c>
      <c r="E29" s="195"/>
      <c r="F29" s="195">
        <v>16029</v>
      </c>
      <c r="G29" s="206"/>
      <c r="H29" s="206">
        <v>16029</v>
      </c>
      <c r="I29" s="206"/>
      <c r="J29" s="219" t="s">
        <v>49</v>
      </c>
      <c r="K29" s="196"/>
      <c r="L29" s="196"/>
      <c r="M29" s="196"/>
      <c r="N29" s="196"/>
      <c r="O29" s="195">
        <f t="shared" si="36"/>
        <v>16029</v>
      </c>
      <c r="P29" s="196">
        <v>16029</v>
      </c>
      <c r="Q29" s="196"/>
      <c r="R29" s="196"/>
      <c r="S29" s="195">
        <f t="shared" si="37"/>
        <v>16029</v>
      </c>
      <c r="T29" s="196">
        <v>16029</v>
      </c>
      <c r="U29" s="196"/>
      <c r="V29" s="196"/>
      <c r="W29" s="199">
        <f t="shared" si="38"/>
        <v>0</v>
      </c>
      <c r="X29" s="199"/>
      <c r="Y29" s="199">
        <f t="shared" si="39"/>
        <v>0</v>
      </c>
      <c r="Z29" s="200">
        <f t="shared" si="40"/>
        <v>0</v>
      </c>
      <c r="AA29" s="199">
        <f t="shared" si="41"/>
        <v>0</v>
      </c>
      <c r="AB29" s="201">
        <f t="shared" si="42"/>
        <v>0</v>
      </c>
      <c r="AC29" s="214"/>
      <c r="AD29" s="214"/>
      <c r="AE29" s="214">
        <v>1</v>
      </c>
      <c r="AF29" s="217"/>
      <c r="AG29" s="218" t="s">
        <v>598</v>
      </c>
    </row>
    <row r="30" spans="1:33" s="6" customFormat="1" ht="23.25" customHeight="1">
      <c r="A30" s="170" t="s">
        <v>40</v>
      </c>
      <c r="B30" s="171"/>
      <c r="C30" s="28"/>
      <c r="D30" s="16"/>
      <c r="E30" s="25">
        <f>F33</f>
        <v>237884.63200000001</v>
      </c>
      <c r="F30" s="25">
        <f t="shared" ref="F30:V30" si="43">F31+F33</f>
        <v>493056.63199999998</v>
      </c>
      <c r="G30" s="25">
        <f t="shared" si="43"/>
        <v>0</v>
      </c>
      <c r="H30" s="25">
        <f t="shared" si="43"/>
        <v>13513.2</v>
      </c>
      <c r="I30" s="25">
        <f t="shared" si="43"/>
        <v>0</v>
      </c>
      <c r="J30" s="25">
        <f t="shared" si="43"/>
        <v>0</v>
      </c>
      <c r="K30" s="25">
        <f t="shared" si="43"/>
        <v>0</v>
      </c>
      <c r="L30" s="25">
        <f t="shared" si="43"/>
        <v>0</v>
      </c>
      <c r="M30" s="25">
        <f t="shared" si="43"/>
        <v>0</v>
      </c>
      <c r="N30" s="25">
        <f t="shared" si="43"/>
        <v>0</v>
      </c>
      <c r="O30" s="25">
        <f t="shared" si="43"/>
        <v>278685.2</v>
      </c>
      <c r="P30" s="25">
        <f t="shared" si="43"/>
        <v>278685.2</v>
      </c>
      <c r="Q30" s="25">
        <f t="shared" si="43"/>
        <v>0</v>
      </c>
      <c r="R30" s="25">
        <f t="shared" si="43"/>
        <v>0</v>
      </c>
      <c r="S30" s="25">
        <f t="shared" si="43"/>
        <v>86513.2</v>
      </c>
      <c r="T30" s="25">
        <f t="shared" si="43"/>
        <v>86513.2</v>
      </c>
      <c r="U30" s="25">
        <f t="shared" si="43"/>
        <v>0</v>
      </c>
      <c r="V30" s="25">
        <f t="shared" si="43"/>
        <v>0</v>
      </c>
      <c r="W30" s="25">
        <f t="shared" si="38"/>
        <v>0</v>
      </c>
      <c r="X30" s="25"/>
      <c r="Y30" s="25">
        <f t="shared" si="39"/>
        <v>192172</v>
      </c>
      <c r="Z30" s="127">
        <f t="shared" ref="Z30:Z35" si="44">Y30/(P30+Q30)</f>
        <v>0.68956657906483732</v>
      </c>
      <c r="AA30" s="25">
        <f t="shared" si="41"/>
        <v>192172</v>
      </c>
      <c r="AB30" s="128">
        <f t="shared" ref="AB30:AB35" si="45">AA30/O30</f>
        <v>0.68956657906483732</v>
      </c>
      <c r="AC30" s="25">
        <f>AC31+AC33</f>
        <v>0</v>
      </c>
      <c r="AD30" s="25">
        <f>AD31+AD33</f>
        <v>0</v>
      </c>
      <c r="AE30" s="25">
        <f>AE31+AE33</f>
        <v>3</v>
      </c>
      <c r="AF30" s="25">
        <f>AF31+AF33</f>
        <v>0</v>
      </c>
      <c r="AG30" s="25">
        <f>AG31+AG33</f>
        <v>0</v>
      </c>
    </row>
    <row r="31" spans="1:33" ht="24" customHeight="1">
      <c r="A31" s="33" t="s">
        <v>36</v>
      </c>
      <c r="B31" s="23" t="s">
        <v>8</v>
      </c>
      <c r="C31" s="19"/>
      <c r="D31" s="21"/>
      <c r="E31" s="22">
        <f t="shared" ref="E31:V31" si="46">SUM(E32:E32)</f>
        <v>0</v>
      </c>
      <c r="F31" s="22">
        <f t="shared" si="46"/>
        <v>255172</v>
      </c>
      <c r="G31" s="22">
        <f t="shared" si="46"/>
        <v>0</v>
      </c>
      <c r="H31" s="22">
        <f t="shared" si="46"/>
        <v>0</v>
      </c>
      <c r="I31" s="22">
        <f t="shared" si="46"/>
        <v>0</v>
      </c>
      <c r="J31" s="22">
        <f t="shared" si="46"/>
        <v>0</v>
      </c>
      <c r="K31" s="22">
        <f t="shared" si="46"/>
        <v>0</v>
      </c>
      <c r="L31" s="22">
        <f t="shared" si="46"/>
        <v>0</v>
      </c>
      <c r="M31" s="22">
        <f t="shared" si="46"/>
        <v>0</v>
      </c>
      <c r="N31" s="22">
        <f t="shared" si="46"/>
        <v>0</v>
      </c>
      <c r="O31" s="22">
        <f t="shared" si="46"/>
        <v>255172</v>
      </c>
      <c r="P31" s="22">
        <f t="shared" si="46"/>
        <v>255172</v>
      </c>
      <c r="Q31" s="22">
        <f t="shared" si="46"/>
        <v>0</v>
      </c>
      <c r="R31" s="22">
        <f t="shared" si="46"/>
        <v>0</v>
      </c>
      <c r="S31" s="22">
        <f t="shared" si="46"/>
        <v>73000</v>
      </c>
      <c r="T31" s="22">
        <f t="shared" si="46"/>
        <v>73000</v>
      </c>
      <c r="U31" s="22">
        <f t="shared" si="46"/>
        <v>0</v>
      </c>
      <c r="V31" s="22">
        <f t="shared" si="46"/>
        <v>0</v>
      </c>
      <c r="W31" s="22">
        <f t="shared" si="38"/>
        <v>0</v>
      </c>
      <c r="X31" s="22"/>
      <c r="Y31" s="22">
        <f t="shared" si="39"/>
        <v>182172</v>
      </c>
      <c r="Z31" s="131">
        <f t="shared" si="44"/>
        <v>0.71391845500289997</v>
      </c>
      <c r="AA31" s="22">
        <f t="shared" si="41"/>
        <v>182172</v>
      </c>
      <c r="AB31" s="140">
        <f t="shared" si="45"/>
        <v>0.71391845500289997</v>
      </c>
      <c r="AC31" s="22">
        <f>SUM(AC32:AC32)</f>
        <v>0</v>
      </c>
      <c r="AD31" s="22">
        <f>SUM(AD32:AD32)</f>
        <v>0</v>
      </c>
      <c r="AE31" s="22">
        <f>SUM(AE32:AE32)</f>
        <v>1</v>
      </c>
      <c r="AF31" s="22">
        <f>SUM(AF32:AF32)</f>
        <v>0</v>
      </c>
      <c r="AG31" s="22">
        <f>SUM(AG32:AG32)</f>
        <v>0</v>
      </c>
    </row>
    <row r="32" spans="1:33" s="27" customFormat="1" ht="61.5" customHeight="1">
      <c r="A32" s="45">
        <v>248</v>
      </c>
      <c r="B32" s="198" t="s">
        <v>635</v>
      </c>
      <c r="C32" s="50" t="s">
        <v>636</v>
      </c>
      <c r="D32" s="50" t="s">
        <v>48</v>
      </c>
      <c r="E32" s="35"/>
      <c r="F32" s="35">
        <v>255172</v>
      </c>
      <c r="G32" s="52"/>
      <c r="H32" s="52"/>
      <c r="I32" s="52"/>
      <c r="J32" s="36" t="s">
        <v>637</v>
      </c>
      <c r="K32" s="35"/>
      <c r="L32" s="35"/>
      <c r="M32" s="35"/>
      <c r="N32" s="35"/>
      <c r="O32" s="49">
        <f t="shared" ref="O32" si="47">SUM(P32:R32)</f>
        <v>255172</v>
      </c>
      <c r="P32" s="35">
        <v>255172</v>
      </c>
      <c r="Q32" s="35"/>
      <c r="R32" s="35"/>
      <c r="S32" s="49">
        <v>73000</v>
      </c>
      <c r="T32" s="35">
        <v>73000</v>
      </c>
      <c r="U32" s="35"/>
      <c r="V32" s="35"/>
      <c r="W32" s="60">
        <f t="shared" si="38"/>
        <v>0</v>
      </c>
      <c r="X32" s="60"/>
      <c r="Y32" s="60">
        <f t="shared" si="39"/>
        <v>182172</v>
      </c>
      <c r="Z32" s="133">
        <f t="shared" si="44"/>
        <v>0.71391845500289997</v>
      </c>
      <c r="AA32" s="60">
        <f t="shared" si="41"/>
        <v>182172</v>
      </c>
      <c r="AB32" s="142">
        <f t="shared" si="45"/>
        <v>0.71391845500289997</v>
      </c>
      <c r="AC32" s="126"/>
      <c r="AD32" s="126"/>
      <c r="AE32" s="126">
        <v>1</v>
      </c>
      <c r="AF32" s="67"/>
      <c r="AG32" s="57" t="s">
        <v>642</v>
      </c>
    </row>
    <row r="33" spans="1:33" ht="33.75" customHeight="1">
      <c r="A33" s="33" t="s">
        <v>20</v>
      </c>
      <c r="B33" s="23" t="s">
        <v>65</v>
      </c>
      <c r="C33" s="19"/>
      <c r="D33" s="21"/>
      <c r="E33" s="22">
        <f>SUM(E34:E34)</f>
        <v>0</v>
      </c>
      <c r="F33" s="22">
        <f>SUM(F34:F35)</f>
        <v>237884.63200000001</v>
      </c>
      <c r="G33" s="22">
        <f>SUM(G34:G34)</f>
        <v>0</v>
      </c>
      <c r="H33" s="22">
        <f t="shared" ref="H33:V33" si="48">SUM(H34:H35)</f>
        <v>13513.2</v>
      </c>
      <c r="I33" s="22">
        <f t="shared" si="48"/>
        <v>0</v>
      </c>
      <c r="J33" s="22">
        <f t="shared" si="48"/>
        <v>0</v>
      </c>
      <c r="K33" s="22">
        <f t="shared" si="48"/>
        <v>0</v>
      </c>
      <c r="L33" s="22">
        <f t="shared" si="48"/>
        <v>0</v>
      </c>
      <c r="M33" s="22">
        <f t="shared" si="48"/>
        <v>0</v>
      </c>
      <c r="N33" s="22">
        <f t="shared" si="48"/>
        <v>0</v>
      </c>
      <c r="O33" s="22">
        <f t="shared" si="48"/>
        <v>23513.200000000001</v>
      </c>
      <c r="P33" s="22">
        <f t="shared" si="48"/>
        <v>23513.200000000001</v>
      </c>
      <c r="Q33" s="22">
        <f t="shared" si="48"/>
        <v>0</v>
      </c>
      <c r="R33" s="22">
        <f t="shared" si="48"/>
        <v>0</v>
      </c>
      <c r="S33" s="22">
        <f t="shared" si="48"/>
        <v>13513.2</v>
      </c>
      <c r="T33" s="22">
        <f t="shared" si="48"/>
        <v>13513.2</v>
      </c>
      <c r="U33" s="22">
        <f t="shared" si="48"/>
        <v>0</v>
      </c>
      <c r="V33" s="22">
        <f t="shared" si="48"/>
        <v>0</v>
      </c>
      <c r="W33" s="22">
        <f t="shared" si="38"/>
        <v>0</v>
      </c>
      <c r="X33" s="22"/>
      <c r="Y33" s="22">
        <f t="shared" si="39"/>
        <v>10000</v>
      </c>
      <c r="Z33" s="131">
        <f t="shared" si="44"/>
        <v>0.425293026895531</v>
      </c>
      <c r="AA33" s="22">
        <f t="shared" si="41"/>
        <v>10000</v>
      </c>
      <c r="AB33" s="140">
        <f t="shared" si="45"/>
        <v>0.425293026895531</v>
      </c>
      <c r="AC33" s="22">
        <f>SUM(AC34:AC35)</f>
        <v>0</v>
      </c>
      <c r="AD33" s="22">
        <f>SUM(AD34:AD35)</f>
        <v>0</v>
      </c>
      <c r="AE33" s="22">
        <f>SUM(AE34:AE35)</f>
        <v>2</v>
      </c>
      <c r="AF33" s="22">
        <f>SUM(AF34:AF34)</f>
        <v>0</v>
      </c>
      <c r="AG33" s="22">
        <f>SUM(AG34:AG34)</f>
        <v>0</v>
      </c>
    </row>
    <row r="34" spans="1:33" s="156" customFormat="1" ht="54" customHeight="1">
      <c r="A34" s="45">
        <v>251</v>
      </c>
      <c r="B34" s="51" t="s">
        <v>89</v>
      </c>
      <c r="C34" s="101" t="s">
        <v>87</v>
      </c>
      <c r="D34" s="48" t="s">
        <v>48</v>
      </c>
      <c r="E34" s="49"/>
      <c r="F34" s="55">
        <v>224371.432</v>
      </c>
      <c r="G34" s="49"/>
      <c r="H34" s="49"/>
      <c r="I34" s="49"/>
      <c r="J34" s="36" t="s">
        <v>49</v>
      </c>
      <c r="K34" s="49"/>
      <c r="L34" s="49"/>
      <c r="M34" s="49"/>
      <c r="N34" s="49"/>
      <c r="O34" s="49">
        <f t="shared" ref="O34:O35" si="49">SUM(P34:R34)</f>
        <v>10000</v>
      </c>
      <c r="P34" s="49">
        <v>10000</v>
      </c>
      <c r="Q34" s="49"/>
      <c r="R34" s="49"/>
      <c r="S34" s="49">
        <f t="shared" ref="S34:S35" si="50">SUM(T34:V34)</f>
        <v>0</v>
      </c>
      <c r="T34" s="49"/>
      <c r="U34" s="49"/>
      <c r="V34" s="49"/>
      <c r="W34" s="60">
        <f t="shared" si="38"/>
        <v>0</v>
      </c>
      <c r="X34" s="60"/>
      <c r="Y34" s="60">
        <f t="shared" si="39"/>
        <v>10000</v>
      </c>
      <c r="Z34" s="133">
        <f t="shared" si="44"/>
        <v>1</v>
      </c>
      <c r="AA34" s="60">
        <f t="shared" si="41"/>
        <v>10000</v>
      </c>
      <c r="AB34" s="142">
        <f t="shared" si="45"/>
        <v>1</v>
      </c>
      <c r="AC34" s="151"/>
      <c r="AD34" s="151">
        <v>0</v>
      </c>
      <c r="AE34" s="151">
        <v>1</v>
      </c>
      <c r="AF34" s="152">
        <v>0</v>
      </c>
      <c r="AG34" s="57" t="s">
        <v>143</v>
      </c>
    </row>
    <row r="35" spans="1:33" s="27" customFormat="1" ht="118.5" customHeight="1">
      <c r="A35" s="45">
        <v>252</v>
      </c>
      <c r="B35" s="51" t="s">
        <v>597</v>
      </c>
      <c r="C35" s="50">
        <v>123011015</v>
      </c>
      <c r="D35" s="50" t="s">
        <v>48</v>
      </c>
      <c r="E35" s="35"/>
      <c r="F35" s="35">
        <v>13513.2</v>
      </c>
      <c r="G35" s="52"/>
      <c r="H35" s="52">
        <v>13513.2</v>
      </c>
      <c r="I35" s="52"/>
      <c r="J35" s="36"/>
      <c r="K35" s="35"/>
      <c r="L35" s="35"/>
      <c r="M35" s="35"/>
      <c r="N35" s="35"/>
      <c r="O35" s="49">
        <f t="shared" si="49"/>
        <v>13513.2</v>
      </c>
      <c r="P35" s="35">
        <v>13513.2</v>
      </c>
      <c r="Q35" s="35"/>
      <c r="R35" s="35"/>
      <c r="S35" s="49">
        <f t="shared" si="50"/>
        <v>13513.2</v>
      </c>
      <c r="T35" s="35">
        <v>13513.2</v>
      </c>
      <c r="U35" s="35"/>
      <c r="V35" s="35"/>
      <c r="W35" s="60">
        <f t="shared" si="38"/>
        <v>0</v>
      </c>
      <c r="X35" s="60"/>
      <c r="Y35" s="60">
        <f t="shared" si="39"/>
        <v>0</v>
      </c>
      <c r="Z35" s="133">
        <f t="shared" si="44"/>
        <v>0</v>
      </c>
      <c r="AA35" s="60">
        <f t="shared" si="41"/>
        <v>0</v>
      </c>
      <c r="AB35" s="142">
        <f t="shared" si="45"/>
        <v>0</v>
      </c>
      <c r="AC35" s="126"/>
      <c r="AD35" s="126"/>
      <c r="AE35" s="126">
        <v>1</v>
      </c>
      <c r="AF35" s="67"/>
      <c r="AG35" s="179" t="s">
        <v>598</v>
      </c>
    </row>
    <row r="36" spans="1:33" s="6" customFormat="1" ht="30.75" customHeight="1">
      <c r="A36" s="170" t="s">
        <v>552</v>
      </c>
      <c r="B36" s="171"/>
      <c r="C36" s="28"/>
      <c r="D36" s="16"/>
      <c r="E36" s="25">
        <f>F38</f>
        <v>264613.87372999999</v>
      </c>
      <c r="F36" s="25">
        <f>F38</f>
        <v>264613.87372999999</v>
      </c>
      <c r="G36" s="25">
        <f t="shared" ref="G36:V36" si="51">G38</f>
        <v>0</v>
      </c>
      <c r="H36" s="25">
        <f t="shared" si="51"/>
        <v>1028520</v>
      </c>
      <c r="I36" s="25">
        <f t="shared" si="51"/>
        <v>0</v>
      </c>
      <c r="J36" s="25">
        <f t="shared" si="51"/>
        <v>0</v>
      </c>
      <c r="K36" s="25">
        <f t="shared" si="51"/>
        <v>0</v>
      </c>
      <c r="L36" s="25">
        <f t="shared" si="51"/>
        <v>0</v>
      </c>
      <c r="M36" s="25">
        <f t="shared" si="51"/>
        <v>0</v>
      </c>
      <c r="N36" s="25">
        <f t="shared" si="51"/>
        <v>0</v>
      </c>
      <c r="O36" s="25">
        <f t="shared" si="51"/>
        <v>113968</v>
      </c>
      <c r="P36" s="25">
        <f t="shared" si="51"/>
        <v>113968</v>
      </c>
      <c r="Q36" s="25">
        <f t="shared" si="51"/>
        <v>0</v>
      </c>
      <c r="R36" s="25">
        <f t="shared" si="51"/>
        <v>0</v>
      </c>
      <c r="S36" s="25">
        <f t="shared" si="51"/>
        <v>101410</v>
      </c>
      <c r="T36" s="25">
        <f t="shared" si="51"/>
        <v>101410</v>
      </c>
      <c r="U36" s="25">
        <f t="shared" si="51"/>
        <v>0</v>
      </c>
      <c r="V36" s="25">
        <f t="shared" si="51"/>
        <v>0</v>
      </c>
      <c r="W36" s="25">
        <f t="shared" ref="W36:W43" si="52">R36-V36</f>
        <v>0</v>
      </c>
      <c r="X36" s="25"/>
      <c r="Y36" s="25">
        <f t="shared" ref="Y36:Y43" si="53">P36+Q36-T36-U36</f>
        <v>12558</v>
      </c>
      <c r="Z36" s="127">
        <f t="shared" ref="Z36:Z43" si="54">Y36/(P36+Q36)</f>
        <v>0.11018882493331461</v>
      </c>
      <c r="AA36" s="25">
        <f t="shared" ref="AA36:AA43" si="55">Y36+W36</f>
        <v>12558</v>
      </c>
      <c r="AB36" s="128">
        <f t="shared" ref="AB36:AB43" si="56">AA36/O36</f>
        <v>0.11018882493331461</v>
      </c>
      <c r="AC36" s="25">
        <f t="shared" ref="AC36:AE36" si="57">AC38</f>
        <v>0</v>
      </c>
      <c r="AD36" s="25">
        <f t="shared" si="57"/>
        <v>0</v>
      </c>
      <c r="AE36" s="25">
        <f t="shared" si="57"/>
        <v>5</v>
      </c>
      <c r="AF36" s="25"/>
      <c r="AG36" s="25" t="e">
        <f>AG38+#REF!</f>
        <v>#REF!</v>
      </c>
    </row>
    <row r="37" spans="1:33" s="6" customFormat="1">
      <c r="A37" s="76"/>
      <c r="B37" s="77" t="s">
        <v>0</v>
      </c>
      <c r="C37" s="3"/>
      <c r="D37" s="2"/>
      <c r="E37" s="26"/>
      <c r="F37" s="14"/>
      <c r="G37" s="14"/>
      <c r="H37" s="14"/>
      <c r="I37" s="14"/>
      <c r="J37" s="15"/>
      <c r="K37" s="14"/>
      <c r="L37" s="14"/>
      <c r="M37" s="14"/>
      <c r="N37" s="14"/>
      <c r="O37" s="14"/>
      <c r="P37" s="14"/>
      <c r="Q37" s="14"/>
      <c r="R37" s="14"/>
      <c r="S37" s="14"/>
      <c r="T37" s="14"/>
      <c r="U37" s="14"/>
      <c r="V37" s="14"/>
      <c r="W37" s="59">
        <f t="shared" si="52"/>
        <v>0</v>
      </c>
      <c r="X37" s="61"/>
      <c r="Y37" s="59">
        <f t="shared" si="53"/>
        <v>0</v>
      </c>
      <c r="Z37" s="134"/>
      <c r="AA37" s="59"/>
      <c r="AB37" s="143"/>
      <c r="AC37" s="121"/>
      <c r="AD37" s="121"/>
      <c r="AE37" s="121"/>
      <c r="AF37" s="66"/>
      <c r="AG37" s="75"/>
    </row>
    <row r="38" spans="1:33" ht="26.25" customHeight="1">
      <c r="A38" s="33" t="s">
        <v>553</v>
      </c>
      <c r="B38" s="23" t="s">
        <v>8</v>
      </c>
      <c r="C38" s="19"/>
      <c r="D38" s="21"/>
      <c r="E38" s="22">
        <f>SUM(E39:E43)</f>
        <v>0</v>
      </c>
      <c r="F38" s="22">
        <f>SUM(F39:F43)</f>
        <v>264613.87372999999</v>
      </c>
      <c r="G38" s="22">
        <f t="shared" ref="G38:V38" si="58">SUM(G39:G43)</f>
        <v>0</v>
      </c>
      <c r="H38" s="22">
        <f t="shared" si="58"/>
        <v>1028520</v>
      </c>
      <c r="I38" s="22">
        <f t="shared" si="58"/>
        <v>0</v>
      </c>
      <c r="J38" s="22">
        <f t="shared" si="58"/>
        <v>0</v>
      </c>
      <c r="K38" s="22">
        <f t="shared" si="58"/>
        <v>0</v>
      </c>
      <c r="L38" s="22">
        <f t="shared" si="58"/>
        <v>0</v>
      </c>
      <c r="M38" s="22">
        <f t="shared" si="58"/>
        <v>0</v>
      </c>
      <c r="N38" s="22">
        <f t="shared" si="58"/>
        <v>0</v>
      </c>
      <c r="O38" s="22">
        <f t="shared" si="58"/>
        <v>113968</v>
      </c>
      <c r="P38" s="22">
        <f t="shared" si="58"/>
        <v>113968</v>
      </c>
      <c r="Q38" s="22">
        <f t="shared" si="58"/>
        <v>0</v>
      </c>
      <c r="R38" s="22">
        <f t="shared" si="58"/>
        <v>0</v>
      </c>
      <c r="S38" s="22">
        <f t="shared" si="58"/>
        <v>101410</v>
      </c>
      <c r="T38" s="22">
        <f t="shared" si="58"/>
        <v>101410</v>
      </c>
      <c r="U38" s="22">
        <f t="shared" si="58"/>
        <v>0</v>
      </c>
      <c r="V38" s="22">
        <f t="shared" si="58"/>
        <v>0</v>
      </c>
      <c r="W38" s="22">
        <f t="shared" si="52"/>
        <v>0</v>
      </c>
      <c r="X38" s="22"/>
      <c r="Y38" s="22">
        <f>P38+Q38-T38-U38</f>
        <v>12558</v>
      </c>
      <c r="Z38" s="131">
        <f t="shared" si="54"/>
        <v>0.11018882493331461</v>
      </c>
      <c r="AA38" s="22">
        <f t="shared" si="55"/>
        <v>12558</v>
      </c>
      <c r="AB38" s="140">
        <f t="shared" si="56"/>
        <v>0.11018882493331461</v>
      </c>
      <c r="AC38" s="22">
        <f t="shared" ref="AC38" si="59">SUM(AC39:AC43)</f>
        <v>0</v>
      </c>
      <c r="AD38" s="22">
        <f t="shared" ref="AD38" si="60">SUM(AD39:AD43)</f>
        <v>0</v>
      </c>
      <c r="AE38" s="22">
        <f t="shared" ref="AE38" si="61">SUM(AE39:AE43)</f>
        <v>5</v>
      </c>
      <c r="AF38" s="22"/>
      <c r="AG38" s="22" t="e">
        <f>SUM(#REF!)</f>
        <v>#REF!</v>
      </c>
    </row>
    <row r="39" spans="1:33" s="18" customFormat="1" ht="140.25" customHeight="1">
      <c r="A39" s="45">
        <v>291</v>
      </c>
      <c r="B39" s="81" t="s">
        <v>626</v>
      </c>
      <c r="C39" s="101" t="s">
        <v>627</v>
      </c>
      <c r="D39" s="50">
        <v>2026</v>
      </c>
      <c r="E39" s="49"/>
      <c r="F39" s="35"/>
      <c r="G39" s="49"/>
      <c r="H39" s="49">
        <v>427000</v>
      </c>
      <c r="I39" s="49"/>
      <c r="J39" s="51" t="s">
        <v>628</v>
      </c>
      <c r="K39" s="49"/>
      <c r="L39" s="49"/>
      <c r="M39" s="49"/>
      <c r="N39" s="49"/>
      <c r="O39" s="49">
        <f t="shared" ref="O39:O40" si="62">SUM(P39:R39)</f>
        <v>0</v>
      </c>
      <c r="P39" s="49"/>
      <c r="Q39" s="49"/>
      <c r="R39" s="49"/>
      <c r="S39" s="49">
        <f t="shared" ref="S39:S40" si="63">SUM(T39:V39)</f>
        <v>0</v>
      </c>
      <c r="T39" s="49"/>
      <c r="U39" s="49"/>
      <c r="V39" s="49"/>
      <c r="W39" s="60">
        <f t="shared" si="52"/>
        <v>0</v>
      </c>
      <c r="X39" s="60"/>
      <c r="Y39" s="60">
        <f t="shared" si="53"/>
        <v>0</v>
      </c>
      <c r="Z39" s="133"/>
      <c r="AA39" s="60">
        <f t="shared" si="55"/>
        <v>0</v>
      </c>
      <c r="AB39" s="142"/>
      <c r="AC39" s="151"/>
      <c r="AD39" s="151"/>
      <c r="AE39" s="151">
        <v>1</v>
      </c>
      <c r="AF39" s="65"/>
      <c r="AG39" s="179" t="s">
        <v>629</v>
      </c>
    </row>
    <row r="40" spans="1:33" s="18" customFormat="1" ht="140.25" customHeight="1">
      <c r="A40" s="45">
        <v>292</v>
      </c>
      <c r="B40" s="81" t="s">
        <v>630</v>
      </c>
      <c r="C40" s="101" t="s">
        <v>627</v>
      </c>
      <c r="D40" s="50">
        <v>2026</v>
      </c>
      <c r="E40" s="49"/>
      <c r="F40" s="35"/>
      <c r="G40" s="49"/>
      <c r="H40" s="49">
        <v>601520</v>
      </c>
      <c r="I40" s="49"/>
      <c r="J40" s="51" t="s">
        <v>631</v>
      </c>
      <c r="K40" s="49"/>
      <c r="L40" s="49"/>
      <c r="M40" s="49"/>
      <c r="N40" s="49"/>
      <c r="O40" s="49">
        <f t="shared" si="62"/>
        <v>0</v>
      </c>
      <c r="P40" s="49"/>
      <c r="Q40" s="49"/>
      <c r="R40" s="49"/>
      <c r="S40" s="49">
        <f t="shared" si="63"/>
        <v>0</v>
      </c>
      <c r="T40" s="49"/>
      <c r="U40" s="49"/>
      <c r="V40" s="49"/>
      <c r="W40" s="60">
        <f t="shared" si="52"/>
        <v>0</v>
      </c>
      <c r="X40" s="60"/>
      <c r="Y40" s="60">
        <f t="shared" si="53"/>
        <v>0</v>
      </c>
      <c r="Z40" s="133"/>
      <c r="AA40" s="60">
        <f t="shared" si="55"/>
        <v>0</v>
      </c>
      <c r="AB40" s="142"/>
      <c r="AC40" s="151"/>
      <c r="AD40" s="151"/>
      <c r="AE40" s="151">
        <v>1</v>
      </c>
      <c r="AF40" s="65"/>
      <c r="AG40" s="179" t="s">
        <v>629</v>
      </c>
    </row>
    <row r="41" spans="1:33" s="18" customFormat="1" ht="90" customHeight="1">
      <c r="A41" s="45">
        <v>293</v>
      </c>
      <c r="B41" s="51" t="s">
        <v>155</v>
      </c>
      <c r="C41" s="101" t="s">
        <v>91</v>
      </c>
      <c r="D41" s="50" t="s">
        <v>48</v>
      </c>
      <c r="E41" s="49"/>
      <c r="F41" s="49">
        <v>102243</v>
      </c>
      <c r="G41" s="49"/>
      <c r="H41" s="49"/>
      <c r="I41" s="49"/>
      <c r="J41" s="36"/>
      <c r="K41" s="49"/>
      <c r="L41" s="49">
        <v>0</v>
      </c>
      <c r="M41" s="49"/>
      <c r="N41" s="49"/>
      <c r="O41" s="49">
        <f t="shared" ref="O41:O43" si="64">SUM(P41:R41)</f>
        <v>52558</v>
      </c>
      <c r="P41" s="49">
        <v>52558</v>
      </c>
      <c r="Q41" s="49"/>
      <c r="R41" s="49"/>
      <c r="S41" s="49">
        <f t="shared" ref="S41:S43" si="65">SUM(T41:V41)</f>
        <v>40000</v>
      </c>
      <c r="T41" s="49">
        <v>40000</v>
      </c>
      <c r="U41" s="49"/>
      <c r="V41" s="49"/>
      <c r="W41" s="60">
        <f t="shared" si="52"/>
        <v>0</v>
      </c>
      <c r="X41" s="60"/>
      <c r="Y41" s="60">
        <f t="shared" si="53"/>
        <v>12558</v>
      </c>
      <c r="Z41" s="133">
        <f t="shared" si="54"/>
        <v>0.23893603257353779</v>
      </c>
      <c r="AA41" s="60">
        <f t="shared" si="55"/>
        <v>12558</v>
      </c>
      <c r="AB41" s="142">
        <f t="shared" si="56"/>
        <v>0.23893603257353779</v>
      </c>
      <c r="AC41" s="151"/>
      <c r="AD41" s="151"/>
      <c r="AE41" s="151">
        <v>1</v>
      </c>
      <c r="AF41" s="65"/>
      <c r="AG41" s="57" t="s">
        <v>703</v>
      </c>
    </row>
    <row r="42" spans="1:33" s="27" customFormat="1" ht="61.5" customHeight="1">
      <c r="A42" s="45">
        <v>298</v>
      </c>
      <c r="B42" s="46" t="s">
        <v>160</v>
      </c>
      <c r="C42" s="101" t="s">
        <v>91</v>
      </c>
      <c r="D42" s="50" t="s">
        <v>48</v>
      </c>
      <c r="E42" s="35"/>
      <c r="F42" s="35">
        <v>69135.645600000003</v>
      </c>
      <c r="G42" s="35"/>
      <c r="H42" s="35"/>
      <c r="I42" s="35"/>
      <c r="J42" s="36"/>
      <c r="K42" s="35"/>
      <c r="L42" s="35"/>
      <c r="M42" s="35"/>
      <c r="N42" s="35"/>
      <c r="O42" s="49">
        <f t="shared" si="64"/>
        <v>16258</v>
      </c>
      <c r="P42" s="35">
        <v>16258</v>
      </c>
      <c r="Q42" s="35"/>
      <c r="R42" s="35"/>
      <c r="S42" s="49">
        <f t="shared" si="65"/>
        <v>16258</v>
      </c>
      <c r="T42" s="35">
        <v>16258</v>
      </c>
      <c r="U42" s="35"/>
      <c r="V42" s="35"/>
      <c r="W42" s="60">
        <f t="shared" si="52"/>
        <v>0</v>
      </c>
      <c r="X42" s="60"/>
      <c r="Y42" s="60">
        <f t="shared" si="53"/>
        <v>0</v>
      </c>
      <c r="Z42" s="133">
        <f t="shared" si="54"/>
        <v>0</v>
      </c>
      <c r="AA42" s="60">
        <f t="shared" si="55"/>
        <v>0</v>
      </c>
      <c r="AB42" s="142">
        <f t="shared" si="56"/>
        <v>0</v>
      </c>
      <c r="AC42" s="126"/>
      <c r="AD42" s="126"/>
      <c r="AE42" s="126">
        <v>1</v>
      </c>
      <c r="AF42" s="67"/>
      <c r="AG42" s="57" t="s">
        <v>705</v>
      </c>
    </row>
    <row r="43" spans="1:33" s="27" customFormat="1" ht="61.5" customHeight="1">
      <c r="A43" s="45">
        <v>299</v>
      </c>
      <c r="B43" s="46" t="s">
        <v>161</v>
      </c>
      <c r="C43" s="101" t="s">
        <v>91</v>
      </c>
      <c r="D43" s="50" t="s">
        <v>48</v>
      </c>
      <c r="E43" s="35"/>
      <c r="F43" s="35">
        <v>93235.228130000003</v>
      </c>
      <c r="G43" s="35"/>
      <c r="H43" s="35"/>
      <c r="I43" s="35"/>
      <c r="J43" s="36"/>
      <c r="K43" s="35"/>
      <c r="L43" s="35"/>
      <c r="M43" s="35"/>
      <c r="N43" s="35"/>
      <c r="O43" s="49">
        <f t="shared" si="64"/>
        <v>45152</v>
      </c>
      <c r="P43" s="35">
        <v>45152</v>
      </c>
      <c r="Q43" s="35"/>
      <c r="R43" s="35"/>
      <c r="S43" s="49">
        <f t="shared" si="65"/>
        <v>45152</v>
      </c>
      <c r="T43" s="35">
        <v>45152</v>
      </c>
      <c r="U43" s="35"/>
      <c r="V43" s="35"/>
      <c r="W43" s="60">
        <f t="shared" si="52"/>
        <v>0</v>
      </c>
      <c r="X43" s="60"/>
      <c r="Y43" s="60">
        <f t="shared" si="53"/>
        <v>0</v>
      </c>
      <c r="Z43" s="133">
        <f t="shared" si="54"/>
        <v>0</v>
      </c>
      <c r="AA43" s="60">
        <f t="shared" si="55"/>
        <v>0</v>
      </c>
      <c r="AB43" s="142">
        <f t="shared" si="56"/>
        <v>0</v>
      </c>
      <c r="AC43" s="126"/>
      <c r="AD43" s="126"/>
      <c r="AE43" s="126">
        <v>1</v>
      </c>
      <c r="AF43" s="67"/>
      <c r="AG43" s="57" t="s">
        <v>706</v>
      </c>
    </row>
    <row r="44" spans="1:33" s="6" customFormat="1" ht="30.75" customHeight="1">
      <c r="A44" s="170" t="s">
        <v>566</v>
      </c>
      <c r="B44" s="171"/>
      <c r="C44" s="28"/>
      <c r="D44" s="16"/>
      <c r="E44" s="25">
        <f>E46</f>
        <v>4231870</v>
      </c>
      <c r="F44" s="25">
        <f t="shared" ref="F44:V44" si="66">F46</f>
        <v>4231870</v>
      </c>
      <c r="G44" s="25">
        <f t="shared" si="66"/>
        <v>0</v>
      </c>
      <c r="H44" s="25">
        <f t="shared" si="66"/>
        <v>4231870</v>
      </c>
      <c r="I44" s="25">
        <f t="shared" si="66"/>
        <v>0</v>
      </c>
      <c r="J44" s="25">
        <f t="shared" si="66"/>
        <v>0</v>
      </c>
      <c r="K44" s="25">
        <f t="shared" si="66"/>
        <v>0</v>
      </c>
      <c r="L44" s="25">
        <f t="shared" si="66"/>
        <v>0</v>
      </c>
      <c r="M44" s="25">
        <f t="shared" si="66"/>
        <v>0</v>
      </c>
      <c r="N44" s="25">
        <f t="shared" si="66"/>
        <v>0</v>
      </c>
      <c r="O44" s="25">
        <f t="shared" si="66"/>
        <v>3714734</v>
      </c>
      <c r="P44" s="25">
        <f t="shared" si="66"/>
        <v>3714734</v>
      </c>
      <c r="Q44" s="25">
        <f t="shared" si="66"/>
        <v>0</v>
      </c>
      <c r="R44" s="25">
        <f t="shared" si="66"/>
        <v>0</v>
      </c>
      <c r="S44" s="25">
        <f t="shared" si="66"/>
        <v>3564135.5463299998</v>
      </c>
      <c r="T44" s="25">
        <f t="shared" si="66"/>
        <v>3564135.5463299998</v>
      </c>
      <c r="U44" s="25">
        <f t="shared" si="66"/>
        <v>0</v>
      </c>
      <c r="V44" s="25">
        <f t="shared" si="66"/>
        <v>0</v>
      </c>
      <c r="W44" s="25">
        <f t="shared" ref="W44:W50" si="67">R44-V44</f>
        <v>0</v>
      </c>
      <c r="X44" s="25"/>
      <c r="Y44" s="25">
        <f t="shared" ref="Y44:Y50" si="68">P44+Q44-T44-U44</f>
        <v>150598.45367000019</v>
      </c>
      <c r="Z44" s="127">
        <f t="shared" ref="Z44:Z50" si="69">Y44/(P44+Q44)</f>
        <v>4.0540844558452957E-2</v>
      </c>
      <c r="AA44" s="25">
        <f t="shared" ref="AA44:AA50" si="70">Y44+W44</f>
        <v>150598.45367000019</v>
      </c>
      <c r="AB44" s="128">
        <f t="shared" ref="AB44:AB50" si="71">AA44/O44</f>
        <v>4.0540844558452957E-2</v>
      </c>
      <c r="AC44" s="25">
        <f t="shared" ref="AC44:AE44" si="72">AC46</f>
        <v>0</v>
      </c>
      <c r="AD44" s="25">
        <f t="shared" si="72"/>
        <v>0</v>
      </c>
      <c r="AE44" s="25">
        <f t="shared" si="72"/>
        <v>2</v>
      </c>
      <c r="AF44" s="25"/>
      <c r="AG44" s="25"/>
    </row>
    <row r="45" spans="1:33" ht="25.5" customHeight="1">
      <c r="A45" s="34"/>
      <c r="B45" s="13" t="s">
        <v>0</v>
      </c>
      <c r="C45" s="2"/>
      <c r="D45" s="2"/>
      <c r="E45" s="26"/>
      <c r="F45" s="14"/>
      <c r="G45" s="14"/>
      <c r="H45" s="14"/>
      <c r="I45" s="14"/>
      <c r="J45" s="15"/>
      <c r="K45" s="14"/>
      <c r="L45" s="14"/>
      <c r="M45" s="14"/>
      <c r="N45" s="14"/>
      <c r="O45" s="14"/>
      <c r="P45" s="14"/>
      <c r="Q45" s="14"/>
      <c r="R45" s="14"/>
      <c r="S45" s="14"/>
      <c r="T45" s="14"/>
      <c r="U45" s="14"/>
      <c r="V45" s="14"/>
      <c r="W45" s="59">
        <f t="shared" si="67"/>
        <v>0</v>
      </c>
      <c r="X45" s="61"/>
      <c r="Y45" s="59">
        <f t="shared" si="68"/>
        <v>0</v>
      </c>
      <c r="Z45" s="134"/>
      <c r="AA45" s="59"/>
      <c r="AB45" s="143"/>
      <c r="AC45" s="121"/>
      <c r="AD45" s="121"/>
      <c r="AE45" s="121"/>
      <c r="AF45" s="66"/>
      <c r="AG45" s="75"/>
    </row>
    <row r="46" spans="1:33" s="6" customFormat="1" ht="47.25" customHeight="1">
      <c r="A46" s="115" t="s">
        <v>797</v>
      </c>
      <c r="B46" s="23" t="s">
        <v>168</v>
      </c>
      <c r="C46" s="21"/>
      <c r="D46" s="21"/>
      <c r="E46" s="22">
        <f>E47+E49</f>
        <v>4231870</v>
      </c>
      <c r="F46" s="22">
        <f t="shared" ref="F46:V46" si="73">F47+F49</f>
        <v>4231870</v>
      </c>
      <c r="G46" s="22">
        <f t="shared" si="73"/>
        <v>0</v>
      </c>
      <c r="H46" s="22">
        <f t="shared" si="73"/>
        <v>4231870</v>
      </c>
      <c r="I46" s="22">
        <f t="shared" si="73"/>
        <v>0</v>
      </c>
      <c r="J46" s="22">
        <f t="shared" si="73"/>
        <v>0</v>
      </c>
      <c r="K46" s="22">
        <f t="shared" si="73"/>
        <v>0</v>
      </c>
      <c r="L46" s="22">
        <f t="shared" si="73"/>
        <v>0</v>
      </c>
      <c r="M46" s="22">
        <f t="shared" si="73"/>
        <v>0</v>
      </c>
      <c r="N46" s="22">
        <f t="shared" si="73"/>
        <v>0</v>
      </c>
      <c r="O46" s="22">
        <f t="shared" si="73"/>
        <v>3714734</v>
      </c>
      <c r="P46" s="22">
        <f t="shared" si="73"/>
        <v>3714734</v>
      </c>
      <c r="Q46" s="22">
        <f t="shared" si="73"/>
        <v>0</v>
      </c>
      <c r="R46" s="22">
        <f t="shared" si="73"/>
        <v>0</v>
      </c>
      <c r="S46" s="22">
        <f t="shared" si="73"/>
        <v>3564135.5463299998</v>
      </c>
      <c r="T46" s="22">
        <f t="shared" si="73"/>
        <v>3564135.5463299998</v>
      </c>
      <c r="U46" s="22">
        <f t="shared" si="73"/>
        <v>0</v>
      </c>
      <c r="V46" s="22">
        <f t="shared" si="73"/>
        <v>0</v>
      </c>
      <c r="W46" s="22">
        <f t="shared" si="67"/>
        <v>0</v>
      </c>
      <c r="X46" s="22"/>
      <c r="Y46" s="22">
        <f t="shared" si="68"/>
        <v>150598.45367000019</v>
      </c>
      <c r="Z46" s="131">
        <f t="shared" si="69"/>
        <v>4.0540844558452957E-2</v>
      </c>
      <c r="AA46" s="22">
        <f t="shared" si="70"/>
        <v>150598.45367000019</v>
      </c>
      <c r="AB46" s="149">
        <f t="shared" si="71"/>
        <v>4.0540844558452957E-2</v>
      </c>
      <c r="AC46" s="22">
        <f t="shared" ref="AC46:AE46" si="74">AC47+AC49</f>
        <v>0</v>
      </c>
      <c r="AD46" s="22">
        <f t="shared" si="74"/>
        <v>0</v>
      </c>
      <c r="AE46" s="22">
        <f t="shared" si="74"/>
        <v>2</v>
      </c>
      <c r="AF46" s="22"/>
      <c r="AG46" s="74"/>
    </row>
    <row r="47" spans="1:33" s="6" customFormat="1" ht="27" customHeight="1">
      <c r="A47" s="84"/>
      <c r="B47" s="177" t="s">
        <v>212</v>
      </c>
      <c r="C47" s="85"/>
      <c r="D47" s="85"/>
      <c r="E47" s="44">
        <f>E48</f>
        <v>738766</v>
      </c>
      <c r="F47" s="44">
        <f>F48</f>
        <v>738766</v>
      </c>
      <c r="G47" s="44">
        <f t="shared" ref="G47:AE47" si="75">G48</f>
        <v>0</v>
      </c>
      <c r="H47" s="44">
        <f>H48</f>
        <v>738766</v>
      </c>
      <c r="I47" s="44">
        <f t="shared" si="75"/>
        <v>0</v>
      </c>
      <c r="J47" s="44"/>
      <c r="K47" s="44">
        <f t="shared" si="75"/>
        <v>0</v>
      </c>
      <c r="L47" s="44"/>
      <c r="M47" s="44">
        <f t="shared" si="75"/>
        <v>0</v>
      </c>
      <c r="N47" s="44">
        <f t="shared" si="75"/>
        <v>0</v>
      </c>
      <c r="O47" s="44">
        <f>O48</f>
        <v>221630</v>
      </c>
      <c r="P47" s="44">
        <f t="shared" si="75"/>
        <v>221630</v>
      </c>
      <c r="Q47" s="44">
        <f t="shared" si="75"/>
        <v>0</v>
      </c>
      <c r="R47" s="44">
        <f t="shared" si="75"/>
        <v>0</v>
      </c>
      <c r="S47" s="44">
        <f t="shared" si="75"/>
        <v>221630</v>
      </c>
      <c r="T47" s="44">
        <f t="shared" si="75"/>
        <v>221630</v>
      </c>
      <c r="U47" s="44">
        <f t="shared" si="75"/>
        <v>0</v>
      </c>
      <c r="V47" s="44">
        <f t="shared" si="75"/>
        <v>0</v>
      </c>
      <c r="W47" s="44">
        <f t="shared" si="67"/>
        <v>0</v>
      </c>
      <c r="X47" s="44"/>
      <c r="Y47" s="44">
        <f t="shared" si="68"/>
        <v>0</v>
      </c>
      <c r="Z47" s="139">
        <f t="shared" si="69"/>
        <v>0</v>
      </c>
      <c r="AA47" s="44">
        <f t="shared" si="70"/>
        <v>0</v>
      </c>
      <c r="AB47" s="148">
        <f t="shared" si="71"/>
        <v>0</v>
      </c>
      <c r="AC47" s="122">
        <f t="shared" si="75"/>
        <v>0</v>
      </c>
      <c r="AD47" s="122">
        <f t="shared" si="75"/>
        <v>0</v>
      </c>
      <c r="AE47" s="122">
        <f t="shared" si="75"/>
        <v>1</v>
      </c>
      <c r="AF47" s="44"/>
      <c r="AG47" s="44"/>
    </row>
    <row r="48" spans="1:33" s="27" customFormat="1" ht="247.5" customHeight="1">
      <c r="A48" s="86">
        <v>344</v>
      </c>
      <c r="B48" s="95" t="s">
        <v>213</v>
      </c>
      <c r="C48" s="161" t="s">
        <v>113</v>
      </c>
      <c r="D48" s="50" t="s">
        <v>48</v>
      </c>
      <c r="E48" s="35">
        <v>738766</v>
      </c>
      <c r="F48" s="35">
        <v>738766</v>
      </c>
      <c r="G48" s="35">
        <v>0</v>
      </c>
      <c r="H48" s="35">
        <v>738766</v>
      </c>
      <c r="I48" s="35">
        <v>0</v>
      </c>
      <c r="J48" s="36" t="s">
        <v>214</v>
      </c>
      <c r="K48" s="87">
        <v>0</v>
      </c>
      <c r="L48" s="35" t="s">
        <v>214</v>
      </c>
      <c r="M48" s="35">
        <v>0</v>
      </c>
      <c r="N48" s="35">
        <v>0</v>
      </c>
      <c r="O48" s="49">
        <f t="shared" ref="O48" si="76">SUM(P48:R48)</f>
        <v>221630</v>
      </c>
      <c r="P48" s="35">
        <v>221630</v>
      </c>
      <c r="Q48" s="35"/>
      <c r="R48" s="35"/>
      <c r="S48" s="49">
        <f t="shared" ref="S48" si="77">SUM(T48:V48)</f>
        <v>221630</v>
      </c>
      <c r="T48" s="35">
        <v>221630</v>
      </c>
      <c r="U48" s="163"/>
      <c r="V48" s="35">
        <v>0</v>
      </c>
      <c r="W48" s="60">
        <f t="shared" si="67"/>
        <v>0</v>
      </c>
      <c r="X48" s="60"/>
      <c r="Y48" s="60">
        <f t="shared" si="68"/>
        <v>0</v>
      </c>
      <c r="Z48" s="133">
        <f t="shared" si="69"/>
        <v>0</v>
      </c>
      <c r="AA48" s="60">
        <f t="shared" si="70"/>
        <v>0</v>
      </c>
      <c r="AB48" s="142">
        <f t="shared" si="71"/>
        <v>0</v>
      </c>
      <c r="AC48" s="126"/>
      <c r="AD48" s="126"/>
      <c r="AE48" s="126">
        <v>1</v>
      </c>
      <c r="AF48" s="67"/>
      <c r="AG48" s="57" t="s">
        <v>588</v>
      </c>
    </row>
    <row r="49" spans="1:33" s="6" customFormat="1">
      <c r="A49" s="84"/>
      <c r="B49" s="177" t="s">
        <v>296</v>
      </c>
      <c r="C49" s="85"/>
      <c r="D49" s="85"/>
      <c r="E49" s="44">
        <f t="shared" ref="E49:AF49" si="78">E50</f>
        <v>3493104</v>
      </c>
      <c r="F49" s="44">
        <f t="shared" si="78"/>
        <v>3493104</v>
      </c>
      <c r="G49" s="44">
        <f t="shared" si="78"/>
        <v>0</v>
      </c>
      <c r="H49" s="44">
        <f t="shared" si="78"/>
        <v>3493104</v>
      </c>
      <c r="I49" s="44">
        <f t="shared" si="78"/>
        <v>0</v>
      </c>
      <c r="J49" s="44"/>
      <c r="K49" s="44"/>
      <c r="L49" s="44"/>
      <c r="M49" s="44">
        <f t="shared" si="78"/>
        <v>0</v>
      </c>
      <c r="N49" s="44">
        <f t="shared" si="78"/>
        <v>0</v>
      </c>
      <c r="O49" s="44">
        <f t="shared" si="78"/>
        <v>3493104</v>
      </c>
      <c r="P49" s="44">
        <f t="shared" si="78"/>
        <v>3493104</v>
      </c>
      <c r="Q49" s="44">
        <f t="shared" si="78"/>
        <v>0</v>
      </c>
      <c r="R49" s="44">
        <f t="shared" si="78"/>
        <v>0</v>
      </c>
      <c r="S49" s="44">
        <f t="shared" si="78"/>
        <v>3342505.5463299998</v>
      </c>
      <c r="T49" s="44">
        <f t="shared" si="78"/>
        <v>3342505.5463299998</v>
      </c>
      <c r="U49" s="44">
        <f t="shared" si="78"/>
        <v>0</v>
      </c>
      <c r="V49" s="44">
        <f t="shared" si="78"/>
        <v>0</v>
      </c>
      <c r="W49" s="44">
        <f t="shared" si="67"/>
        <v>0</v>
      </c>
      <c r="X49" s="44"/>
      <c r="Y49" s="44">
        <f t="shared" si="68"/>
        <v>150598.45367000019</v>
      </c>
      <c r="Z49" s="139">
        <f t="shared" si="69"/>
        <v>4.311307469517088E-2</v>
      </c>
      <c r="AA49" s="44">
        <f t="shared" si="70"/>
        <v>150598.45367000019</v>
      </c>
      <c r="AB49" s="148">
        <f t="shared" si="71"/>
        <v>4.311307469517088E-2</v>
      </c>
      <c r="AC49" s="122">
        <f t="shared" si="78"/>
        <v>0</v>
      </c>
      <c r="AD49" s="122">
        <f t="shared" si="78"/>
        <v>0</v>
      </c>
      <c r="AE49" s="122">
        <f t="shared" si="78"/>
        <v>1</v>
      </c>
      <c r="AF49" s="44">
        <f t="shared" si="78"/>
        <v>0</v>
      </c>
      <c r="AG49" s="44"/>
    </row>
    <row r="50" spans="1:33" s="27" customFormat="1" ht="409.5" customHeight="1">
      <c r="A50" s="86">
        <v>346</v>
      </c>
      <c r="B50" s="95" t="s">
        <v>297</v>
      </c>
      <c r="C50" s="161" t="s">
        <v>96</v>
      </c>
      <c r="D50" s="50" t="s">
        <v>48</v>
      </c>
      <c r="E50" s="35">
        <v>3493104</v>
      </c>
      <c r="F50" s="35">
        <v>3493104</v>
      </c>
      <c r="G50" s="35"/>
      <c r="H50" s="35">
        <v>3493104</v>
      </c>
      <c r="I50" s="35"/>
      <c r="J50" s="36" t="s">
        <v>298</v>
      </c>
      <c r="K50" s="87" t="s">
        <v>586</v>
      </c>
      <c r="L50" s="35" t="s">
        <v>587</v>
      </c>
      <c r="M50" s="35"/>
      <c r="N50" s="35"/>
      <c r="O50" s="49">
        <f t="shared" ref="O50" si="79">SUM(P50:R50)</f>
        <v>3493104</v>
      </c>
      <c r="P50" s="35">
        <v>3493104</v>
      </c>
      <c r="Q50" s="35"/>
      <c r="R50" s="35"/>
      <c r="S50" s="49">
        <f t="shared" ref="S50" si="80">SUM(T50:V50)</f>
        <v>3342505.5463299998</v>
      </c>
      <c r="T50" s="35">
        <v>3342505.5463299998</v>
      </c>
      <c r="U50" s="35"/>
      <c r="V50" s="35"/>
      <c r="W50" s="60">
        <f t="shared" si="67"/>
        <v>0</v>
      </c>
      <c r="X50" s="60"/>
      <c r="Y50" s="60">
        <f t="shared" si="68"/>
        <v>150598.45367000019</v>
      </c>
      <c r="Z50" s="133">
        <f t="shared" si="69"/>
        <v>4.311307469517088E-2</v>
      </c>
      <c r="AA50" s="60">
        <f t="shared" si="70"/>
        <v>150598.45367000019</v>
      </c>
      <c r="AB50" s="142">
        <f t="shared" si="71"/>
        <v>4.311307469517088E-2</v>
      </c>
      <c r="AC50" s="126"/>
      <c r="AD50" s="126"/>
      <c r="AE50" s="126">
        <v>1</v>
      </c>
      <c r="AF50" s="67"/>
      <c r="AG50" s="57" t="s">
        <v>722</v>
      </c>
    </row>
    <row r="51" spans="1:33">
      <c r="O51" s="116"/>
    </row>
  </sheetData>
  <autoFilter ref="A10:AH50" xr:uid="{00000000-0009-0000-0000-000004000000}"/>
  <mergeCells count="46">
    <mergeCell ref="A11:B11"/>
    <mergeCell ref="A12:B12"/>
    <mergeCell ref="A18:B18"/>
    <mergeCell ref="AD8:AD9"/>
    <mergeCell ref="AE8:AE9"/>
    <mergeCell ref="AC8:AC9"/>
    <mergeCell ref="V8:V9"/>
    <mergeCell ref="W8:W9"/>
    <mergeCell ref="X8:X9"/>
    <mergeCell ref="Y8:Y9"/>
    <mergeCell ref="H8:H9"/>
    <mergeCell ref="M8:N8"/>
    <mergeCell ref="O8:O9"/>
    <mergeCell ref="P8:P9"/>
    <mergeCell ref="L7:L9"/>
    <mergeCell ref="M7:N7"/>
    <mergeCell ref="O7:R7"/>
    <mergeCell ref="S7:S9"/>
    <mergeCell ref="T7:V7"/>
    <mergeCell ref="AF8:AF9"/>
    <mergeCell ref="C7:C9"/>
    <mergeCell ref="G7:H7"/>
    <mergeCell ref="I7:I9"/>
    <mergeCell ref="J7:J9"/>
    <mergeCell ref="K7:K9"/>
    <mergeCell ref="AB8:AB9"/>
    <mergeCell ref="Q8:Q9"/>
    <mergeCell ref="R8:R9"/>
    <mergeCell ref="T8:T9"/>
    <mergeCell ref="U8:U9"/>
    <mergeCell ref="A4:AG4"/>
    <mergeCell ref="A6:A9"/>
    <mergeCell ref="B6:B9"/>
    <mergeCell ref="D6:D9"/>
    <mergeCell ref="E6:E9"/>
    <mergeCell ref="F6:F9"/>
    <mergeCell ref="G6:H6"/>
    <mergeCell ref="I6:L6"/>
    <mergeCell ref="M6:AF6"/>
    <mergeCell ref="AG6:AG9"/>
    <mergeCell ref="AC7:AF7"/>
    <mergeCell ref="G8:G9"/>
    <mergeCell ref="W7:Z7"/>
    <mergeCell ref="AA7:AB7"/>
    <mergeCell ref="Z8:Z9"/>
    <mergeCell ref="AA8:AA9"/>
  </mergeCells>
  <pageMargins left="0.25" right="0.25" top="0.75" bottom="0.75" header="0.3" footer="0.3"/>
  <pageSetup paperSize="8" scale="23" fitToHeight="0" orientation="landscape"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12</vt:i4>
      </vt:variant>
    </vt:vector>
  </HeadingPairs>
  <TitlesOfParts>
    <vt:vector size="17" baseType="lpstr">
      <vt:lpstr>прил4-МБ 1 кв 2026 год свод</vt:lpstr>
      <vt:lpstr>Лист1</vt:lpstr>
      <vt:lpstr>прил4-МБ свод реал</vt:lpstr>
      <vt:lpstr>прил4-МБ свод планир</vt:lpstr>
      <vt:lpstr>прил4-МБ 1 свод заверш</vt:lpstr>
      <vt:lpstr>'прил4-МБ 1 кв 2026 год свод'!Print_Area</vt:lpstr>
      <vt:lpstr>'прил4-МБ 1 свод заверш'!Print_Area</vt:lpstr>
      <vt:lpstr>'прил4-МБ свод планир'!Print_Area</vt:lpstr>
      <vt:lpstr>'прил4-МБ свод реал'!Print_Area</vt:lpstr>
      <vt:lpstr>'прил4-МБ 1 кв 2026 год свод'!Print_Titles</vt:lpstr>
      <vt:lpstr>'прил4-МБ 1 свод заверш'!Print_Titles</vt:lpstr>
      <vt:lpstr>'прил4-МБ свод планир'!Print_Titles</vt:lpstr>
      <vt:lpstr>'прил4-МБ свод реал'!Print_Titles</vt:lpstr>
      <vt:lpstr>'прил4-МБ 1 кв 2026 год свод'!Область_печати</vt:lpstr>
      <vt:lpstr>'прил4-МБ 1 свод заверш'!Область_печати</vt:lpstr>
      <vt:lpstr>'прил4-МБ свод планир'!Область_печати</vt:lpstr>
      <vt:lpstr>'прил4-МБ свод реал'!Область_печати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DKostukov</dc:creator>
  <cp:lastModifiedBy>усиб</cp:lastModifiedBy>
  <cp:lastPrinted>2026-05-14T10:59:52Z</cp:lastPrinted>
  <dcterms:created xsi:type="dcterms:W3CDTF">2006-08-08T05:39:21Z</dcterms:created>
  <dcterms:modified xsi:type="dcterms:W3CDTF">2026-07-13T06:46:48Z</dcterms:modified>
</cp:coreProperties>
</file>