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filterPrivacy="1" codeName="ЭтаКнига" defaultThemeVersion="124226"/>
  <xr:revisionPtr revIDLastSave="0" documentId="13_ncr:1_{5A1C4A4D-FB91-4773-AF89-C202E3EA649D}" xr6:coauthVersionLast="46" xr6:coauthVersionMax="46" xr10:uidLastSave="{00000000-0000-0000-0000-000000000000}"/>
  <bookViews>
    <workbookView xWindow="-120" yWindow="-120" windowWidth="29040" windowHeight="15840" xr2:uid="{00000000-000D-0000-FFFF-FFFF00000000}"/>
  </bookViews>
  <sheets>
    <sheet name="Тізбе 2026 каз" sheetId="3" r:id="rId1"/>
  </sheets>
  <definedNames>
    <definedName name="_xlnm.Print_Titles" localSheetId="0">'Тізбе 2026 каз'!$3:$5</definedName>
    <definedName name="_xlnm.Print_Area" localSheetId="0">'Тізбе 2026 каз'!$A$1:$T$263</definedName>
  </definedNames>
  <calcPr calcId="191029"/>
</workbook>
</file>

<file path=xl/calcChain.xml><?xml version="1.0" encoding="utf-8"?>
<calcChain xmlns="http://schemas.openxmlformats.org/spreadsheetml/2006/main">
  <c r="P300" i="3" l="1"/>
  <c r="O300" i="3"/>
  <c r="N300" i="3"/>
  <c r="M300" i="3"/>
  <c r="L300" i="3"/>
  <c r="O299" i="3"/>
  <c r="P299" i="3"/>
  <c r="N299" i="3"/>
  <c r="M299" i="3"/>
  <c r="L299" i="3"/>
  <c r="T230" i="3"/>
  <c r="R230" i="3"/>
  <c r="Q230" i="3"/>
  <c r="P230" i="3"/>
  <c r="O230" i="3"/>
  <c r="N230" i="3"/>
  <c r="M230" i="3"/>
  <c r="L230" i="3"/>
  <c r="T227" i="3"/>
  <c r="R227" i="3"/>
  <c r="Q227" i="3"/>
  <c r="P227" i="3"/>
  <c r="O227" i="3"/>
  <c r="N227" i="3"/>
  <c r="M227" i="3"/>
  <c r="L227" i="3"/>
  <c r="R299" i="3"/>
  <c r="S299" i="3"/>
  <c r="Q299" i="3"/>
  <c r="T251" i="3"/>
  <c r="T233" i="3"/>
  <c r="T234" i="3"/>
  <c r="T235" i="3"/>
  <c r="T236" i="3"/>
  <c r="T237" i="3"/>
  <c r="T238" i="3"/>
  <c r="T239" i="3"/>
  <c r="T240" i="3"/>
  <c r="T241" i="3"/>
  <c r="T242" i="3"/>
  <c r="T243" i="3"/>
  <c r="T244" i="3"/>
  <c r="T245" i="3"/>
  <c r="T246" i="3"/>
  <c r="T247" i="3"/>
  <c r="T248" i="3"/>
  <c r="T249" i="3"/>
  <c r="T250" i="3"/>
  <c r="T252" i="3"/>
  <c r="T253" i="3"/>
  <c r="T254" i="3"/>
  <c r="T255" i="3"/>
  <c r="T256" i="3"/>
  <c r="T257" i="3"/>
  <c r="T258" i="3"/>
  <c r="T259" i="3"/>
  <c r="T260" i="3"/>
  <c r="T261" i="3"/>
  <c r="T262" i="3"/>
  <c r="T264" i="3"/>
  <c r="T265" i="3"/>
  <c r="T266" i="3"/>
  <c r="T267" i="3"/>
  <c r="T268" i="3"/>
  <c r="T269" i="3"/>
  <c r="T270" i="3"/>
  <c r="T271" i="3"/>
  <c r="T272" i="3"/>
  <c r="T273" i="3"/>
  <c r="T274" i="3"/>
  <c r="T275" i="3"/>
  <c r="T276" i="3"/>
  <c r="T277" i="3"/>
  <c r="T278" i="3"/>
  <c r="T279" i="3"/>
  <c r="T280" i="3"/>
  <c r="T281" i="3"/>
  <c r="T282" i="3"/>
  <c r="T283" i="3"/>
  <c r="T284" i="3"/>
  <c r="T285" i="3"/>
  <c r="T286" i="3"/>
  <c r="T287" i="3"/>
  <c r="T288" i="3"/>
  <c r="T289" i="3"/>
  <c r="T290" i="3"/>
  <c r="T291" i="3"/>
  <c r="T292" i="3"/>
  <c r="T293" i="3"/>
  <c r="T294" i="3"/>
  <c r="T295" i="3"/>
  <c r="T296" i="3"/>
  <c r="T297" i="3"/>
  <c r="T298" i="3"/>
  <c r="T232" i="3"/>
  <c r="S263" i="3"/>
  <c r="R263" i="3"/>
  <c r="Q263" i="3"/>
  <c r="T193" i="3"/>
  <c r="T194" i="3"/>
  <c r="T195" i="3"/>
  <c r="T196" i="3"/>
  <c r="T197" i="3"/>
  <c r="T198" i="3"/>
  <c r="T199" i="3"/>
  <c r="T200" i="3"/>
  <c r="T201" i="3"/>
  <c r="T202" i="3"/>
  <c r="T203" i="3"/>
  <c r="T204" i="3"/>
  <c r="T205" i="3"/>
  <c r="T206" i="3"/>
  <c r="T207" i="3"/>
  <c r="T208" i="3"/>
  <c r="T209" i="3"/>
  <c r="T210" i="3"/>
  <c r="T211" i="3"/>
  <c r="T212" i="3"/>
  <c r="T213" i="3"/>
  <c r="T191" i="3"/>
  <c r="T192" i="3"/>
  <c r="T189" i="3"/>
  <c r="T190" i="3"/>
  <c r="T183" i="3"/>
  <c r="T184" i="3"/>
  <c r="T185" i="3"/>
  <c r="T186" i="3"/>
  <c r="T187" i="3"/>
  <c r="T188" i="3"/>
  <c r="T177" i="3"/>
  <c r="T178" i="3"/>
  <c r="T179" i="3"/>
  <c r="T180" i="3"/>
  <c r="T181" i="3"/>
  <c r="T182" i="3"/>
  <c r="T172" i="3"/>
  <c r="T173" i="3"/>
  <c r="T174" i="3"/>
  <c r="T175" i="3"/>
  <c r="T176" i="3"/>
  <c r="T171" i="3"/>
  <c r="T263" i="3" l="1"/>
  <c r="T299" i="3" s="1"/>
  <c r="M15" i="3"/>
  <c r="N15" i="3"/>
  <c r="L15" i="3"/>
  <c r="O15" i="3"/>
  <c r="M87" i="3"/>
  <c r="N87" i="3"/>
  <c r="O87" i="3"/>
  <c r="P87" i="3"/>
  <c r="Q87" i="3"/>
  <c r="M94" i="3"/>
  <c r="N94" i="3"/>
  <c r="O94" i="3"/>
  <c r="M125" i="3"/>
  <c r="N125" i="3"/>
  <c r="O125" i="3"/>
  <c r="P125" i="3"/>
  <c r="M169" i="3"/>
  <c r="N169" i="3"/>
  <c r="O169" i="3"/>
  <c r="M224" i="3"/>
  <c r="N224" i="3"/>
  <c r="O224" i="3"/>
  <c r="S221" i="3"/>
  <c r="S224" i="3" s="1"/>
  <c r="S227" i="3" s="1"/>
  <c r="S230" i="3" s="1"/>
  <c r="M221" i="3"/>
  <c r="N221" i="3"/>
  <c r="M214" i="3"/>
  <c r="N214" i="3"/>
  <c r="O214" i="3"/>
  <c r="M104" i="3"/>
  <c r="N104" i="3"/>
  <c r="O104" i="3"/>
  <c r="P104" i="3"/>
  <c r="M107" i="3"/>
  <c r="N107" i="3"/>
  <c r="O107" i="3"/>
  <c r="P107" i="3"/>
  <c r="Q107" i="3"/>
  <c r="R107" i="3"/>
  <c r="S107" i="3"/>
  <c r="T107" i="3"/>
  <c r="S87" i="3"/>
  <c r="Q214" i="3"/>
  <c r="R214" i="3"/>
  <c r="S214" i="3"/>
  <c r="P214" i="3"/>
  <c r="L214" i="3"/>
  <c r="T216" i="3"/>
  <c r="T217" i="3"/>
  <c r="T218" i="3"/>
  <c r="T219" i="3"/>
  <c r="T220" i="3"/>
  <c r="L221" i="3"/>
  <c r="O221" i="3"/>
  <c r="P221" i="3"/>
  <c r="Q221" i="3"/>
  <c r="R221" i="3"/>
  <c r="T168" i="3"/>
  <c r="T167" i="3"/>
  <c r="T166" i="3"/>
  <c r="T165" i="3"/>
  <c r="T164" i="3"/>
  <c r="T163" i="3"/>
  <c r="T162" i="3"/>
  <c r="T161" i="3"/>
  <c r="T160" i="3"/>
  <c r="T159" i="3"/>
  <c r="T158" i="3"/>
  <c r="T157" i="3"/>
  <c r="T156" i="3"/>
  <c r="T155" i="3"/>
  <c r="T154" i="3"/>
  <c r="T153" i="3"/>
  <c r="T152" i="3"/>
  <c r="T151" i="3"/>
  <c r="T150" i="3"/>
  <c r="T149" i="3"/>
  <c r="T148" i="3"/>
  <c r="T147" i="3"/>
  <c r="T146" i="3"/>
  <c r="T145" i="3"/>
  <c r="T144" i="3"/>
  <c r="T143" i="3"/>
  <c r="T142" i="3"/>
  <c r="T141" i="3"/>
  <c r="T140" i="3"/>
  <c r="T139" i="3"/>
  <c r="T138" i="3"/>
  <c r="T137" i="3"/>
  <c r="T136" i="3"/>
  <c r="T135" i="3"/>
  <c r="T134" i="3"/>
  <c r="T133" i="3"/>
  <c r="T132" i="3"/>
  <c r="T131" i="3"/>
  <c r="T130" i="3"/>
  <c r="T129" i="3"/>
  <c r="T128" i="3"/>
  <c r="T127" i="3"/>
  <c r="T124" i="3"/>
  <c r="T123" i="3"/>
  <c r="T122" i="3"/>
  <c r="T121" i="3"/>
  <c r="T120" i="3"/>
  <c r="T119" i="3"/>
  <c r="T118" i="3"/>
  <c r="T117" i="3"/>
  <c r="T116" i="3"/>
  <c r="T115" i="3"/>
  <c r="T114" i="3"/>
  <c r="T113" i="3"/>
  <c r="T112" i="3"/>
  <c r="T111" i="3"/>
  <c r="T110" i="3"/>
  <c r="T109" i="3"/>
  <c r="T103" i="3"/>
  <c r="T102" i="3"/>
  <c r="T101" i="3"/>
  <c r="T100" i="3"/>
  <c r="T99" i="3"/>
  <c r="T98" i="3"/>
  <c r="T97" i="3"/>
  <c r="T96" i="3"/>
  <c r="T93" i="3"/>
  <c r="T92" i="3"/>
  <c r="T91" i="3"/>
  <c r="T90" i="3"/>
  <c r="T89" i="3"/>
  <c r="T79" i="3"/>
  <c r="T83" i="3"/>
  <c r="T82" i="3"/>
  <c r="T81" i="3"/>
  <c r="T80" i="3"/>
  <c r="T76" i="3"/>
  <c r="T75" i="3"/>
  <c r="T74" i="3"/>
  <c r="T73" i="3"/>
  <c r="T72" i="3"/>
  <c r="T71" i="3"/>
  <c r="T68" i="3"/>
  <c r="T67" i="3"/>
  <c r="T18" i="3"/>
  <c r="T19" i="3"/>
  <c r="T20" i="3"/>
  <c r="T21" i="3"/>
  <c r="T22" i="3"/>
  <c r="T23" i="3"/>
  <c r="T24" i="3"/>
  <c r="T25" i="3"/>
  <c r="T26" i="3"/>
  <c r="T27" i="3"/>
  <c r="T28" i="3"/>
  <c r="T29" i="3"/>
  <c r="T30" i="3"/>
  <c r="T31" i="3"/>
  <c r="T32" i="3"/>
  <c r="T33" i="3"/>
  <c r="T34" i="3"/>
  <c r="T35" i="3"/>
  <c r="T36" i="3"/>
  <c r="T37" i="3"/>
  <c r="T38" i="3"/>
  <c r="T39" i="3"/>
  <c r="T40" i="3"/>
  <c r="T41" i="3"/>
  <c r="T43" i="3"/>
  <c r="T44" i="3"/>
  <c r="T45" i="3"/>
  <c r="T46" i="3"/>
  <c r="T47" i="3"/>
  <c r="T49" i="3"/>
  <c r="T50" i="3"/>
  <c r="T51" i="3"/>
  <c r="T52" i="3"/>
  <c r="T53" i="3"/>
  <c r="T54" i="3"/>
  <c r="T56" i="3"/>
  <c r="T57" i="3"/>
  <c r="T58" i="3"/>
  <c r="T59" i="3"/>
  <c r="T60" i="3"/>
  <c r="T61" i="3"/>
  <c r="T62" i="3"/>
  <c r="T63" i="3"/>
  <c r="T64" i="3"/>
  <c r="T17" i="3"/>
  <c r="T214" i="3" l="1"/>
  <c r="T104" i="3"/>
  <c r="T69" i="3"/>
  <c r="T221" i="3"/>
  <c r="T169" i="3"/>
  <c r="T77" i="3"/>
  <c r="T94" i="3"/>
  <c r="T125" i="3"/>
  <c r="T10" i="3" l="1"/>
  <c r="T8" i="3"/>
  <c r="T7" i="3"/>
  <c r="T9" i="3"/>
  <c r="T11" i="3"/>
  <c r="T12" i="3"/>
  <c r="T13" i="3"/>
  <c r="T14" i="3"/>
  <c r="Q169" i="3"/>
  <c r="P169" i="3"/>
  <c r="T15" i="3" l="1"/>
  <c r="Q125" i="3" l="1"/>
  <c r="R125" i="3"/>
  <c r="Q77" i="3"/>
  <c r="R77" i="3"/>
  <c r="P77" i="3"/>
  <c r="P55" i="3"/>
  <c r="T55" i="3" s="1"/>
  <c r="P48" i="3"/>
  <c r="T48" i="3" s="1"/>
  <c r="P42" i="3"/>
  <c r="T42" i="3" s="1"/>
  <c r="P94" i="3"/>
  <c r="S125" i="3" l="1"/>
  <c r="S77" i="3"/>
  <c r="R15" i="3"/>
  <c r="Q15" i="3"/>
  <c r="P15" i="3"/>
  <c r="S15" i="3" l="1"/>
  <c r="R87" i="3" l="1"/>
  <c r="T87" i="3" s="1"/>
  <c r="L87" i="3"/>
  <c r="T223" i="3"/>
  <c r="Q65" i="3" l="1"/>
  <c r="R65" i="3"/>
  <c r="S65" i="3" l="1"/>
  <c r="P65" i="3"/>
  <c r="T65" i="3" s="1"/>
  <c r="T224" i="3" l="1"/>
  <c r="T300" i="3" s="1"/>
  <c r="R224" i="3"/>
  <c r="Q224" i="3"/>
  <c r="P224" i="3"/>
  <c r="L224" i="3"/>
  <c r="L169" i="3" l="1"/>
  <c r="R169" i="3"/>
  <c r="L125" i="3"/>
  <c r="L107" i="3"/>
  <c r="Q104" i="3"/>
  <c r="R104" i="3"/>
  <c r="L104" i="3"/>
  <c r="Q94" i="3"/>
  <c r="R94" i="3"/>
  <c r="L94" i="3"/>
  <c r="S169" i="3" l="1"/>
  <c r="S104" i="3"/>
  <c r="S94" i="3"/>
  <c r="Q69" i="3" l="1"/>
  <c r="Q300" i="3" s="1"/>
  <c r="R69" i="3"/>
  <c r="R300" i="3" s="1"/>
  <c r="L69" i="3"/>
  <c r="L77" i="3" s="1"/>
  <c r="M69" i="3"/>
  <c r="M77" i="3" s="1"/>
  <c r="N69" i="3"/>
  <c r="N77" i="3" s="1"/>
  <c r="O69" i="3"/>
  <c r="O77" i="3" s="1"/>
  <c r="L65" i="3"/>
  <c r="M65" i="3"/>
  <c r="N65" i="3"/>
  <c r="O65" i="3"/>
  <c r="P69" i="3"/>
  <c r="S69" i="3" l="1"/>
  <c r="S300" i="3" s="1"/>
</calcChain>
</file>

<file path=xl/sharedStrings.xml><?xml version="1.0" encoding="utf-8"?>
<sst xmlns="http://schemas.openxmlformats.org/spreadsheetml/2006/main" count="726" uniqueCount="246">
  <si>
    <t>Р/с                №</t>
  </si>
  <si>
    <t>-</t>
  </si>
  <si>
    <t>РБ</t>
  </si>
  <si>
    <t>001</t>
  </si>
  <si>
    <t xml:space="preserve"> </t>
  </si>
  <si>
    <t>003</t>
  </si>
  <si>
    <t>006</t>
  </si>
  <si>
    <t>100</t>
  </si>
  <si>
    <t>106</t>
  </si>
  <si>
    <t>107</t>
  </si>
  <si>
    <t>005</t>
  </si>
  <si>
    <t>015</t>
  </si>
  <si>
    <t>099</t>
  </si>
  <si>
    <t>019</t>
  </si>
  <si>
    <t>029</t>
  </si>
  <si>
    <t>045</t>
  </si>
  <si>
    <t>067</t>
  </si>
  <si>
    <t>077</t>
  </si>
  <si>
    <t>004</t>
  </si>
  <si>
    <t>098</t>
  </si>
  <si>
    <t>014</t>
  </si>
  <si>
    <t>032</t>
  </si>
  <si>
    <t>052</t>
  </si>
  <si>
    <t>008</t>
  </si>
  <si>
    <t>011</t>
  </si>
  <si>
    <t>013</t>
  </si>
  <si>
    <t>022</t>
  </si>
  <si>
    <t>009</t>
  </si>
  <si>
    <t>Активтер</t>
  </si>
  <si>
    <t>002</t>
  </si>
  <si>
    <t>020</t>
  </si>
  <si>
    <t>030</t>
  </si>
  <si>
    <t>097</t>
  </si>
  <si>
    <t>109</t>
  </si>
  <si>
    <t>114</t>
  </si>
  <si>
    <t>205</t>
  </si>
  <si>
    <t>050</t>
  </si>
  <si>
    <t>054</t>
  </si>
  <si>
    <t>071</t>
  </si>
  <si>
    <t>065</t>
  </si>
  <si>
    <t>255</t>
  </si>
  <si>
    <t>053</t>
  </si>
  <si>
    <t>057</t>
  </si>
  <si>
    <t>069</t>
  </si>
  <si>
    <t>256</t>
  </si>
  <si>
    <t>007</t>
  </si>
  <si>
    <t>018</t>
  </si>
  <si>
    <t>044</t>
  </si>
  <si>
    <t>066</t>
  </si>
  <si>
    <t>075</t>
  </si>
  <si>
    <t>076</t>
  </si>
  <si>
    <t>010</t>
  </si>
  <si>
    <t>051</t>
  </si>
  <si>
    <t>021</t>
  </si>
  <si>
    <t>491</t>
  </si>
  <si>
    <t>094</t>
  </si>
  <si>
    <t>467</t>
  </si>
  <si>
    <t>124</t>
  </si>
  <si>
    <t>112</t>
  </si>
  <si>
    <t>122</t>
  </si>
  <si>
    <t>025</t>
  </si>
  <si>
    <t>031</t>
  </si>
  <si>
    <t>035</t>
  </si>
  <si>
    <t>485</t>
  </si>
  <si>
    <t>037</t>
  </si>
  <si>
    <t>068</t>
  </si>
  <si>
    <t>012</t>
  </si>
  <si>
    <t>2026 жылға арналған Жетісу облысы бойынша Тексеру комиссиясының мемлекеттік аудит объектілерінің тізбесі</t>
  </si>
  <si>
    <t xml:space="preserve">Мемлекеттік аудит объектісі(лері) </t>
  </si>
  <si>
    <t>Мемлекеттік аудит түрі</t>
  </si>
  <si>
    <t>Тексеру түрі</t>
  </si>
  <si>
    <t>Аудиторлық іс-шараның атауы</t>
  </si>
  <si>
    <t>Аудиторлық іс-шара бойынша мерзімдер (тоқсандарға бөле отырып көрсетіледі)</t>
  </si>
  <si>
    <t>Жылдар бөлінісінде бюджет қаражаты мен мемлекеттік аудитпен қамтылған активтердің жоспарланатын сомалары бойынша болжам (мың теңге) (өзгерістер болған жағдайда түзетуге жатпайды)</t>
  </si>
  <si>
    <t>Мемлекеттік аудиторды, сыртқы мемлекеттік аудиттің басқа органдарының ассистентін, уәкілетті органды, сарапшыларды және мемлекеттік емес аудиторларды тарту жөніндегі ақпарат</t>
  </si>
  <si>
    <t>дайындық</t>
  </si>
  <si>
    <t>негізгі</t>
  </si>
  <si>
    <t>қорытынды</t>
  </si>
  <si>
    <t>қаржыландыру көзі</t>
  </si>
  <si>
    <t>Бюджеттік бағдарлама әкімшісінің коды</t>
  </si>
  <si>
    <t>Бюджеттік бағдарламаның нөмірі</t>
  </si>
  <si>
    <t>өткен жылдар ішінде, 2020 жылға дейін</t>
  </si>
  <si>
    <t>2020 жыл</t>
  </si>
  <si>
    <t xml:space="preserve"> 2021 жыл</t>
  </si>
  <si>
    <t xml:space="preserve"> 2022 жыл</t>
  </si>
  <si>
    <t>2023 жыл</t>
  </si>
  <si>
    <t>2024 жыл</t>
  </si>
  <si>
    <t>2025 жыл</t>
  </si>
  <si>
    <t>барлығы</t>
  </si>
  <si>
    <t>"Қазақстан Республикасы Ішкі істер министрлігі Жетісу облысының полиция департаменті" мемлекеттік мекемесі</t>
  </si>
  <si>
    <t>Тиімділік аудиті, сәйкестік аудиті</t>
  </si>
  <si>
    <t>Сыртқы мемлекеттік аудит</t>
  </si>
  <si>
    <t>"Қазақстан Республикасы Ішкі Істер Министрлігінің Жетісу облысының Ішкі істер полиция департаменті" ММ қызметін ұйымдастыруға бөлінген бюджет қаражатын пайдаланудың тиімділігіне мемлекеттік аудит жүргізу</t>
  </si>
  <si>
    <t>4 тоқсан</t>
  </si>
  <si>
    <t>ЖБ</t>
  </si>
  <si>
    <t>ҰҚ</t>
  </si>
  <si>
    <t>Барлық аудиторлық іс-шаралар 1</t>
  </si>
  <si>
    <t xml:space="preserve">1. «Кербұлақ ауданы әкімінің аппараты» ММ </t>
  </si>
  <si>
    <t>Кербұлақ ауданының мемлекет активтерін пайдалану, жергілікті бюджет қаражатын жоспарлау және атқару тиімділігінің мемлекеттік аудиті</t>
  </si>
  <si>
    <t>2. «Кербұлақ ауданының экономика және қаржы бөлімі» ММ</t>
  </si>
  <si>
    <t>3. Кербұлақ ауданының тұрғын үй-коммуналдық шаруашылығы, жолаушылар көлігі, автомобиль жолдары және тұрғынүй   инспекциясы бөлімі» ММ</t>
  </si>
  <si>
    <t>4. «Кербұлақ ауданының құрылыс, сәулет және қалақұрылыс бөлімі» ММ</t>
  </si>
  <si>
    <t>5. «Кербұлақ ауданының ішкі саясат, мәдениет, тілдерді дамыту және спорт бөлімі» ММ</t>
  </si>
  <si>
    <t>6. «Кербұлақ ауданы Жайнақ ауылдық округі әкімінің аппараты» ММ</t>
  </si>
  <si>
    <t>7. «Кербұлақ ауданы Қоғалы ауылдық округі әкімінің аппараты» ММ</t>
  </si>
  <si>
    <t>8. «Кербұлақ ауданы Сарыөзек ауылдық округі әкімінің аппараты» ММ</t>
  </si>
  <si>
    <t>9. «Кербұлақ ауданы Талдыбұлақ ауылдық округі әкімінің аппараты» ММ</t>
  </si>
  <si>
    <t>10. «Кербұлақ ауданы Шанханай ауылдық округі әкімінің аппараты» ММ</t>
  </si>
  <si>
    <t xml:space="preserve">Барлық аудиторлық іс-шаралар 10 </t>
  </si>
  <si>
    <t>4 тоқсан         2025 жыл</t>
  </si>
  <si>
    <t>1 тоқсан 2026 жыл</t>
  </si>
  <si>
    <t>2025 жылғы 4 тоқсан - 2026 жылғы 1 тоқсан</t>
  </si>
  <si>
    <t>4 тоқсан       2025 жыл</t>
  </si>
  <si>
    <t xml:space="preserve"> Кербұлақ ауданы</t>
  </si>
  <si>
    <t>"Жетісу облысының Денсаулық сақтау басқармасы" ММ және ведомстволық бағынысты ұйымдар</t>
  </si>
  <si>
    <t>1.  «Жетісу облысының денсаулық сақтау басқармасы» ММ  «Талдықорған қалалық көпсалалы ауруханасы» ШЖҚ МКК</t>
  </si>
  <si>
    <t>2.  «Жетісу облысының денсаулық сақтау басқармасы» ММ  «Күншуақ» облыстық балаларды оңалту орталығы" ШЖҚ МКК</t>
  </si>
  <si>
    <t>Барлық аудиторлық іс-шаралар 2</t>
  </si>
  <si>
    <t>"Жетісу облысының денсаулық сақтау басқармасы" ММ-ның бағыныстағы ұйымдарға бөлінген бюджет қаражаты мен активтерді  пайдалану тиімділігіне мемлекеттік аудит жүргізу</t>
  </si>
  <si>
    <t>1. «Жетісу облысының құрылыс басқармасы» ММ</t>
  </si>
  <si>
    <t xml:space="preserve">  Барлық аудиторлық іс-шаралар 1 </t>
  </si>
  <si>
    <t>1. "Жетісу облысының жолаушылар көлігі және автомобиль жолдары басқармасы" мемлекеттік мекемесі</t>
  </si>
  <si>
    <t xml:space="preserve"> "Жетісу облысының жолаушылар көлігі және автомобиль жолдары басқармасы" мемлекеттік мекемесі</t>
  </si>
  <si>
    <t>Жетісу облысының жолаушылар көлігі және автомобиль жолдары басқармасының қызметін ұйымдастыруға бөлінген бюджет қаражатын пайдалану тиімділігіне мемлекеттік аудит жүргізу</t>
  </si>
  <si>
    <t>1 тоқсан   2026 жыл</t>
  </si>
  <si>
    <t>1-2 тоқсан  2026 жыл</t>
  </si>
  <si>
    <t>2 тоқсан   2026 жыл</t>
  </si>
  <si>
    <t>"Жетісу облысының энергетика және тұрғын үй-коммуналдық шаруашылық басқармасы" мемлекеттік мекемесі</t>
  </si>
  <si>
    <t>2.Жетісу облысының энергетика және тұрғын үй-коммуналдық шаруашылық басқармасы ММ "Жетісуғазсервис" ШЖҚ МКК</t>
  </si>
  <si>
    <t xml:space="preserve">  Барлық аудиторлық іс-шаралар 2 </t>
  </si>
  <si>
    <t>2 тоқсан  2026 жыл</t>
  </si>
  <si>
    <t>Мемлекеттік аудит объектілері қызметінің тиімділігіне Аудит және оның облыстың ауыл шаруашылығын дамытуға, жергілікті бюджет қаражатын пайдалануға әсері</t>
  </si>
  <si>
    <t>1. "Жетісу облысының Ауыл шаруашылығы басқармасы" мемлекеттік мекемесі</t>
  </si>
  <si>
    <t>1-2  тоқсан   2026 жыл</t>
  </si>
  <si>
    <t>3 тоқсан 2026 жыл</t>
  </si>
  <si>
    <t>Салықтық әкімшілендіру тиімділігінің, жергілікті бюджетке түсетін түсімдердің толықтығы мен уақтылығының, бюджетке түсетін түсімдерді өндіріп алудың, сондай-ақ жергілікті бюджеттен қате (артық) төленген сомаларды қайтарудың, есепке жатқызудың дұрыстығының аудиті</t>
  </si>
  <si>
    <t>1. "Қазақстан Республикасы Қаржы министрлігі Мемлекеттік кірістер комитетінің Жетісу облысы бойынша Мемлекеттік кірістер департаментінің Ескелді ауданы бойынша Мемлекеттік кірістер басқармасы" ММ</t>
  </si>
  <si>
    <t>Атқарушы орган қызметінің мемлекеттік басқарудың әлеуметтік саласына әсер ету тиімділігінің аудиті</t>
  </si>
  <si>
    <t>1. "Жетісу облысының жұмыспен қамтуды үйлестіру және әлеуметтік бағдарламалар басқармасы" мемлекеттік мекемесі</t>
  </si>
  <si>
    <t>1.1. "Жетісу облысының жұмыспен қамтуды үйлестіру және әлеуметтік бағдарламалар басқармасы" ММ "Еңбек ресурстарын талдау орталығы" КММ</t>
  </si>
  <si>
    <t>1.2. "Жетісу облысының еңбек ұтқырлығы орталығы" КММ "Жетісу облысының жұмыспен қамтуды үйлестіру және әлеуметтік бағдарламалар басқармасы" ММ</t>
  </si>
  <si>
    <t xml:space="preserve">Үстеме аудит </t>
  </si>
  <si>
    <t>1-2  тоқсан      2026 жыл</t>
  </si>
  <si>
    <t>Панфилов  ауданы</t>
  </si>
  <si>
    <t>1. "Панфилов ауданының ішкі саясат, мәдениет, тілдерді дамыту және спорт бөлімі" ММ</t>
  </si>
  <si>
    <t>2. "Панфилов ауданының мәдениет, тілдерді дамыту, дене шынықтыру және спорт бөлімі" ММ</t>
  </si>
  <si>
    <t>3. "Панфилов ауданының жер қатынастары бөлімі" ММ</t>
  </si>
  <si>
    <t>4. "Көктал ауылдық округі әкімінің аппараты" ММ</t>
  </si>
  <si>
    <t>5.  "Панфилов ауданы мәслихатының аппараты" ММ</t>
  </si>
  <si>
    <t>6."Пафнилов ауданының құрылыс, сәулет және қала құрылысы бөлімі" ММ</t>
  </si>
  <si>
    <t>7. "Үлкенағаш ауылдық округі әкімінің аппараты" ММ</t>
  </si>
  <si>
    <t>8. "Панфилов ауданы әкімінің аудандық мәдениет үйі" МКҚК</t>
  </si>
  <si>
    <t>9. "Панфилов ауданының жұмыспен қамту және әлеуметтік бағдарламалар бөлімі" ММ</t>
  </si>
  <si>
    <t>Барлық аудиторлық іс-шаралар 9</t>
  </si>
  <si>
    <t>1. "Талдықорған қаласының тұрғын үй қатынастары бөлімі" ММ</t>
  </si>
  <si>
    <t>2. "Талдықорған қаласының құрылыс бөлімі" ММ</t>
  </si>
  <si>
    <t>4. "Талдықорған қалалық мәслихатының аппараты" ММ</t>
  </si>
  <si>
    <t>5. "Талдықорған қаласы әкімінің аппараты" ММ "Шаруашылық басқармасы" КММ</t>
  </si>
  <si>
    <t>6. "Талдықорған қаласының жұмыспен қамтуды үйлестіру және әлеуметтік бағдарламалар бөлімі" ММ "Өмірлік қиын жағдайға тап болған адамдарға арналған әлеуметтік бейімдеу орталығы" КММ</t>
  </si>
  <si>
    <t>7. Талдықорған қаласының сәулет және қала құрылысы бөлімі ММ</t>
  </si>
  <si>
    <t>9. Талдықорған қаласының жолаушылар көлігі және автомобиль жолдары бөлімі ММ</t>
  </si>
  <si>
    <t>Барлық аудиторлық іс-шаралар  11</t>
  </si>
  <si>
    <t>Барлық аудиторлық іс-шаралар  1</t>
  </si>
  <si>
    <t xml:space="preserve"> 4 тоқсан      2026 жыл</t>
  </si>
  <si>
    <t>Жергілікті бюджеттің шоғырландырылған қаржылық есептілігінің аудиті</t>
  </si>
  <si>
    <t>Шоғырландырылған қаржылық есептілік аудиті</t>
  </si>
  <si>
    <t>Жергілікті бюджеттің шоғырландырылған қаржылық есептілігіне мемлекеттік аудит жүргізу</t>
  </si>
  <si>
    <t>2 тоқсан          2026 жыл</t>
  </si>
  <si>
    <t>2-3 тоқсан                2026 жыл</t>
  </si>
  <si>
    <t>1. "Жетісу облысының қаржы басқармасы" мемлекеттік мекемесі</t>
  </si>
  <si>
    <t>1.1. "Сарқан ауданының экономика және қаржы бөлімі" мемлекеттік мекемесі</t>
  </si>
  <si>
    <t>1.2. "Қаратал ауданының экономика және қаржы бөлімі" мемлекеттік мекемесі</t>
  </si>
  <si>
    <t xml:space="preserve">"Жетісу облысының Денсаулық сақтау басқармасы" ММ </t>
  </si>
  <si>
    <t xml:space="preserve">1. Жетісу облысының Денсаулық сақтау басқармасы мемлекеттік мекемесінің "Облыстық қан орталығы" шаруашылық жүргізу құқығындағы мемлекеттік коммуналдық кәсіпорны </t>
  </si>
  <si>
    <t>Бюджет қаражаты мен активтерін пайдалану тиімділігіне мемлекеттік аудит жүргізу.</t>
  </si>
  <si>
    <t>2-3 тоқсан    2026 жыл</t>
  </si>
  <si>
    <t>3 тоқсан           2026 жыл</t>
  </si>
  <si>
    <t>Қатты пайдалы қазбаларды барлау және өндіру, кең таралған пайдалы қазбаларды өндіру жөніндегі мемлекеттік аудит</t>
  </si>
  <si>
    <t>1."Жетісу облысының кәсіпкерлік және индустриялық-инновациялық даму басқармасы" мемлекеттік мекемесі</t>
  </si>
  <si>
    <t>4 тоқсан        2025 жыл</t>
  </si>
  <si>
    <t>1-тоқсан 2026 жыл</t>
  </si>
  <si>
    <t>3-4 тоқсан 2025 жыл</t>
  </si>
  <si>
    <t xml:space="preserve">2-3 тоқсан     2026 жыл </t>
  </si>
  <si>
    <t xml:space="preserve">2 тоқсан     2026 жыл    </t>
  </si>
  <si>
    <t>1. "Жетісу облысының энергетика және тұрғын үй-коммуналдық шаруашылық басқармасы" мемлекеттік мекемесі</t>
  </si>
  <si>
    <t>1-2 тоқсан     2026 жыл</t>
  </si>
  <si>
    <t>3. "Талдықорған қаласы Отенай ауылдық округі әкімінің аппараты" ММ</t>
  </si>
  <si>
    <t xml:space="preserve"> 3 тоқсан         2026 жыл</t>
  </si>
  <si>
    <t>4 тоқсан 2026 жыл</t>
  </si>
  <si>
    <t>1 тоқсан         2026 жыл</t>
  </si>
  <si>
    <t>1 тоқсан          2026 жыл</t>
  </si>
  <si>
    <t>«Ауылда денсаулық сақтауды жаңғырту» ұлттық жобасының іске асырылуын аралық бағалау»</t>
  </si>
  <si>
    <t>2026 жылғы 2 тоқсан</t>
  </si>
  <si>
    <t>2026 жылғы           3-4 тоқсан</t>
  </si>
  <si>
    <t xml:space="preserve">2026 жылғы         2-3 тоқсан        </t>
  </si>
  <si>
    <t>Тиімділік аудиті</t>
  </si>
  <si>
    <t>Сәйкестік аудиті</t>
  </si>
  <si>
    <t>064</t>
  </si>
  <si>
    <t>Жетісу облысының энергетика және тұрғын үй-коммуналдық шаруашылық қызметін ұйымдастыруға бөлінген бюджет қаражатын және мемлекет активтерін пайдалану тиімділігіне мемлекеттік аудит жүргізу</t>
  </si>
  <si>
    <t>1. "Қазақстан Республикасы Ішкі істер министрлігі Жетісу облысының полиция департаменті" мемлекеттік мекемесі</t>
  </si>
  <si>
    <t>2 тоқсан                      2026 жыл</t>
  </si>
  <si>
    <t>2 тоқсан                  2026 жыл</t>
  </si>
  <si>
    <t>3 тоқсан                         2026 жыл</t>
  </si>
  <si>
    <t>2 тоқсан            2026 жыл</t>
  </si>
  <si>
    <t>РБ (ҰҚ)</t>
  </si>
  <si>
    <t xml:space="preserve">мемлекеттік аудит объектісі қызметінің облыс аумағындағы ауыл шаруашылығы саласын дамытуға әсері және жергілікті бюджет қаражатын пайдалану тиімділігі </t>
  </si>
  <si>
    <t>«Панфилов ауданының мемлекет активтерін пайдалану, жергілікті бюджет қаражатын жоспарлау және атқару тиімділігінің мемлекеттік аудиті»</t>
  </si>
  <si>
    <t>8. "Талдықорған қаласының тұрғын үй коммуналдық шаруашылық бөлімі" ММ</t>
  </si>
  <si>
    <t xml:space="preserve">2026 жыл </t>
  </si>
  <si>
    <t>451</t>
  </si>
  <si>
    <t>497</t>
  </si>
  <si>
    <t>2-3 тоқсан      2026 жыл</t>
  </si>
  <si>
    <t xml:space="preserve">  3 тоқсан      2026 жыл</t>
  </si>
  <si>
    <t>"Жетісу облысының кәсіпкерлік және индустриялық-инновациялық даму басқармасы" ММ</t>
  </si>
  <si>
    <t>1. «Жетісу облысының денсаулық сақтау басқармасы» ММ</t>
  </si>
  <si>
    <t>Бірлескен тексеру</t>
  </si>
  <si>
    <t>"Ауылда денсаулық сақтауды жаңғырту" жобасын іске асыруға бағытталған қаражаттың пайдаланылу тиімділігіне мемлекеттік аудит жүргізу</t>
  </si>
  <si>
    <t>2026 жылғы 
2-тоқсан</t>
  </si>
  <si>
    <t>2026 жылғы 
2-3 тоқсан</t>
  </si>
  <si>
    <t>2026 жылғы 
3-4 тоқсан</t>
  </si>
  <si>
    <t>10. «Талдықорған қаласының әкімінің аппараты» ММ «Салтанат Сарайы»  КММ</t>
  </si>
  <si>
    <t xml:space="preserve">11. КММ "Талдықорған қаласының мәдениет және тілдерді дамыту бөлімі" ММ "Талдықорған қаласының орталықтандырылған кітапхана жүйесі" </t>
  </si>
  <si>
    <t>Талдықорған қаласы</t>
  </si>
  <si>
    <t>Талдықорған қаласының мемлекет активтерін пайдалану, жергілікті бюджет қаражатын жоспарлау және атқару тиімділігінің мемлекеттік аудиті</t>
  </si>
  <si>
    <t>Қазақстан Республикасының бюджет жүйесінің қағидаттарына сәйкес жергілікті бюджетті жоспарлау және атқару, квазимемлекеттік сектор субъектілерінің активтерін басқару тиімділігіне, мемлекеттік аудит объектілерінің бухгалтерлік есепті жүргізуінің және қаржылық есептілікті жасаудың дұрыстығы және жергілікті бюджеттен квазимемлекеттік сектор субъектілерінің өздеріне бөлінген қаражатты қаржы-экономикалық негіздемеге сәйкестігіне мемлекеттік аудит</t>
  </si>
  <si>
    <t>2. Ескелді ауданы әкімдігінің шаруашылық жүргізу құқығындағы  «Ескелді су құбыры» мемлекеттік коммуналдық кәсіпорнына</t>
  </si>
  <si>
    <t>3. «Жетісу облысының ішкі саясат басқармасы» мемлекеттік мекемесіне</t>
  </si>
  <si>
    <t>115</t>
  </si>
  <si>
    <t>4. «Ескелді ауданы Бақтыбай ауылдық округі әкімінің аппараты» мемлекеттік мекемесіне</t>
  </si>
  <si>
    <t>472</t>
  </si>
  <si>
    <t>048</t>
  </si>
  <si>
    <t>5. «Ескелді ауданы Қаратал ауылдық округі әкімінің аппараты» мемлекеттік мекемесіне</t>
  </si>
  <si>
    <t>6.«Қаратал ауданы Жолбарыс батыр ауылдық округі әкімінің аппараты» мемлекеттік мекемесіне</t>
  </si>
  <si>
    <t>7.«Қаратал ауданы Балпық би ауылдық округі әкімінің аппараты» мемлекеттік мекемесіне</t>
  </si>
  <si>
    <t>8.«Көксу ауданы Мұқыры ауылдық округі әкімінің аппараты» мемлекеттік мекемесіне</t>
  </si>
  <si>
    <t>9.«Көксу ауданы Еңбекші ауылдық округі әкімінің аппараты» мемлекеттік мекемесіне</t>
  </si>
  <si>
    <r>
      <t xml:space="preserve">Жетісу облысы бойынша тексеру комиссия Төрағасы 2026 жылғы "4" тамызындағы  № 38/Ө </t>
    </r>
    <r>
      <rPr>
        <b/>
        <sz val="11"/>
        <color theme="1"/>
        <rFont val="Times New Roman"/>
        <family val="1"/>
        <charset val="204"/>
      </rPr>
      <t xml:space="preserve"> б</t>
    </r>
    <r>
      <rPr>
        <b/>
        <sz val="11"/>
        <rFont val="Times New Roman"/>
        <family val="1"/>
        <charset val="204"/>
      </rPr>
      <t>ұйрығына № 1 қосымша</t>
    </r>
  </si>
  <si>
    <t>3 - 4  тоқсан 2026 жыл</t>
  </si>
  <si>
    <t>1. Алакөл ауданы әкімдігінің « Алакөл ауданының тұрғын үй-коммуналдық шаруашылығы,жолаушылар көлігі, автомобиль жолдары және тұрғын үй инсекциясы бөлімі» мемлекеттік мекемесінің шаруашылық жүргізу құқығындағы  «Алакөл су» мемлекеттік коммуналдық кәсіпорнына</t>
  </si>
  <si>
    <t>3 тоқсан    2026 жыл</t>
  </si>
  <si>
    <t>4  тоқсан        2026 жыл</t>
  </si>
  <si>
    <t>Қазақстан Республикасының бюджет жүйесінің қағидаттарына сәйкес жергілікті бюджетті жоспарлау мен атқарудың, квазимемлекеттік сектор субъектілерінің активтерін басқарудың тиімділігіне, мемлекеттік аудит объектілерінің бухгалтерлік есепті жүргізу мен қаржылық есептілікті жасаудың дұрыстығына және жергілікті бюджеттен квазимемлекеттік сектор субъектілеріне бөлінген қаражаттың қаржы-экономикалық негіздемеге сәйкестігіне мемлекеттік аудит</t>
  </si>
  <si>
    <t>Барлық аудиторлық іс-шаралар  9</t>
  </si>
  <si>
    <t>Барлық аудиторлық іс-шаралар  57</t>
  </si>
  <si>
    <t>Негізгі  53</t>
  </si>
  <si>
    <t>Үстеме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</si>
</sst>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0.0"/>
    <numFmt numFmtId="166" formatCode="0.0"/>
    <numFmt numFmtId="167" formatCode="_-* #,##0.0_-;\-* #,##0.0_-;_-* &quot;-&quot;??_-;_-@_-"/>
    <numFmt numFmtId="168" formatCode="_-* #,##0.0\ _₸_-;\-* #,##0.0\ _₸_-;_-* &quot;-&quot;?\ _₸_-;_-@_-"/>
  </numFmts>
  <fonts count="34" x14ac:knownFonts="1">
    <font>
      <sz val="11"/>
      <color theme="1"/>
      <name val="Calibri"/>
      <family val="2"/>
      <charset val="204"/>
      <scheme val="minor"/>
    </font>
    <font>
      <sz val="10"/>
      <name val="Arial"/>
      <family val="2"/>
      <charset val="204"/>
    </font>
    <font>
      <sz val="11"/>
      <color theme="1"/>
      <name val="Calibri"/>
      <family val="2"/>
      <charset val="204"/>
      <scheme val="minor"/>
    </font>
    <font>
      <sz val="11"/>
      <color indexed="8"/>
      <name val="Calibri"/>
      <family val="2"/>
      <charset val="204"/>
    </font>
    <font>
      <sz val="11"/>
      <color theme="1"/>
      <name val="Calibri"/>
      <family val="2"/>
      <scheme val="minor"/>
    </font>
    <font>
      <sz val="11"/>
      <color theme="1"/>
      <name val="Times New Roman"/>
      <family val="1"/>
      <charset val="204"/>
    </font>
    <font>
      <b/>
      <sz val="11"/>
      <color theme="1"/>
      <name val="Times New Roman"/>
      <family val="1"/>
      <charset val="204"/>
    </font>
    <font>
      <sz val="11"/>
      <color rgb="FF000000"/>
      <name val="Times New Roman"/>
      <family val="1"/>
      <charset val="204"/>
    </font>
    <font>
      <b/>
      <sz val="11"/>
      <name val="Times New Roman"/>
      <family val="1"/>
      <charset val="204"/>
    </font>
    <font>
      <sz val="11"/>
      <name val="Times New Roman"/>
      <family val="1"/>
      <charset val="204"/>
    </font>
    <font>
      <b/>
      <u/>
      <sz val="11"/>
      <color theme="1"/>
      <name val="Times New Roman"/>
      <family val="1"/>
      <charset val="204"/>
    </font>
    <font>
      <i/>
      <sz val="11"/>
      <name val="Times New Roman"/>
      <family val="1"/>
      <charset val="204"/>
    </font>
    <font>
      <b/>
      <i/>
      <u/>
      <sz val="11"/>
      <name val="Times New Roman"/>
      <family val="1"/>
      <charset val="204"/>
    </font>
    <font>
      <sz val="16"/>
      <color theme="1"/>
      <name val="Times New Roman"/>
      <family val="1"/>
      <charset val="204"/>
    </font>
    <font>
      <sz val="11"/>
      <color rgb="FFFF0000"/>
      <name val="Times New Roman"/>
      <family val="1"/>
      <charset val="204"/>
    </font>
    <font>
      <i/>
      <sz val="11"/>
      <color rgb="FFFF0000"/>
      <name val="Times New Roman"/>
      <family val="1"/>
      <charset val="204"/>
    </font>
    <font>
      <b/>
      <i/>
      <sz val="11"/>
      <name val="Times New Roman"/>
      <family val="1"/>
      <charset val="204"/>
    </font>
    <font>
      <sz val="11"/>
      <color theme="3" tint="0.59999389629810485"/>
      <name val="Times New Roman"/>
      <family val="1"/>
      <charset val="204"/>
    </font>
    <font>
      <sz val="11"/>
      <color rgb="FFC00000"/>
      <name val="Calibri"/>
      <family val="2"/>
      <charset val="204"/>
      <scheme val="minor"/>
    </font>
    <font>
      <sz val="11"/>
      <color theme="7" tint="0.79998168889431442"/>
      <name val="Times New Roman"/>
      <family val="1"/>
      <charset val="204"/>
    </font>
    <font>
      <b/>
      <sz val="11"/>
      <color theme="7" tint="0.79998168889431442"/>
      <name val="Times New Roman"/>
      <family val="1"/>
      <charset val="204"/>
    </font>
    <font>
      <b/>
      <i/>
      <u/>
      <sz val="11"/>
      <color theme="1"/>
      <name val="Times New Roman"/>
      <family val="1"/>
      <charset val="204"/>
    </font>
    <font>
      <b/>
      <sz val="11"/>
      <color rgb="FF000000"/>
      <name val="Times New Roman"/>
      <family val="1"/>
      <charset val="204"/>
    </font>
    <font>
      <sz val="11"/>
      <name val="Times New Roman"/>
    </font>
    <font>
      <sz val="14"/>
      <name val="Times New Roman"/>
      <family val="1"/>
      <charset val="204"/>
    </font>
    <font>
      <sz val="14"/>
      <color rgb="FFFF0000"/>
      <name val="Times New Roman"/>
      <family val="1"/>
      <charset val="204"/>
    </font>
    <font>
      <b/>
      <sz val="14"/>
      <name val="Times New Roman"/>
      <family val="1"/>
      <charset val="204"/>
    </font>
    <font>
      <sz val="14"/>
      <color theme="1"/>
      <name val="Times New Roman"/>
      <family val="1"/>
      <charset val="204"/>
    </font>
    <font>
      <b/>
      <sz val="14"/>
      <color theme="1"/>
      <name val="Times New Roman"/>
      <family val="1"/>
      <charset val="204"/>
    </font>
    <font>
      <sz val="12"/>
      <name val="Times New Roman"/>
      <family val="1"/>
      <charset val="204"/>
    </font>
    <font>
      <sz val="12"/>
      <color rgb="FFFF0000"/>
      <name val="Times New Roman"/>
      <family val="1"/>
      <charset val="204"/>
    </font>
    <font>
      <b/>
      <sz val="12"/>
      <color theme="1"/>
      <name val="Times New Roman"/>
      <family val="1"/>
      <charset val="204"/>
    </font>
    <font>
      <sz val="11"/>
      <color indexed="8"/>
      <name val="Times New Roman"/>
      <family val="1"/>
      <charset val="204"/>
    </font>
    <font>
      <sz val="11"/>
      <color rgb="FFC00000"/>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theme="0"/>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style="thin">
        <color auto="1"/>
      </top>
      <bottom/>
      <diagonal/>
    </border>
  </borders>
  <cellStyleXfs count="8">
    <xf numFmtId="0" fontId="0" fillId="0" borderId="0"/>
    <xf numFmtId="0" fontId="1" fillId="0" borderId="0"/>
    <xf numFmtId="0" fontId="2" fillId="0" borderId="0"/>
    <xf numFmtId="0" fontId="3" fillId="0" borderId="0"/>
    <xf numFmtId="0" fontId="1" fillId="0" borderId="0"/>
    <xf numFmtId="0" fontId="4" fillId="0" borderId="0"/>
    <xf numFmtId="164" fontId="4" fillId="0" borderId="0" applyFont="0" applyFill="0" applyBorder="0" applyAlignment="0" applyProtection="0"/>
    <xf numFmtId="43" fontId="2" fillId="0" borderId="0" applyFont="0" applyFill="0" applyBorder="0" applyAlignment="0" applyProtection="0"/>
  </cellStyleXfs>
  <cellXfs count="237">
    <xf numFmtId="0" fontId="0" fillId="0" borderId="0" xfId="0"/>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13" fillId="0" borderId="0" xfId="0" applyFont="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12" fillId="4"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4" borderId="1" xfId="0"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0" fontId="11" fillId="4" borderId="0" xfId="0" applyFont="1" applyFill="1" applyAlignment="1">
      <alignment horizontal="center" vertical="center" wrapText="1"/>
    </xf>
    <xf numFmtId="0" fontId="5" fillId="3"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15" fillId="2" borderId="0" xfId="0" applyFont="1" applyFill="1" applyAlignment="1">
      <alignment horizontal="center" vertical="center" wrapText="1"/>
    </xf>
    <xf numFmtId="0" fontId="9" fillId="2" borderId="1" xfId="0" applyFont="1" applyFill="1" applyBorder="1" applyAlignment="1">
      <alignment vertical="center" wrapText="1"/>
    </xf>
    <xf numFmtId="165" fontId="8" fillId="2" borderId="1" xfId="0" applyNumberFormat="1" applyFont="1" applyFill="1" applyBorder="1" applyAlignment="1">
      <alignment horizontal="center" vertical="center" wrapText="1"/>
    </xf>
    <xf numFmtId="0" fontId="11" fillId="2" borderId="0" xfId="0" applyFont="1" applyFill="1" applyAlignment="1">
      <alignment horizontal="center" vertical="center" wrapText="1"/>
    </xf>
    <xf numFmtId="0" fontId="8" fillId="3" borderId="8" xfId="0" applyFont="1" applyFill="1" applyBorder="1" applyAlignment="1">
      <alignment horizontal="center" vertical="center" wrapText="1"/>
    </xf>
    <xf numFmtId="0" fontId="11" fillId="3" borderId="0" xfId="0" applyFont="1" applyFill="1" applyAlignment="1">
      <alignment horizontal="center" vertical="center" wrapText="1"/>
    </xf>
    <xf numFmtId="0" fontId="9"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6" fillId="0" borderId="0" xfId="0" applyFont="1" applyAlignment="1">
      <alignment horizontal="center" vertical="center" wrapText="1"/>
    </xf>
    <xf numFmtId="49" fontId="9" fillId="2"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165" fontId="9" fillId="0" borderId="1" xfId="0" applyNumberFormat="1" applyFont="1" applyBorder="1" applyAlignment="1">
      <alignment horizontal="center"/>
    </xf>
    <xf numFmtId="0" fontId="17" fillId="5" borderId="0" xfId="0" applyFont="1" applyFill="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xf>
    <xf numFmtId="0" fontId="5" fillId="6" borderId="0" xfId="0" applyFont="1" applyFill="1" applyAlignment="1">
      <alignment horizontal="center" vertical="center" wrapText="1"/>
    </xf>
    <xf numFmtId="165" fontId="5" fillId="0" borderId="1" xfId="1" applyNumberFormat="1" applyFont="1" applyBorder="1" applyAlignment="1">
      <alignment horizontal="center" vertical="center"/>
    </xf>
    <xf numFmtId="165" fontId="6"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8" fillId="2" borderId="1" xfId="0" applyFont="1" applyFill="1" applyBorder="1" applyAlignment="1">
      <alignment vertical="center" wrapText="1"/>
    </xf>
    <xf numFmtId="49" fontId="9" fillId="2" borderId="2"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wrapText="1"/>
    </xf>
    <xf numFmtId="49" fontId="9"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165" fontId="9" fillId="0" borderId="1" xfId="0" applyNumberFormat="1" applyFont="1" applyBorder="1"/>
    <xf numFmtId="3" fontId="9" fillId="2" borderId="1" xfId="0" applyNumberFormat="1" applyFont="1" applyFill="1" applyBorder="1" applyAlignment="1">
      <alignment horizontal="center" vertical="center"/>
    </xf>
    <xf numFmtId="165" fontId="8" fillId="0" borderId="1" xfId="0" applyNumberFormat="1" applyFont="1" applyBorder="1" applyAlignment="1">
      <alignment horizontal="center" vertical="center" wrapText="1"/>
    </xf>
    <xf numFmtId="0" fontId="8"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1" xfId="0" applyFont="1" applyFill="1" applyBorder="1" applyAlignment="1">
      <alignment vertical="center" wrapText="1"/>
    </xf>
    <xf numFmtId="0" fontId="19"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8" fillId="4" borderId="4" xfId="0" applyFont="1" applyFill="1" applyBorder="1" applyAlignment="1">
      <alignment vertical="center" wrapText="1"/>
    </xf>
    <xf numFmtId="0" fontId="9" fillId="4" borderId="4" xfId="0" applyFont="1" applyFill="1" applyBorder="1" applyAlignment="1">
      <alignment vertical="center" wrapText="1"/>
    </xf>
    <xf numFmtId="0" fontId="9" fillId="4" borderId="3" xfId="0" applyFont="1" applyFill="1" applyBorder="1" applyAlignment="1">
      <alignment vertical="top" wrapText="1"/>
    </xf>
    <xf numFmtId="0" fontId="9" fillId="4" borderId="2" xfId="0" applyFont="1" applyFill="1" applyBorder="1" applyAlignment="1">
      <alignment horizontal="center" vertical="center" wrapText="1"/>
    </xf>
    <xf numFmtId="165" fontId="8" fillId="4" borderId="1" xfId="0" applyNumberFormat="1" applyFont="1" applyFill="1" applyBorder="1" applyAlignment="1">
      <alignment horizontal="center" vertical="center"/>
    </xf>
    <xf numFmtId="49" fontId="9" fillId="4"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22" fillId="0" borderId="1" xfId="0" applyFont="1" applyBorder="1" applyAlignment="1">
      <alignment horizontal="center" vertical="top" wrapText="1"/>
    </xf>
    <xf numFmtId="0" fontId="6" fillId="0" borderId="0" xfId="0" applyFont="1" applyAlignment="1">
      <alignment horizontal="center" vertical="top" wrapText="1"/>
    </xf>
    <xf numFmtId="3" fontId="9" fillId="0" borderId="1" xfId="0" applyNumberFormat="1" applyFont="1" applyBorder="1" applyAlignment="1">
      <alignment horizontal="center" vertical="center"/>
    </xf>
    <xf numFmtId="0" fontId="9"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2" borderId="1" xfId="0" applyFont="1" applyFill="1" applyBorder="1" applyAlignment="1">
      <alignment vertical="center" wrapText="1"/>
    </xf>
    <xf numFmtId="0" fontId="8" fillId="2" borderId="2" xfId="0" applyFont="1" applyFill="1" applyBorder="1" applyAlignment="1">
      <alignment horizontal="center" vertical="center" wrapText="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12" fillId="4" borderId="1" xfId="0" applyFont="1" applyFill="1" applyBorder="1" applyAlignment="1">
      <alignment vertical="center" wrapText="1"/>
    </xf>
    <xf numFmtId="0" fontId="6" fillId="2" borderId="9" xfId="0" applyFont="1" applyFill="1" applyBorder="1" applyAlignment="1">
      <alignment vertical="top" wrapText="1"/>
    </xf>
    <xf numFmtId="0" fontId="6" fillId="2" borderId="10" xfId="0" applyFont="1" applyFill="1" applyBorder="1" applyAlignment="1">
      <alignment vertical="top" wrapText="1"/>
    </xf>
    <xf numFmtId="49" fontId="5"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xf>
    <xf numFmtId="0" fontId="18" fillId="0" borderId="1" xfId="0" applyFont="1" applyBorder="1"/>
    <xf numFmtId="0" fontId="18" fillId="0" borderId="0" xfId="0" applyFont="1"/>
    <xf numFmtId="165" fontId="9" fillId="0" borderId="1" xfId="1" applyNumberFormat="1" applyFont="1" applyBorder="1" applyAlignment="1">
      <alignment horizontal="center" vertical="center"/>
    </xf>
    <xf numFmtId="0" fontId="8" fillId="0" borderId="3" xfId="0" applyFont="1" applyBorder="1" applyAlignment="1">
      <alignment vertical="top" wrapText="1"/>
    </xf>
    <xf numFmtId="0" fontId="11" fillId="0" borderId="0" xfId="0" applyFont="1" applyAlignment="1">
      <alignment horizontal="center" vertical="center" wrapText="1"/>
    </xf>
    <xf numFmtId="49" fontId="9" fillId="2" borderId="1" xfId="0" applyNumberFormat="1" applyFont="1" applyFill="1" applyBorder="1" applyAlignment="1">
      <alignment horizontal="center" vertical="center"/>
    </xf>
    <xf numFmtId="167" fontId="9" fillId="0" borderId="1" xfId="7" applyNumberFormat="1" applyFont="1" applyBorder="1" applyAlignment="1">
      <alignment horizontal="center" vertical="center" wrapText="1"/>
    </xf>
    <xf numFmtId="167" fontId="5" fillId="0" borderId="1" xfId="7" applyNumberFormat="1" applyFont="1" applyBorder="1"/>
    <xf numFmtId="0" fontId="5" fillId="0" borderId="0" xfId="0" applyFont="1" applyAlignment="1">
      <alignment horizontal="center" vertical="center"/>
    </xf>
    <xf numFmtId="0" fontId="0" fillId="0" borderId="3" xfId="0" applyBorder="1" applyAlignment="1">
      <alignment horizontal="center" vertical="center" wrapText="1"/>
    </xf>
    <xf numFmtId="165" fontId="14" fillId="0" borderId="1" xfId="0" applyNumberFormat="1" applyFont="1" applyBorder="1" applyAlignment="1">
      <alignment horizontal="center" vertical="center" wrapText="1"/>
    </xf>
    <xf numFmtId="165" fontId="14" fillId="2" borderId="1" xfId="0" applyNumberFormat="1" applyFont="1" applyFill="1" applyBorder="1" applyAlignment="1">
      <alignment horizontal="center" vertical="center" wrapText="1"/>
    </xf>
    <xf numFmtId="167" fontId="8" fillId="2" borderId="1" xfId="0" applyNumberFormat="1" applyFont="1" applyFill="1" applyBorder="1" applyAlignment="1">
      <alignment horizontal="center" vertical="center" wrapText="1"/>
    </xf>
    <xf numFmtId="0" fontId="8" fillId="2" borderId="1" xfId="0" applyFont="1" applyFill="1" applyBorder="1" applyAlignment="1">
      <alignment horizontal="left" vertical="top" wrapText="1"/>
    </xf>
    <xf numFmtId="0" fontId="6" fillId="4" borderId="1" xfId="0" applyFont="1" applyFill="1" applyBorder="1" applyAlignment="1">
      <alignment horizontal="left" vertical="top" wrapText="1"/>
    </xf>
    <xf numFmtId="165" fontId="6" fillId="4"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166" fontId="8" fillId="4" borderId="1" xfId="0" applyNumberFormat="1" applyFont="1" applyFill="1" applyBorder="1" applyAlignment="1">
      <alignment horizontal="center" vertical="center" wrapText="1"/>
    </xf>
    <xf numFmtId="166" fontId="6" fillId="4" borderId="1" xfId="0" applyNumberFormat="1"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165" fontId="25" fillId="0" borderId="1" xfId="0" applyNumberFormat="1" applyFont="1" applyBorder="1" applyAlignment="1">
      <alignment horizontal="center" vertical="center" wrapText="1"/>
    </xf>
    <xf numFmtId="165" fontId="24" fillId="0" borderId="1" xfId="0" applyNumberFormat="1" applyFont="1" applyBorder="1" applyAlignment="1">
      <alignment horizontal="center" vertical="center" wrapText="1"/>
    </xf>
    <xf numFmtId="165" fontId="26" fillId="2" borderId="1" xfId="0" applyNumberFormat="1" applyFont="1" applyFill="1" applyBorder="1" applyAlignment="1">
      <alignment horizontal="center" vertical="center" wrapText="1"/>
    </xf>
    <xf numFmtId="0" fontId="27" fillId="0" borderId="1" xfId="0" applyFont="1" applyBorder="1"/>
    <xf numFmtId="0" fontId="27" fillId="0" borderId="0" xfId="0" applyFont="1"/>
    <xf numFmtId="0" fontId="8" fillId="0" borderId="6" xfId="0" applyFont="1" applyBorder="1" applyAlignment="1">
      <alignment horizontal="center" vertical="center" wrapText="1"/>
    </xf>
    <xf numFmtId="0" fontId="9" fillId="2" borderId="1" xfId="0" applyFont="1" applyFill="1" applyBorder="1" applyAlignment="1">
      <alignment horizontal="center" vertical="top" wrapText="1"/>
    </xf>
    <xf numFmtId="166" fontId="9" fillId="0" borderId="1" xfId="0" applyNumberFormat="1" applyFont="1" applyBorder="1" applyAlignment="1">
      <alignment horizontal="center" vertical="center" wrapText="1"/>
    </xf>
    <xf numFmtId="49" fontId="29" fillId="0" borderId="1" xfId="0" applyNumberFormat="1" applyFont="1" applyBorder="1" applyAlignment="1">
      <alignment horizontal="center" vertical="center"/>
    </xf>
    <xf numFmtId="2" fontId="28" fillId="0" borderId="1" xfId="0" applyNumberFormat="1" applyFont="1" applyBorder="1"/>
    <xf numFmtId="0" fontId="31" fillId="0" borderId="1" xfId="0" applyFont="1" applyBorder="1" applyAlignment="1">
      <alignment vertical="top" wrapText="1"/>
    </xf>
    <xf numFmtId="0" fontId="30" fillId="0" borderId="1" xfId="0" applyFont="1" applyBorder="1" applyAlignment="1">
      <alignment vertical="top" wrapText="1"/>
    </xf>
    <xf numFmtId="166" fontId="8" fillId="0" borderId="1" xfId="0" applyNumberFormat="1" applyFont="1" applyBorder="1" applyAlignment="1">
      <alignment horizontal="center" vertical="center" wrapText="1"/>
    </xf>
    <xf numFmtId="0" fontId="31" fillId="4" borderId="4" xfId="0" applyFont="1" applyFill="1" applyBorder="1" applyAlignment="1">
      <alignment vertical="top" wrapText="1"/>
    </xf>
    <xf numFmtId="0" fontId="30" fillId="4" borderId="4" xfId="0" applyFont="1" applyFill="1" applyBorder="1" applyAlignment="1">
      <alignment vertical="top" wrapText="1"/>
    </xf>
    <xf numFmtId="0" fontId="9" fillId="4" borderId="4" xfId="0" applyFont="1" applyFill="1" applyBorder="1" applyAlignment="1">
      <alignment horizontal="center" vertical="center" wrapText="1"/>
    </xf>
    <xf numFmtId="166" fontId="8" fillId="4" borderId="4" xfId="0" applyNumberFormat="1" applyFont="1" applyFill="1" applyBorder="1" applyAlignment="1">
      <alignment horizontal="center" vertical="center" wrapText="1"/>
    </xf>
    <xf numFmtId="49" fontId="29" fillId="4" borderId="4" xfId="0" applyNumberFormat="1" applyFont="1" applyFill="1" applyBorder="1" applyAlignment="1">
      <alignment horizontal="center" vertical="center"/>
    </xf>
    <xf numFmtId="0" fontId="31" fillId="0" borderId="0" xfId="0" applyFont="1" applyAlignment="1">
      <alignment vertical="top" wrapText="1"/>
    </xf>
    <xf numFmtId="0" fontId="30" fillId="0" borderId="0" xfId="0" applyFont="1" applyAlignment="1">
      <alignment vertical="top" wrapText="1"/>
    </xf>
    <xf numFmtId="0" fontId="17" fillId="0" borderId="0" xfId="0" applyFont="1" applyAlignment="1">
      <alignment horizontal="center" vertical="center" wrapText="1"/>
    </xf>
    <xf numFmtId="0" fontId="15" fillId="0" borderId="0" xfId="0" applyFont="1" applyAlignment="1">
      <alignment horizontal="center" vertical="center" wrapText="1"/>
    </xf>
    <xf numFmtId="0" fontId="5" fillId="0" borderId="5" xfId="0" applyFont="1" applyBorder="1" applyAlignment="1">
      <alignment horizontal="center" vertical="center" wrapText="1"/>
    </xf>
    <xf numFmtId="165" fontId="8" fillId="0" borderId="6" xfId="0" applyNumberFormat="1" applyFont="1" applyBorder="1" applyAlignment="1">
      <alignment horizontal="center" vertical="center" wrapText="1"/>
    </xf>
    <xf numFmtId="0" fontId="8" fillId="7" borderId="1" xfId="0" applyFont="1" applyFill="1" applyBorder="1" applyAlignment="1" applyProtection="1">
      <alignment horizontal="center" vertical="center" wrapText="1"/>
      <protection locked="0"/>
    </xf>
    <xf numFmtId="167" fontId="32" fillId="8" borderId="1" xfId="7" applyNumberFormat="1" applyFont="1" applyFill="1" applyBorder="1" applyAlignment="1">
      <alignment horizontal="center" vertical="center" wrapText="1"/>
    </xf>
    <xf numFmtId="167" fontId="9" fillId="2" borderId="1" xfId="7" applyNumberFormat="1" applyFont="1" applyFill="1" applyBorder="1" applyAlignment="1">
      <alignment horizontal="center" vertical="center"/>
    </xf>
    <xf numFmtId="167" fontId="9" fillId="2" borderId="1" xfId="7" applyNumberFormat="1" applyFont="1" applyFill="1" applyBorder="1" applyAlignment="1" applyProtection="1">
      <alignment horizontal="center" vertical="center"/>
      <protection locked="0"/>
    </xf>
    <xf numFmtId="167" fontId="9" fillId="2" borderId="1" xfId="7" applyNumberFormat="1" applyFont="1" applyFill="1" applyBorder="1" applyAlignment="1" applyProtection="1">
      <alignment horizontal="center" vertical="center" wrapText="1"/>
      <protection locked="0"/>
    </xf>
    <xf numFmtId="167" fontId="9" fillId="2" borderId="1" xfId="7" applyNumberFormat="1" applyFont="1" applyFill="1" applyBorder="1" applyAlignment="1">
      <alignment horizontal="center" vertical="center" wrapText="1"/>
    </xf>
    <xf numFmtId="167" fontId="9" fillId="0" borderId="1" xfId="7" applyNumberFormat="1" applyFont="1" applyBorder="1" applyAlignment="1">
      <alignment horizontal="center"/>
    </xf>
    <xf numFmtId="167" fontId="9" fillId="6" borderId="1" xfId="7" applyNumberFormat="1" applyFont="1" applyFill="1" applyBorder="1" applyAlignment="1" applyProtection="1">
      <alignment horizontal="center" vertical="center"/>
      <protection locked="0"/>
    </xf>
    <xf numFmtId="167" fontId="9" fillId="0" borderId="1" xfId="7" applyNumberFormat="1" applyFont="1" applyBorder="1" applyAlignment="1">
      <alignment horizontal="center" vertical="center"/>
    </xf>
    <xf numFmtId="167" fontId="5" fillId="0" borderId="1" xfId="7" applyNumberFormat="1" applyFont="1" applyBorder="1" applyAlignment="1">
      <alignment horizontal="center" vertical="center"/>
    </xf>
    <xf numFmtId="167" fontId="33" fillId="0" borderId="1" xfId="7" applyNumberFormat="1" applyFont="1" applyBorder="1" applyAlignment="1">
      <alignment horizontal="center"/>
    </xf>
    <xf numFmtId="168" fontId="6" fillId="0" borderId="1" xfId="0" applyNumberFormat="1" applyFont="1" applyBorder="1" applyAlignment="1">
      <alignment vertical="center"/>
    </xf>
    <xf numFmtId="168" fontId="6" fillId="6" borderId="1" xfId="0" applyNumberFormat="1" applyFont="1" applyFill="1" applyBorder="1" applyAlignment="1">
      <alignment vertical="center"/>
    </xf>
    <xf numFmtId="0" fontId="8" fillId="3" borderId="4" xfId="0" applyFont="1" applyFill="1" applyBorder="1" applyAlignment="1">
      <alignment vertical="center" wrapText="1"/>
    </xf>
    <xf numFmtId="0" fontId="31" fillId="3" borderId="4" xfId="0" applyFont="1" applyFill="1" applyBorder="1" applyAlignment="1">
      <alignment vertical="top" wrapText="1"/>
    </xf>
    <xf numFmtId="0" fontId="9" fillId="3" borderId="4" xfId="0" applyFont="1" applyFill="1" applyBorder="1" applyAlignment="1">
      <alignment vertical="center" wrapText="1"/>
    </xf>
    <xf numFmtId="0" fontId="30" fillId="3" borderId="4" xfId="0" applyFont="1" applyFill="1" applyBorder="1" applyAlignment="1">
      <alignment vertical="top" wrapText="1"/>
    </xf>
    <xf numFmtId="0" fontId="9" fillId="3" borderId="4" xfId="0" applyFont="1" applyFill="1" applyBorder="1" applyAlignment="1">
      <alignment horizontal="center" vertical="center" wrapText="1"/>
    </xf>
    <xf numFmtId="49" fontId="29" fillId="3" borderId="4" xfId="0" applyNumberFormat="1" applyFont="1" applyFill="1" applyBorder="1" applyAlignment="1">
      <alignment horizontal="center" vertical="center"/>
    </xf>
    <xf numFmtId="166" fontId="8" fillId="3" borderId="1" xfId="0" applyNumberFormat="1" applyFont="1" applyFill="1" applyBorder="1" applyAlignment="1">
      <alignment horizontal="center" vertical="center" wrapText="1"/>
    </xf>
    <xf numFmtId="166" fontId="8" fillId="3" borderId="4" xfId="0" applyNumberFormat="1" applyFont="1" applyFill="1" applyBorder="1" applyAlignment="1">
      <alignment horizontal="center" vertical="center" wrapText="1"/>
    </xf>
    <xf numFmtId="0" fontId="5" fillId="0" borderId="0" xfId="0" applyFont="1" applyAlignment="1">
      <alignment horizontal="center" vertical="center" wrapText="1"/>
    </xf>
    <xf numFmtId="0" fontId="8" fillId="3" borderId="7"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0" borderId="1" xfId="0" applyFont="1" applyBorder="1" applyAlignment="1">
      <alignment horizontal="center" vertical="top" wrapText="1"/>
    </xf>
    <xf numFmtId="0" fontId="8"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0" borderId="3" xfId="0" applyFont="1" applyBorder="1" applyAlignment="1">
      <alignment horizontal="center" vertical="top" wrapText="1"/>
    </xf>
    <xf numFmtId="0" fontId="8" fillId="0" borderId="1" xfId="0" applyFont="1" applyBorder="1" applyAlignment="1">
      <alignment horizontal="center" vertical="top"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8" fillId="2" borderId="4"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2" fillId="0" borderId="1"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4" xfId="0" applyFont="1" applyFill="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49" fontId="9" fillId="2" borderId="4"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0" fontId="0" fillId="0" borderId="4" xfId="0" applyBorder="1" applyAlignment="1">
      <alignment horizontal="center" vertical="center" wrapText="1"/>
    </xf>
    <xf numFmtId="0" fontId="8" fillId="0" borderId="4" xfId="0" applyFont="1" applyBorder="1" applyAlignment="1">
      <alignment horizontal="center" vertical="center" wrapText="1"/>
    </xf>
    <xf numFmtId="0" fontId="0" fillId="0" borderId="3" xfId="0"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0" borderId="4"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23" fillId="7" borderId="1" xfId="0" applyFont="1" applyFill="1" applyBorder="1" applyAlignment="1">
      <alignment horizontal="center" vertical="center"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49" fontId="9" fillId="0" borderId="1"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9" fillId="7" borderId="2"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9" fillId="7" borderId="4" xfId="0" applyFont="1" applyFill="1" applyBorder="1" applyAlignment="1" applyProtection="1">
      <alignment horizontal="center" vertical="center" wrapText="1"/>
      <protection locked="0"/>
    </xf>
    <xf numFmtId="0" fontId="9" fillId="0" borderId="1" xfId="0" applyFont="1" applyBorder="1" applyAlignment="1">
      <alignment horizontal="center" vertical="center"/>
    </xf>
    <xf numFmtId="49" fontId="9" fillId="0" borderId="1" xfId="0" applyNumberFormat="1" applyFont="1" applyBorder="1" applyAlignment="1">
      <alignment horizontal="center" vertical="center"/>
    </xf>
    <xf numFmtId="0" fontId="12" fillId="3" borderId="1" xfId="0" applyFont="1" applyFill="1" applyBorder="1" applyAlignment="1">
      <alignment horizontal="center" vertical="center" wrapText="1"/>
    </xf>
  </cellXfs>
  <cellStyles count="8">
    <cellStyle name="Excel Built-in Normal" xfId="3" xr:uid="{00000000-0005-0000-0000-000000000000}"/>
    <cellStyle name="Обычный" xfId="0" builtinId="0"/>
    <cellStyle name="Обычный 2" xfId="1" xr:uid="{00000000-0005-0000-0000-000002000000}"/>
    <cellStyle name="Обычный 3" xfId="2" xr:uid="{00000000-0005-0000-0000-000003000000}"/>
    <cellStyle name="Обычный 4" xfId="4" xr:uid="{00000000-0005-0000-0000-000004000000}"/>
    <cellStyle name="Обычный 5" xfId="5" xr:uid="{00000000-0005-0000-0000-000005000000}"/>
    <cellStyle name="Финансовый" xfId="7" builtinId="3"/>
    <cellStyle name="Финансовый 2" xfId="6" xr:uid="{00000000-0005-0000-0000-000006000000}"/>
  </cellStyles>
  <dxfs count="0"/>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320"/>
  <sheetViews>
    <sheetView tabSelected="1" zoomScale="66" zoomScaleNormal="66" zoomScaleSheetLayoutView="70" zoomScalePageLayoutView="60" workbookViewId="0">
      <pane ySplit="5" topLeftCell="A283" activePane="bottomLeft" state="frozen"/>
      <selection pane="bottomLeft" activeCell="B253" sqref="B253:B263"/>
    </sheetView>
  </sheetViews>
  <sheetFormatPr defaultColWidth="9.140625" defaultRowHeight="20.25" x14ac:dyDescent="0.25"/>
  <cols>
    <col min="1" max="1" width="5.7109375" style="69" customWidth="1"/>
    <col min="2" max="2" width="81.42578125" style="8" customWidth="1"/>
    <col min="3" max="3" width="16.7109375" style="3" customWidth="1"/>
    <col min="4" max="4" width="16.28515625" style="3" customWidth="1"/>
    <col min="5" max="5" width="28.42578125" style="3" customWidth="1"/>
    <col min="6" max="6" width="13.7109375" style="3" customWidth="1"/>
    <col min="7" max="7" width="15.7109375" style="3" customWidth="1"/>
    <col min="8" max="8" width="14.5703125" style="3" customWidth="1"/>
    <col min="9" max="9" width="15.42578125" style="1" customWidth="1"/>
    <col min="10" max="10" width="11" style="1" customWidth="1"/>
    <col min="11" max="11" width="10.85546875" style="1" customWidth="1"/>
    <col min="12" max="12" width="18.42578125" style="1" customWidth="1"/>
    <col min="13" max="13" width="14.42578125" style="1" customWidth="1"/>
    <col min="14" max="14" width="15" style="1" customWidth="1"/>
    <col min="15" max="15" width="13.5703125" style="1" customWidth="1"/>
    <col min="16" max="16" width="14.42578125" style="1" customWidth="1"/>
    <col min="17" max="18" width="15.28515625" style="1" customWidth="1"/>
    <col min="19" max="19" width="15.5703125" style="2" customWidth="1"/>
    <col min="20" max="20" width="19.85546875" style="2" customWidth="1"/>
    <col min="21" max="16384" width="9.140625" style="1"/>
  </cols>
  <sheetData>
    <row r="1" spans="1:55" ht="39.75" customHeight="1" x14ac:dyDescent="0.25">
      <c r="A1" s="78"/>
      <c r="B1" s="79"/>
      <c r="C1" s="79"/>
      <c r="D1" s="79"/>
      <c r="E1" s="79"/>
      <c r="F1" s="79"/>
      <c r="G1" s="79"/>
      <c r="H1" s="79"/>
      <c r="I1" s="79"/>
      <c r="J1" s="79"/>
      <c r="K1" s="79"/>
      <c r="L1" s="79"/>
      <c r="M1" s="79"/>
      <c r="N1" s="181" t="s">
        <v>236</v>
      </c>
      <c r="O1" s="181"/>
      <c r="P1" s="181"/>
      <c r="Q1" s="181"/>
      <c r="R1" s="181"/>
      <c r="S1" s="181"/>
      <c r="T1" s="182"/>
    </row>
    <row r="2" spans="1:55" ht="28.5" customHeight="1" x14ac:dyDescent="0.25">
      <c r="A2" s="196" t="s">
        <v>67</v>
      </c>
      <c r="B2" s="196"/>
      <c r="C2" s="196"/>
      <c r="D2" s="196"/>
      <c r="E2" s="196"/>
      <c r="F2" s="196"/>
      <c r="G2" s="196"/>
      <c r="H2" s="196"/>
      <c r="I2" s="196"/>
      <c r="J2" s="196"/>
      <c r="K2" s="196"/>
      <c r="L2" s="196"/>
      <c r="M2" s="196"/>
      <c r="N2" s="196"/>
      <c r="O2" s="196"/>
      <c r="P2" s="196"/>
      <c r="Q2" s="196"/>
      <c r="R2" s="196"/>
      <c r="S2" s="196"/>
      <c r="T2" s="196"/>
    </row>
    <row r="3" spans="1:55" ht="171.75" customHeight="1" x14ac:dyDescent="0.25">
      <c r="A3" s="197" t="s">
        <v>0</v>
      </c>
      <c r="B3" s="151" t="s">
        <v>68</v>
      </c>
      <c r="C3" s="152" t="s">
        <v>69</v>
      </c>
      <c r="D3" s="152" t="s">
        <v>70</v>
      </c>
      <c r="E3" s="152" t="s">
        <v>71</v>
      </c>
      <c r="F3" s="152" t="s">
        <v>72</v>
      </c>
      <c r="G3" s="152"/>
      <c r="H3" s="152"/>
      <c r="I3" s="153" t="s">
        <v>73</v>
      </c>
      <c r="J3" s="153"/>
      <c r="K3" s="153"/>
      <c r="L3" s="153"/>
      <c r="M3" s="153"/>
      <c r="N3" s="153"/>
      <c r="O3" s="153"/>
      <c r="P3" s="153"/>
      <c r="Q3" s="153"/>
      <c r="R3" s="153"/>
      <c r="S3" s="153"/>
      <c r="T3" s="19" t="s">
        <v>74</v>
      </c>
    </row>
    <row r="4" spans="1:55" ht="169.5" customHeight="1" x14ac:dyDescent="0.25">
      <c r="A4" s="197"/>
      <c r="B4" s="151"/>
      <c r="C4" s="152"/>
      <c r="D4" s="152"/>
      <c r="E4" s="152"/>
      <c r="F4" s="6" t="s">
        <v>75</v>
      </c>
      <c r="G4" s="6" t="s">
        <v>76</v>
      </c>
      <c r="H4" s="6" t="s">
        <v>77</v>
      </c>
      <c r="I4" s="7" t="s">
        <v>78</v>
      </c>
      <c r="J4" s="7" t="s">
        <v>79</v>
      </c>
      <c r="K4" s="7" t="s">
        <v>80</v>
      </c>
      <c r="L4" s="7" t="s">
        <v>81</v>
      </c>
      <c r="M4" s="7" t="s">
        <v>82</v>
      </c>
      <c r="N4" s="7" t="s">
        <v>83</v>
      </c>
      <c r="O4" s="7" t="s">
        <v>84</v>
      </c>
      <c r="P4" s="7" t="s">
        <v>85</v>
      </c>
      <c r="Q4" s="7" t="s">
        <v>86</v>
      </c>
      <c r="R4" s="1" t="s">
        <v>87</v>
      </c>
      <c r="S4" s="7" t="s">
        <v>208</v>
      </c>
      <c r="T4" s="9" t="s">
        <v>88</v>
      </c>
    </row>
    <row r="5" spans="1:55" ht="15" x14ac:dyDescent="0.25">
      <c r="A5" s="68">
        <v>1</v>
      </c>
      <c r="B5" s="5">
        <v>2</v>
      </c>
      <c r="C5" s="4">
        <v>3</v>
      </c>
      <c r="D5" s="4">
        <v>4</v>
      </c>
      <c r="E5" s="4">
        <v>5</v>
      </c>
      <c r="F5" s="4">
        <v>6</v>
      </c>
      <c r="G5" s="4">
        <v>7</v>
      </c>
      <c r="H5" s="4">
        <v>8</v>
      </c>
      <c r="I5" s="5">
        <v>9</v>
      </c>
      <c r="J5" s="5">
        <v>10</v>
      </c>
      <c r="K5" s="5">
        <v>11</v>
      </c>
      <c r="L5" s="5">
        <v>12</v>
      </c>
      <c r="M5" s="5">
        <v>14</v>
      </c>
      <c r="N5" s="5">
        <v>15</v>
      </c>
      <c r="O5" s="5">
        <v>16</v>
      </c>
      <c r="P5" s="5">
        <v>17</v>
      </c>
      <c r="Q5" s="5">
        <v>18</v>
      </c>
      <c r="R5" s="5">
        <v>19</v>
      </c>
      <c r="S5" s="5">
        <v>20</v>
      </c>
      <c r="T5" s="5">
        <v>21</v>
      </c>
    </row>
    <row r="6" spans="1:55" s="28" customFormat="1" ht="27" customHeight="1" x14ac:dyDescent="0.25">
      <c r="A6" s="157" t="s">
        <v>89</v>
      </c>
      <c r="B6" s="149"/>
      <c r="C6" s="149"/>
      <c r="D6" s="149"/>
      <c r="E6" s="149"/>
      <c r="F6" s="149"/>
      <c r="G6" s="149"/>
      <c r="H6" s="149"/>
      <c r="I6" s="149"/>
      <c r="J6" s="149"/>
      <c r="K6" s="149"/>
      <c r="L6" s="149"/>
      <c r="M6" s="149"/>
      <c r="N6" s="149"/>
      <c r="O6" s="149"/>
      <c r="P6" s="149"/>
      <c r="Q6" s="149"/>
      <c r="R6" s="149"/>
      <c r="S6" s="149"/>
      <c r="T6" s="149"/>
    </row>
    <row r="7" spans="1:55" s="28" customFormat="1" ht="19.5" customHeight="1" x14ac:dyDescent="0.25">
      <c r="A7" s="162">
        <v>1</v>
      </c>
      <c r="B7" s="177" t="s">
        <v>199</v>
      </c>
      <c r="C7" s="159" t="s">
        <v>90</v>
      </c>
      <c r="D7" s="159" t="s">
        <v>91</v>
      </c>
      <c r="E7" s="160" t="s">
        <v>92</v>
      </c>
      <c r="F7" s="160" t="s">
        <v>134</v>
      </c>
      <c r="G7" s="160" t="s">
        <v>187</v>
      </c>
      <c r="H7" s="158" t="s">
        <v>188</v>
      </c>
      <c r="I7" s="19" t="s">
        <v>2</v>
      </c>
      <c r="J7" s="163">
        <v>252</v>
      </c>
      <c r="K7" s="29" t="s">
        <v>3</v>
      </c>
      <c r="L7" s="30"/>
      <c r="M7" s="30"/>
      <c r="N7" s="30"/>
      <c r="O7" s="30"/>
      <c r="P7" s="31">
        <v>466352</v>
      </c>
      <c r="Q7" s="31"/>
      <c r="R7" s="31">
        <v>2318</v>
      </c>
      <c r="S7" s="50"/>
      <c r="T7" s="50">
        <f>R7+P7</f>
        <v>468670</v>
      </c>
    </row>
    <row r="8" spans="1:55" s="28" customFormat="1" ht="19.5" customHeight="1" x14ac:dyDescent="0.25">
      <c r="A8" s="162"/>
      <c r="B8" s="177"/>
      <c r="C8" s="159"/>
      <c r="D8" s="159"/>
      <c r="E8" s="160"/>
      <c r="F8" s="160"/>
      <c r="G8" s="160"/>
      <c r="H8" s="158"/>
      <c r="I8" s="30" t="s">
        <v>94</v>
      </c>
      <c r="J8" s="163"/>
      <c r="K8" s="29" t="s">
        <v>3</v>
      </c>
      <c r="L8" s="30"/>
      <c r="M8" s="30"/>
      <c r="N8" s="30"/>
      <c r="O8" s="30"/>
      <c r="P8" s="31">
        <v>5234478</v>
      </c>
      <c r="Q8" s="31">
        <v>8797871</v>
      </c>
      <c r="R8" s="31">
        <v>9232425</v>
      </c>
      <c r="S8" s="50"/>
      <c r="T8" s="50">
        <f>R8+Q8+P8</f>
        <v>23264774</v>
      </c>
    </row>
    <row r="9" spans="1:55" s="28" customFormat="1" ht="19.5" customHeight="1" x14ac:dyDescent="0.25">
      <c r="A9" s="162"/>
      <c r="B9" s="177"/>
      <c r="C9" s="159"/>
      <c r="D9" s="159"/>
      <c r="E9" s="160"/>
      <c r="F9" s="160"/>
      <c r="G9" s="160"/>
      <c r="H9" s="158"/>
      <c r="I9" s="19" t="s">
        <v>95</v>
      </c>
      <c r="J9" s="163"/>
      <c r="K9" s="29" t="s">
        <v>3</v>
      </c>
      <c r="L9" s="30"/>
      <c r="M9" s="30"/>
      <c r="N9" s="30"/>
      <c r="O9" s="30"/>
      <c r="P9" s="31">
        <v>22319</v>
      </c>
      <c r="Q9" s="31"/>
      <c r="R9" s="31" t="s">
        <v>4</v>
      </c>
      <c r="S9" s="50"/>
      <c r="T9" s="50">
        <f>P9</f>
        <v>22319</v>
      </c>
    </row>
    <row r="10" spans="1:55" s="28" customFormat="1" ht="19.5" customHeight="1" x14ac:dyDescent="0.25">
      <c r="A10" s="162"/>
      <c r="B10" s="177"/>
      <c r="C10" s="159"/>
      <c r="D10" s="159"/>
      <c r="E10" s="160"/>
      <c r="F10" s="160"/>
      <c r="G10" s="160"/>
      <c r="H10" s="158"/>
      <c r="I10" s="30" t="s">
        <v>94</v>
      </c>
      <c r="J10" s="163"/>
      <c r="K10" s="29" t="s">
        <v>5</v>
      </c>
      <c r="L10" s="30"/>
      <c r="M10" s="30"/>
      <c r="N10" s="30"/>
      <c r="O10" s="30"/>
      <c r="P10" s="31">
        <v>1608</v>
      </c>
      <c r="Q10" s="31">
        <v>1800</v>
      </c>
      <c r="R10" s="31">
        <v>2500</v>
      </c>
      <c r="S10" s="50"/>
      <c r="T10" s="50">
        <f>R10+Q10+P10</f>
        <v>5908</v>
      </c>
    </row>
    <row r="11" spans="1:55" s="28" customFormat="1" ht="19.5" customHeight="1" x14ac:dyDescent="0.25">
      <c r="A11" s="162"/>
      <c r="B11" s="177"/>
      <c r="C11" s="159"/>
      <c r="D11" s="159"/>
      <c r="E11" s="160"/>
      <c r="F11" s="160"/>
      <c r="G11" s="160"/>
      <c r="H11" s="158"/>
      <c r="I11" s="30" t="s">
        <v>94</v>
      </c>
      <c r="J11" s="163"/>
      <c r="K11" s="29" t="s">
        <v>6</v>
      </c>
      <c r="L11" s="30"/>
      <c r="M11" s="30"/>
      <c r="N11" s="30"/>
      <c r="O11" s="30"/>
      <c r="P11" s="31">
        <v>520716</v>
      </c>
      <c r="Q11" s="31">
        <v>3286765</v>
      </c>
      <c r="R11" s="31">
        <v>3877687</v>
      </c>
      <c r="S11" s="50"/>
      <c r="T11" s="50">
        <f t="shared" ref="T11:T14" si="0">S11+R11+Q11+P11</f>
        <v>7685168</v>
      </c>
    </row>
    <row r="12" spans="1:55" s="28" customFormat="1" ht="19.5" customHeight="1" x14ac:dyDescent="0.25">
      <c r="A12" s="162"/>
      <c r="B12" s="177"/>
      <c r="C12" s="159"/>
      <c r="D12" s="159"/>
      <c r="E12" s="160"/>
      <c r="F12" s="160"/>
      <c r="G12" s="160"/>
      <c r="H12" s="158"/>
      <c r="I12" s="30" t="s">
        <v>94</v>
      </c>
      <c r="J12" s="163"/>
      <c r="K12" s="29" t="s">
        <v>7</v>
      </c>
      <c r="L12" s="30"/>
      <c r="M12" s="30"/>
      <c r="N12" s="30"/>
      <c r="O12" s="30"/>
      <c r="P12" s="31">
        <v>806365</v>
      </c>
      <c r="Q12" s="31"/>
      <c r="R12" s="31"/>
      <c r="S12" s="50"/>
      <c r="T12" s="50">
        <f t="shared" si="0"/>
        <v>806365</v>
      </c>
    </row>
    <row r="13" spans="1:55" s="28" customFormat="1" ht="19.5" customHeight="1" x14ac:dyDescent="0.25">
      <c r="A13" s="162"/>
      <c r="B13" s="177"/>
      <c r="C13" s="159"/>
      <c r="D13" s="159"/>
      <c r="E13" s="160"/>
      <c r="F13" s="160"/>
      <c r="G13" s="160"/>
      <c r="H13" s="158"/>
      <c r="I13" s="30" t="s">
        <v>94</v>
      </c>
      <c r="J13" s="163"/>
      <c r="K13" s="67" t="s">
        <v>8</v>
      </c>
      <c r="L13" s="30"/>
      <c r="M13" s="30"/>
      <c r="N13" s="30"/>
      <c r="O13" s="30"/>
      <c r="P13" s="31">
        <v>70857</v>
      </c>
      <c r="Q13" s="31"/>
      <c r="R13" s="31"/>
      <c r="S13" s="50"/>
      <c r="T13" s="50">
        <f t="shared" si="0"/>
        <v>70857</v>
      </c>
    </row>
    <row r="14" spans="1:55" s="28" customFormat="1" ht="19.5" customHeight="1" x14ac:dyDescent="0.25">
      <c r="A14" s="162"/>
      <c r="B14" s="177"/>
      <c r="C14" s="159"/>
      <c r="D14" s="159"/>
      <c r="E14" s="160"/>
      <c r="F14" s="160"/>
      <c r="G14" s="160"/>
      <c r="H14" s="158"/>
      <c r="I14" s="30" t="s">
        <v>94</v>
      </c>
      <c r="J14" s="163"/>
      <c r="K14" s="67" t="s">
        <v>9</v>
      </c>
      <c r="L14" s="30"/>
      <c r="M14" s="30"/>
      <c r="N14" s="30"/>
      <c r="O14" s="30"/>
      <c r="P14" s="31">
        <v>25079</v>
      </c>
      <c r="Q14" s="31"/>
      <c r="R14" s="31"/>
      <c r="S14" s="50"/>
      <c r="T14" s="50">
        <f t="shared" si="0"/>
        <v>25079</v>
      </c>
    </row>
    <row r="15" spans="1:55" s="28" customFormat="1" ht="15" customHeight="1" x14ac:dyDescent="0.25">
      <c r="A15" s="162"/>
      <c r="B15" s="13" t="s">
        <v>96</v>
      </c>
      <c r="C15" s="77"/>
      <c r="D15" s="77"/>
      <c r="E15" s="77"/>
      <c r="F15" s="77"/>
      <c r="G15" s="77"/>
      <c r="H15" s="77"/>
      <c r="I15" s="77"/>
      <c r="J15" s="15"/>
      <c r="K15" s="66"/>
      <c r="L15" s="16">
        <f>SUM(L7:L14)</f>
        <v>0</v>
      </c>
      <c r="M15" s="16">
        <f t="shared" ref="M15:N15" si="1">SUM(M7:M14)</f>
        <v>0</v>
      </c>
      <c r="N15" s="16">
        <f t="shared" si="1"/>
        <v>0</v>
      </c>
      <c r="O15" s="16">
        <f t="shared" ref="O15:T15" si="2">SUM(O7:O14)</f>
        <v>0</v>
      </c>
      <c r="P15" s="16">
        <f t="shared" si="2"/>
        <v>7147774</v>
      </c>
      <c r="Q15" s="16">
        <f t="shared" si="2"/>
        <v>12086436</v>
      </c>
      <c r="R15" s="16">
        <f t="shared" si="2"/>
        <v>13114930</v>
      </c>
      <c r="S15" s="16">
        <f t="shared" si="2"/>
        <v>0</v>
      </c>
      <c r="T15" s="16">
        <f t="shared" si="2"/>
        <v>32349140</v>
      </c>
    </row>
    <row r="16" spans="1:55" s="32" customFormat="1" ht="15" customHeight="1" x14ac:dyDescent="0.25">
      <c r="A16" s="195" t="s">
        <v>113</v>
      </c>
      <c r="B16" s="195"/>
      <c r="C16" s="195"/>
      <c r="D16" s="195"/>
      <c r="E16" s="195"/>
      <c r="F16" s="195"/>
      <c r="G16" s="195"/>
      <c r="H16" s="195"/>
      <c r="I16" s="195"/>
      <c r="J16" s="195"/>
      <c r="K16" s="195"/>
      <c r="L16" s="195"/>
      <c r="M16" s="195"/>
      <c r="N16" s="195"/>
      <c r="O16" s="195"/>
      <c r="P16" s="195"/>
      <c r="Q16" s="195"/>
      <c r="R16" s="195"/>
      <c r="S16" s="195"/>
      <c r="T16" s="195"/>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3"/>
      <c r="AZ16" s="123"/>
      <c r="BA16" s="123"/>
      <c r="BB16" s="123"/>
      <c r="BC16" s="123"/>
    </row>
    <row r="17" spans="1:20" ht="13.5" customHeight="1" x14ac:dyDescent="0.25">
      <c r="A17" s="162">
        <v>2</v>
      </c>
      <c r="B17" s="164" t="s">
        <v>97</v>
      </c>
      <c r="C17" s="162" t="s">
        <v>90</v>
      </c>
      <c r="D17" s="162" t="s">
        <v>91</v>
      </c>
      <c r="E17" s="158" t="s">
        <v>98</v>
      </c>
      <c r="F17" s="158" t="s">
        <v>93</v>
      </c>
      <c r="G17" s="179" t="s">
        <v>109</v>
      </c>
      <c r="H17" s="158" t="s">
        <v>110</v>
      </c>
      <c r="I17" s="33" t="s">
        <v>94</v>
      </c>
      <c r="J17" s="165">
        <v>122</v>
      </c>
      <c r="K17" s="34" t="s">
        <v>3</v>
      </c>
      <c r="L17" s="30"/>
      <c r="M17" s="30"/>
      <c r="N17" s="30"/>
      <c r="O17" s="70"/>
      <c r="P17" s="35">
        <v>155075.5</v>
      </c>
      <c r="Q17" s="35">
        <v>175960.3</v>
      </c>
      <c r="R17" s="35"/>
      <c r="S17" s="50"/>
      <c r="T17" s="50">
        <f>Q17+P17</f>
        <v>331035.8</v>
      </c>
    </row>
    <row r="18" spans="1:20" ht="15" x14ac:dyDescent="0.25">
      <c r="A18" s="162"/>
      <c r="B18" s="164"/>
      <c r="C18" s="162"/>
      <c r="D18" s="162"/>
      <c r="E18" s="158"/>
      <c r="F18" s="158"/>
      <c r="G18" s="161"/>
      <c r="H18" s="158"/>
      <c r="I18" s="33" t="s">
        <v>94</v>
      </c>
      <c r="J18" s="165"/>
      <c r="K18" s="34" t="s">
        <v>5</v>
      </c>
      <c r="L18" s="30"/>
      <c r="M18" s="30"/>
      <c r="N18" s="30"/>
      <c r="O18" s="70"/>
      <c r="P18" s="35">
        <v>92491.199999999997</v>
      </c>
      <c r="Q18" s="35"/>
      <c r="R18" s="35"/>
      <c r="S18" s="50"/>
      <c r="T18" s="50">
        <f t="shared" ref="T18:T65" si="3">Q18+P18</f>
        <v>92491.199999999997</v>
      </c>
    </row>
    <row r="19" spans="1:20" ht="15" x14ac:dyDescent="0.25">
      <c r="A19" s="162"/>
      <c r="B19" s="164"/>
      <c r="C19" s="162"/>
      <c r="D19" s="162"/>
      <c r="E19" s="158"/>
      <c r="F19" s="158"/>
      <c r="G19" s="161"/>
      <c r="H19" s="158"/>
      <c r="I19" s="33" t="s">
        <v>94</v>
      </c>
      <c r="J19" s="165"/>
      <c r="K19" s="34" t="s">
        <v>10</v>
      </c>
      <c r="L19" s="30"/>
      <c r="M19" s="30"/>
      <c r="N19" s="30"/>
      <c r="O19" s="70"/>
      <c r="P19" s="35">
        <v>12930.3</v>
      </c>
      <c r="Q19" s="35">
        <v>12935.2</v>
      </c>
      <c r="R19" s="35"/>
      <c r="S19" s="50"/>
      <c r="T19" s="50">
        <f t="shared" si="3"/>
        <v>25865.5</v>
      </c>
    </row>
    <row r="20" spans="1:20" ht="15" x14ac:dyDescent="0.25">
      <c r="A20" s="162"/>
      <c r="B20" s="166" t="s">
        <v>99</v>
      </c>
      <c r="C20" s="162"/>
      <c r="D20" s="162"/>
      <c r="E20" s="158"/>
      <c r="F20" s="158"/>
      <c r="G20" s="161"/>
      <c r="H20" s="158"/>
      <c r="I20" s="33" t="s">
        <v>94</v>
      </c>
      <c r="J20" s="169">
        <v>459</v>
      </c>
      <c r="K20" s="34" t="s">
        <v>3</v>
      </c>
      <c r="L20" s="30"/>
      <c r="M20" s="30"/>
      <c r="N20" s="30"/>
      <c r="O20" s="71"/>
      <c r="P20" s="35">
        <v>51819.7</v>
      </c>
      <c r="Q20" s="35">
        <v>57766.5</v>
      </c>
      <c r="R20" s="35"/>
      <c r="S20" s="50"/>
      <c r="T20" s="50">
        <f t="shared" si="3"/>
        <v>109586.2</v>
      </c>
    </row>
    <row r="21" spans="1:20" ht="15" x14ac:dyDescent="0.25">
      <c r="A21" s="162"/>
      <c r="B21" s="167"/>
      <c r="C21" s="162"/>
      <c r="D21" s="162"/>
      <c r="E21" s="158"/>
      <c r="F21" s="158"/>
      <c r="G21" s="161"/>
      <c r="H21" s="158"/>
      <c r="I21" s="33" t="s">
        <v>94</v>
      </c>
      <c r="J21" s="170"/>
      <c r="K21" s="34" t="s">
        <v>11</v>
      </c>
      <c r="L21" s="30"/>
      <c r="M21" s="30"/>
      <c r="N21" s="30"/>
      <c r="O21" s="70"/>
      <c r="P21" s="35">
        <v>345</v>
      </c>
      <c r="Q21" s="35">
        <v>1034</v>
      </c>
      <c r="R21" s="35"/>
      <c r="S21" s="50"/>
      <c r="T21" s="50">
        <f t="shared" si="3"/>
        <v>1379</v>
      </c>
    </row>
    <row r="22" spans="1:20" ht="15" x14ac:dyDescent="0.25">
      <c r="A22" s="162"/>
      <c r="B22" s="167"/>
      <c r="C22" s="162"/>
      <c r="D22" s="162"/>
      <c r="E22" s="158"/>
      <c r="F22" s="158"/>
      <c r="G22" s="161"/>
      <c r="H22" s="158"/>
      <c r="I22" s="33" t="s">
        <v>94</v>
      </c>
      <c r="J22" s="170"/>
      <c r="K22" s="1" t="s">
        <v>46</v>
      </c>
      <c r="L22" s="30"/>
      <c r="M22" s="30"/>
      <c r="N22" s="30"/>
      <c r="O22" s="70"/>
      <c r="P22" s="1">
        <v>3312</v>
      </c>
      <c r="Q22" s="1">
        <v>20753</v>
      </c>
      <c r="R22" s="35"/>
      <c r="S22" s="50"/>
      <c r="T22" s="50">
        <f t="shared" si="3"/>
        <v>24065</v>
      </c>
    </row>
    <row r="23" spans="1:20" ht="15" customHeight="1" x14ac:dyDescent="0.25">
      <c r="A23" s="162"/>
      <c r="B23" s="168"/>
      <c r="C23" s="162"/>
      <c r="D23" s="162"/>
      <c r="E23" s="158"/>
      <c r="F23" s="158"/>
      <c r="G23" s="180"/>
      <c r="H23" s="158"/>
      <c r="I23" s="33" t="s">
        <v>94</v>
      </c>
      <c r="J23" s="171"/>
      <c r="K23" s="80" t="s">
        <v>12</v>
      </c>
      <c r="L23" s="30"/>
      <c r="M23" s="30"/>
      <c r="N23" s="30"/>
      <c r="O23" s="70"/>
      <c r="P23" s="35">
        <v>47157</v>
      </c>
      <c r="Q23" s="81">
        <v>40935.800000000003</v>
      </c>
      <c r="R23" s="35"/>
      <c r="S23" s="50"/>
      <c r="T23" s="50">
        <f t="shared" si="3"/>
        <v>88092.800000000003</v>
      </c>
    </row>
    <row r="24" spans="1:20" s="83" customFormat="1" ht="15" customHeight="1" x14ac:dyDescent="0.25">
      <c r="A24" s="162"/>
      <c r="B24" s="166" t="s">
        <v>100</v>
      </c>
      <c r="C24" s="162"/>
      <c r="D24" s="162"/>
      <c r="E24" s="158"/>
      <c r="F24" s="158"/>
      <c r="G24" s="179" t="s">
        <v>111</v>
      </c>
      <c r="H24" s="158"/>
      <c r="I24" s="33" t="s">
        <v>94</v>
      </c>
      <c r="J24" s="169"/>
      <c r="K24" s="34" t="s">
        <v>15</v>
      </c>
      <c r="L24" s="30"/>
      <c r="M24" s="30"/>
      <c r="N24" s="30"/>
      <c r="O24" s="70"/>
      <c r="P24" s="35">
        <v>531477.64</v>
      </c>
      <c r="Q24" s="35">
        <v>572881.78</v>
      </c>
      <c r="R24" s="35"/>
      <c r="S24" s="50"/>
      <c r="T24" s="50">
        <f t="shared" si="3"/>
        <v>1104359.42</v>
      </c>
    </row>
    <row r="25" spans="1:20" s="83" customFormat="1" ht="15" x14ac:dyDescent="0.25">
      <c r="A25" s="162"/>
      <c r="B25" s="167"/>
      <c r="C25" s="162"/>
      <c r="D25" s="162"/>
      <c r="E25" s="158"/>
      <c r="F25" s="158"/>
      <c r="G25" s="161"/>
      <c r="H25" s="158"/>
      <c r="I25" s="33" t="s">
        <v>94</v>
      </c>
      <c r="J25" s="170"/>
      <c r="K25" s="34" t="s">
        <v>11</v>
      </c>
      <c r="L25" s="30"/>
      <c r="M25" s="30"/>
      <c r="N25" s="30"/>
      <c r="O25" s="70"/>
      <c r="P25" s="35">
        <v>111629.5</v>
      </c>
      <c r="Q25" s="35"/>
      <c r="R25" s="35"/>
      <c r="S25" s="50"/>
      <c r="T25" s="50">
        <f t="shared" si="3"/>
        <v>111629.5</v>
      </c>
    </row>
    <row r="26" spans="1:20" s="83" customFormat="1" ht="15" x14ac:dyDescent="0.25">
      <c r="A26" s="162"/>
      <c r="B26" s="167"/>
      <c r="C26" s="162"/>
      <c r="D26" s="162"/>
      <c r="E26" s="158"/>
      <c r="F26" s="158"/>
      <c r="G26" s="161"/>
      <c r="H26" s="158"/>
      <c r="I26" s="33" t="s">
        <v>94</v>
      </c>
      <c r="J26" s="170"/>
      <c r="K26" s="34" t="s">
        <v>13</v>
      </c>
      <c r="L26" s="30"/>
      <c r="M26" s="30"/>
      <c r="N26" s="30"/>
      <c r="O26" s="70"/>
      <c r="P26" s="35">
        <v>205966.07999999999</v>
      </c>
      <c r="Q26" s="35"/>
      <c r="R26" s="35"/>
      <c r="S26" s="50"/>
      <c r="T26" s="50">
        <f t="shared" si="3"/>
        <v>205966.07999999999</v>
      </c>
    </row>
    <row r="27" spans="1:20" s="83" customFormat="1" ht="15" x14ac:dyDescent="0.25">
      <c r="A27" s="162"/>
      <c r="B27" s="167"/>
      <c r="C27" s="162"/>
      <c r="D27" s="162"/>
      <c r="E27" s="158"/>
      <c r="F27" s="158"/>
      <c r="G27" s="161"/>
      <c r="H27" s="158"/>
      <c r="I27" s="33" t="s">
        <v>94</v>
      </c>
      <c r="J27" s="170"/>
      <c r="K27" s="34" t="s">
        <v>16</v>
      </c>
      <c r="L27" s="30"/>
      <c r="M27" s="30"/>
      <c r="N27" s="30"/>
      <c r="O27" s="70"/>
      <c r="P27" s="35">
        <v>25536</v>
      </c>
      <c r="Q27" s="35">
        <v>273208.88</v>
      </c>
      <c r="R27" s="35"/>
      <c r="S27" s="50"/>
      <c r="T27" s="50">
        <f t="shared" si="3"/>
        <v>298744.88</v>
      </c>
    </row>
    <row r="28" spans="1:20" s="83" customFormat="1" ht="15" x14ac:dyDescent="0.25">
      <c r="A28" s="162"/>
      <c r="B28" s="167"/>
      <c r="C28" s="162"/>
      <c r="D28" s="162"/>
      <c r="E28" s="158"/>
      <c r="F28" s="158"/>
      <c r="G28" s="161"/>
      <c r="H28" s="158"/>
      <c r="I28" s="33" t="s">
        <v>94</v>
      </c>
      <c r="J28" s="170"/>
      <c r="K28" s="34" t="s">
        <v>17</v>
      </c>
      <c r="L28" s="30"/>
      <c r="M28" s="30"/>
      <c r="N28" s="30"/>
      <c r="O28" s="70"/>
      <c r="P28" s="35">
        <v>163192.95999999999</v>
      </c>
      <c r="Q28" s="35"/>
      <c r="R28" s="35"/>
      <c r="S28" s="50"/>
      <c r="T28" s="50">
        <f t="shared" si="3"/>
        <v>163192.95999999999</v>
      </c>
    </row>
    <row r="29" spans="1:20" s="83" customFormat="1" ht="15" x14ac:dyDescent="0.25">
      <c r="A29" s="162"/>
      <c r="B29" s="167"/>
      <c r="C29" s="162"/>
      <c r="D29" s="162"/>
      <c r="E29" s="158"/>
      <c r="F29" s="158"/>
      <c r="G29" s="161"/>
      <c r="H29" s="158"/>
      <c r="I29" s="33" t="s">
        <v>94</v>
      </c>
      <c r="J29" s="170"/>
      <c r="K29" s="34" t="s">
        <v>66</v>
      </c>
      <c r="L29" s="30"/>
      <c r="M29" s="30"/>
      <c r="N29" s="30"/>
      <c r="O29" s="70"/>
      <c r="P29" s="35">
        <v>9440</v>
      </c>
      <c r="Q29" s="35"/>
      <c r="R29" s="35"/>
      <c r="S29" s="50"/>
      <c r="T29" s="50">
        <f t="shared" si="3"/>
        <v>9440</v>
      </c>
    </row>
    <row r="30" spans="1:20" s="83" customFormat="1" ht="15" customHeight="1" x14ac:dyDescent="0.25">
      <c r="A30" s="162"/>
      <c r="B30" s="167"/>
      <c r="C30" s="162"/>
      <c r="D30" s="162"/>
      <c r="E30" s="158"/>
      <c r="F30" s="158"/>
      <c r="G30" s="161"/>
      <c r="H30" s="158"/>
      <c r="I30" s="33" t="s">
        <v>94</v>
      </c>
      <c r="J30" s="170"/>
      <c r="K30" s="34" t="s">
        <v>9</v>
      </c>
      <c r="L30" s="30"/>
      <c r="M30" s="30"/>
      <c r="N30" s="30"/>
      <c r="O30" s="70"/>
      <c r="P30" s="35">
        <v>214522</v>
      </c>
      <c r="Q30" s="82"/>
      <c r="R30" s="35"/>
      <c r="S30" s="50"/>
      <c r="T30" s="50">
        <f t="shared" si="3"/>
        <v>214522</v>
      </c>
    </row>
    <row r="31" spans="1:20" s="83" customFormat="1" ht="15.75" customHeight="1" x14ac:dyDescent="0.25">
      <c r="A31" s="162"/>
      <c r="B31" s="168"/>
      <c r="C31" s="162"/>
      <c r="D31" s="162"/>
      <c r="E31" s="158"/>
      <c r="F31" s="158"/>
      <c r="G31" s="180"/>
      <c r="H31" s="158"/>
      <c r="I31" s="33" t="s">
        <v>94</v>
      </c>
      <c r="J31" s="171"/>
      <c r="K31" s="34" t="s">
        <v>14</v>
      </c>
      <c r="L31" s="30"/>
      <c r="M31" s="30"/>
      <c r="N31" s="30"/>
      <c r="O31" s="70"/>
      <c r="P31" s="35"/>
      <c r="Q31" s="35">
        <v>299550</v>
      </c>
      <c r="R31" s="35"/>
      <c r="S31" s="50"/>
      <c r="T31" s="50">
        <f t="shared" si="3"/>
        <v>299550</v>
      </c>
    </row>
    <row r="32" spans="1:20" s="83" customFormat="1" ht="15" customHeight="1" x14ac:dyDescent="0.25">
      <c r="A32" s="162"/>
      <c r="B32" s="185" t="s">
        <v>101</v>
      </c>
      <c r="C32" s="162"/>
      <c r="D32" s="162"/>
      <c r="E32" s="158"/>
      <c r="F32" s="158"/>
      <c r="G32" s="158" t="s">
        <v>112</v>
      </c>
      <c r="H32" s="158"/>
      <c r="I32" s="33" t="s">
        <v>94</v>
      </c>
      <c r="J32" s="169">
        <v>472</v>
      </c>
      <c r="K32" s="34" t="s">
        <v>3</v>
      </c>
      <c r="L32" s="30"/>
      <c r="M32" s="30"/>
      <c r="N32" s="30"/>
      <c r="O32" s="70"/>
      <c r="P32" s="35">
        <v>24694.400000000001</v>
      </c>
      <c r="Q32" s="35">
        <v>26861.1</v>
      </c>
      <c r="R32" s="35"/>
      <c r="S32" s="50"/>
      <c r="T32" s="50">
        <f t="shared" si="3"/>
        <v>51555.5</v>
      </c>
    </row>
    <row r="33" spans="1:20" s="83" customFormat="1" ht="15" x14ac:dyDescent="0.25">
      <c r="A33" s="162"/>
      <c r="B33" s="186"/>
      <c r="C33" s="162"/>
      <c r="D33" s="162"/>
      <c r="E33" s="158"/>
      <c r="F33" s="158"/>
      <c r="G33" s="158"/>
      <c r="H33" s="158"/>
      <c r="I33" s="33" t="s">
        <v>94</v>
      </c>
      <c r="J33" s="170"/>
      <c r="K33" s="34" t="s">
        <v>5</v>
      </c>
      <c r="L33" s="30"/>
      <c r="M33" s="30"/>
      <c r="N33" s="30"/>
      <c r="O33" s="70"/>
      <c r="P33" s="35">
        <v>668870.40000000002</v>
      </c>
      <c r="Q33" s="35">
        <v>348989.4</v>
      </c>
      <c r="R33" s="35"/>
      <c r="S33" s="50"/>
      <c r="T33" s="50">
        <f t="shared" si="3"/>
        <v>1017859.8</v>
      </c>
    </row>
    <row r="34" spans="1:20" s="83" customFormat="1" ht="15" x14ac:dyDescent="0.25">
      <c r="A34" s="162"/>
      <c r="B34" s="186"/>
      <c r="C34" s="162"/>
      <c r="D34" s="162"/>
      <c r="E34" s="158"/>
      <c r="F34" s="158"/>
      <c r="G34" s="158"/>
      <c r="H34" s="158"/>
      <c r="I34" s="33" t="s">
        <v>94</v>
      </c>
      <c r="J34" s="170"/>
      <c r="K34" s="34" t="s">
        <v>18</v>
      </c>
      <c r="L34" s="30"/>
      <c r="M34" s="30"/>
      <c r="N34" s="30"/>
      <c r="O34" s="70"/>
      <c r="P34" s="35"/>
      <c r="Q34" s="35">
        <v>112000</v>
      </c>
      <c r="R34" s="35"/>
      <c r="S34" s="50"/>
      <c r="T34" s="50">
        <f t="shared" si="3"/>
        <v>112000</v>
      </c>
    </row>
    <row r="35" spans="1:20" s="83" customFormat="1" ht="15" x14ac:dyDescent="0.25">
      <c r="A35" s="162"/>
      <c r="B35" s="186"/>
      <c r="C35" s="162"/>
      <c r="D35" s="162"/>
      <c r="E35" s="158"/>
      <c r="F35" s="158"/>
      <c r="G35" s="158"/>
      <c r="H35" s="158"/>
      <c r="I35" s="33" t="s">
        <v>94</v>
      </c>
      <c r="J35" s="170"/>
      <c r="K35" s="34" t="s">
        <v>11</v>
      </c>
      <c r="L35" s="30"/>
      <c r="M35" s="30"/>
      <c r="N35" s="30"/>
      <c r="O35" s="70"/>
      <c r="P35" s="35"/>
      <c r="Q35" s="35">
        <v>230944</v>
      </c>
      <c r="R35" s="35"/>
      <c r="S35" s="50"/>
      <c r="T35" s="50">
        <f t="shared" si="3"/>
        <v>230944</v>
      </c>
    </row>
    <row r="36" spans="1:20" s="83" customFormat="1" ht="15" x14ac:dyDescent="0.25">
      <c r="A36" s="162"/>
      <c r="B36" s="187"/>
      <c r="C36" s="162"/>
      <c r="D36" s="162"/>
      <c r="E36" s="158"/>
      <c r="F36" s="158"/>
      <c r="G36" s="158"/>
      <c r="H36" s="158"/>
      <c r="I36" s="33" t="s">
        <v>94</v>
      </c>
      <c r="J36" s="171"/>
      <c r="K36" s="34" t="s">
        <v>19</v>
      </c>
      <c r="L36" s="30"/>
      <c r="M36" s="30"/>
      <c r="N36" s="30"/>
      <c r="O36" s="70"/>
      <c r="P36" s="35"/>
      <c r="Q36" s="35">
        <v>814624.8</v>
      </c>
      <c r="R36" s="35"/>
      <c r="S36" s="50"/>
      <c r="T36" s="50">
        <f t="shared" si="3"/>
        <v>814624.8</v>
      </c>
    </row>
    <row r="37" spans="1:20" s="83" customFormat="1" ht="15" customHeight="1" x14ac:dyDescent="0.25">
      <c r="A37" s="162"/>
      <c r="B37" s="185" t="s">
        <v>102</v>
      </c>
      <c r="C37" s="162"/>
      <c r="D37" s="162"/>
      <c r="E37" s="158"/>
      <c r="F37" s="158"/>
      <c r="G37" s="158"/>
      <c r="H37" s="158"/>
      <c r="I37" s="33" t="s">
        <v>94</v>
      </c>
      <c r="J37" s="165">
        <v>819</v>
      </c>
      <c r="K37" s="34" t="s">
        <v>3</v>
      </c>
      <c r="L37" s="30"/>
      <c r="M37" s="30"/>
      <c r="N37" s="30"/>
      <c r="O37" s="70"/>
      <c r="P37" s="35">
        <v>29957.8</v>
      </c>
      <c r="Q37" s="35">
        <v>26606</v>
      </c>
      <c r="R37" s="35"/>
      <c r="S37" s="50"/>
      <c r="T37" s="50">
        <f t="shared" si="3"/>
        <v>56563.8</v>
      </c>
    </row>
    <row r="38" spans="1:20" s="83" customFormat="1" ht="15" customHeight="1" x14ac:dyDescent="0.25">
      <c r="A38" s="162"/>
      <c r="B38" s="186"/>
      <c r="C38" s="162"/>
      <c r="D38" s="162"/>
      <c r="E38" s="158"/>
      <c r="F38" s="158"/>
      <c r="G38" s="158"/>
      <c r="H38" s="158"/>
      <c r="I38" s="33" t="s">
        <v>94</v>
      </c>
      <c r="J38" s="165"/>
      <c r="K38" s="34" t="s">
        <v>5</v>
      </c>
      <c r="L38" s="30"/>
      <c r="M38" s="30"/>
      <c r="N38" s="30"/>
      <c r="O38" s="70"/>
      <c r="P38" s="35"/>
      <c r="Q38" s="35">
        <v>15892.8</v>
      </c>
      <c r="R38" s="35"/>
      <c r="S38" s="50"/>
      <c r="T38" s="50">
        <f t="shared" si="3"/>
        <v>15892.8</v>
      </c>
    </row>
    <row r="39" spans="1:20" ht="15" x14ac:dyDescent="0.25">
      <c r="A39" s="162"/>
      <c r="B39" s="186"/>
      <c r="C39" s="162"/>
      <c r="D39" s="162"/>
      <c r="E39" s="158"/>
      <c r="F39" s="158"/>
      <c r="G39" s="158"/>
      <c r="H39" s="158"/>
      <c r="I39" s="33" t="s">
        <v>94</v>
      </c>
      <c r="J39" s="165"/>
      <c r="K39" s="34" t="s">
        <v>20</v>
      </c>
      <c r="L39" s="30"/>
      <c r="M39" s="30"/>
      <c r="N39" s="30"/>
      <c r="O39" s="70"/>
      <c r="P39" s="35"/>
      <c r="Q39" s="35">
        <v>12794</v>
      </c>
      <c r="R39" s="35"/>
      <c r="S39" s="50"/>
      <c r="T39" s="50">
        <f t="shared" si="3"/>
        <v>12794</v>
      </c>
    </row>
    <row r="40" spans="1:20" ht="15" x14ac:dyDescent="0.25">
      <c r="A40" s="162"/>
      <c r="B40" s="186"/>
      <c r="C40" s="162"/>
      <c r="D40" s="162"/>
      <c r="E40" s="158"/>
      <c r="F40" s="158"/>
      <c r="G40" s="158"/>
      <c r="H40" s="158"/>
      <c r="I40" s="33" t="s">
        <v>94</v>
      </c>
      <c r="J40" s="165"/>
      <c r="K40" s="34" t="s">
        <v>21</v>
      </c>
      <c r="L40" s="30"/>
      <c r="M40" s="30"/>
      <c r="N40" s="30"/>
      <c r="O40" s="71"/>
      <c r="P40" s="35">
        <v>288415.40000000002</v>
      </c>
      <c r="Q40" s="35">
        <v>63557.9</v>
      </c>
      <c r="R40" s="35"/>
      <c r="S40" s="50"/>
      <c r="T40" s="50">
        <f t="shared" si="3"/>
        <v>351973.30000000005</v>
      </c>
    </row>
    <row r="41" spans="1:20" ht="15" x14ac:dyDescent="0.25">
      <c r="A41" s="162"/>
      <c r="B41" s="187"/>
      <c r="C41" s="162"/>
      <c r="D41" s="162"/>
      <c r="E41" s="158"/>
      <c r="F41" s="158"/>
      <c r="G41" s="158"/>
      <c r="H41" s="158"/>
      <c r="I41" s="33" t="s">
        <v>94</v>
      </c>
      <c r="J41" s="165"/>
      <c r="K41" s="34" t="s">
        <v>22</v>
      </c>
      <c r="L41" s="30"/>
      <c r="M41" s="30"/>
      <c r="N41" s="30"/>
      <c r="O41" s="70"/>
      <c r="P41" s="35">
        <v>200000</v>
      </c>
      <c r="Q41" s="35">
        <v>280121.7</v>
      </c>
      <c r="R41" s="35"/>
      <c r="S41" s="50"/>
      <c r="T41" s="50">
        <f t="shared" si="3"/>
        <v>480121.7</v>
      </c>
    </row>
    <row r="42" spans="1:20" ht="15" x14ac:dyDescent="0.25">
      <c r="A42" s="162"/>
      <c r="B42" s="177" t="s">
        <v>103</v>
      </c>
      <c r="C42" s="162"/>
      <c r="D42" s="162"/>
      <c r="E42" s="158"/>
      <c r="F42" s="158"/>
      <c r="G42" s="158"/>
      <c r="H42" s="158"/>
      <c r="I42" s="33" t="s">
        <v>94</v>
      </c>
      <c r="J42" s="164">
        <v>124</v>
      </c>
      <c r="K42" s="72" t="s">
        <v>3</v>
      </c>
      <c r="L42" s="30"/>
      <c r="M42" s="30"/>
      <c r="N42" s="30"/>
      <c r="O42" s="70"/>
      <c r="P42" s="35">
        <f>28758.7+0.3</f>
        <v>28759</v>
      </c>
      <c r="Q42" s="35">
        <v>29309.8</v>
      </c>
      <c r="R42" s="35"/>
      <c r="S42" s="50"/>
      <c r="T42" s="50">
        <f t="shared" si="3"/>
        <v>58068.800000000003</v>
      </c>
    </row>
    <row r="43" spans="1:20" ht="15" x14ac:dyDescent="0.25">
      <c r="A43" s="162"/>
      <c r="B43" s="177"/>
      <c r="C43" s="162"/>
      <c r="D43" s="162"/>
      <c r="E43" s="158"/>
      <c r="F43" s="158"/>
      <c r="G43" s="158"/>
      <c r="H43" s="158"/>
      <c r="I43" s="33" t="s">
        <v>94</v>
      </c>
      <c r="J43" s="164"/>
      <c r="K43" s="72" t="s">
        <v>23</v>
      </c>
      <c r="L43" s="30"/>
      <c r="M43" s="30"/>
      <c r="N43" s="30"/>
      <c r="O43" s="70"/>
      <c r="P43" s="35">
        <v>2699.9</v>
      </c>
      <c r="Q43" s="35"/>
      <c r="R43" s="35"/>
      <c r="S43" s="50"/>
      <c r="T43" s="50">
        <f t="shared" si="3"/>
        <v>2699.9</v>
      </c>
    </row>
    <row r="44" spans="1:20" s="83" customFormat="1" ht="15" customHeight="1" x14ac:dyDescent="0.25">
      <c r="A44" s="162"/>
      <c r="B44" s="177"/>
      <c r="C44" s="162"/>
      <c r="D44" s="162"/>
      <c r="E44" s="158"/>
      <c r="F44" s="158"/>
      <c r="G44" s="158"/>
      <c r="H44" s="158"/>
      <c r="I44" s="33" t="s">
        <v>94</v>
      </c>
      <c r="J44" s="164"/>
      <c r="K44" s="72" t="s">
        <v>24</v>
      </c>
      <c r="L44" s="30"/>
      <c r="M44" s="30"/>
      <c r="N44" s="30"/>
      <c r="O44" s="70"/>
      <c r="P44" s="35"/>
      <c r="Q44" s="35">
        <v>18437.3</v>
      </c>
      <c r="R44" s="35"/>
      <c r="S44" s="50"/>
      <c r="T44" s="50">
        <f t="shared" si="3"/>
        <v>18437.3</v>
      </c>
    </row>
    <row r="45" spans="1:20" s="83" customFormat="1" ht="15" x14ac:dyDescent="0.25">
      <c r="A45" s="162"/>
      <c r="B45" s="177"/>
      <c r="C45" s="162"/>
      <c r="D45" s="162"/>
      <c r="E45" s="158"/>
      <c r="F45" s="158"/>
      <c r="G45" s="158"/>
      <c r="H45" s="158"/>
      <c r="I45" s="33" t="s">
        <v>94</v>
      </c>
      <c r="J45" s="164"/>
      <c r="K45" s="72" t="s">
        <v>25</v>
      </c>
      <c r="L45" s="30"/>
      <c r="M45" s="30"/>
      <c r="N45" s="30"/>
      <c r="O45" s="70"/>
      <c r="P45" s="35"/>
      <c r="Q45" s="35">
        <v>7840</v>
      </c>
      <c r="R45" s="35"/>
      <c r="S45" s="50"/>
      <c r="T45" s="50">
        <f t="shared" si="3"/>
        <v>7840</v>
      </c>
    </row>
    <row r="46" spans="1:20" s="83" customFormat="1" ht="15" x14ac:dyDescent="0.25">
      <c r="A46" s="162"/>
      <c r="B46" s="177"/>
      <c r="C46" s="162"/>
      <c r="D46" s="162"/>
      <c r="E46" s="158"/>
      <c r="F46" s="158"/>
      <c r="G46" s="158"/>
      <c r="H46" s="158"/>
      <c r="I46" s="33" t="s">
        <v>94</v>
      </c>
      <c r="J46" s="164"/>
      <c r="K46" s="72" t="s">
        <v>26</v>
      </c>
      <c r="L46" s="30"/>
      <c r="M46" s="30"/>
      <c r="N46" s="30"/>
      <c r="O46" s="70"/>
      <c r="P46" s="35">
        <v>6190</v>
      </c>
      <c r="Q46" s="35"/>
      <c r="R46" s="35"/>
      <c r="S46" s="50"/>
      <c r="T46" s="50">
        <f t="shared" si="3"/>
        <v>6190</v>
      </c>
    </row>
    <row r="47" spans="1:20" s="83" customFormat="1" ht="15" customHeight="1" x14ac:dyDescent="0.25">
      <c r="A47" s="162"/>
      <c r="B47" s="177"/>
      <c r="C47" s="162"/>
      <c r="D47" s="162"/>
      <c r="E47" s="158"/>
      <c r="F47" s="158"/>
      <c r="G47" s="158"/>
      <c r="H47" s="158"/>
      <c r="I47" s="33" t="s">
        <v>94</v>
      </c>
      <c r="J47" s="164"/>
      <c r="K47" s="72" t="s">
        <v>9</v>
      </c>
      <c r="L47" s="30"/>
      <c r="M47" s="30"/>
      <c r="N47" s="30"/>
      <c r="O47" s="70"/>
      <c r="P47" s="35">
        <v>10489</v>
      </c>
      <c r="Q47" s="35"/>
      <c r="R47" s="35"/>
      <c r="S47" s="50"/>
      <c r="T47" s="50">
        <f t="shared" si="3"/>
        <v>10489</v>
      </c>
    </row>
    <row r="48" spans="1:20" s="83" customFormat="1" ht="15" x14ac:dyDescent="0.25">
      <c r="A48" s="162"/>
      <c r="B48" s="178" t="s">
        <v>104</v>
      </c>
      <c r="C48" s="162"/>
      <c r="D48" s="162"/>
      <c r="E48" s="158"/>
      <c r="F48" s="158"/>
      <c r="G48" s="158"/>
      <c r="H48" s="158"/>
      <c r="I48" s="33" t="s">
        <v>94</v>
      </c>
      <c r="J48" s="164"/>
      <c r="K48" s="72" t="s">
        <v>3</v>
      </c>
      <c r="L48" s="30"/>
      <c r="M48" s="30"/>
      <c r="N48" s="30"/>
      <c r="O48" s="70"/>
      <c r="P48" s="35">
        <f>35530.4-180</f>
        <v>35350.400000000001</v>
      </c>
      <c r="Q48" s="35">
        <v>31304.1</v>
      </c>
      <c r="R48" s="35"/>
      <c r="S48" s="50"/>
      <c r="T48" s="50">
        <f t="shared" si="3"/>
        <v>66654.5</v>
      </c>
    </row>
    <row r="49" spans="1:59" s="83" customFormat="1" ht="15" customHeight="1" x14ac:dyDescent="0.25">
      <c r="A49" s="162"/>
      <c r="B49" s="178"/>
      <c r="C49" s="162"/>
      <c r="D49" s="162"/>
      <c r="E49" s="158"/>
      <c r="F49" s="158"/>
      <c r="G49" s="158"/>
      <c r="H49" s="158"/>
      <c r="I49" s="33" t="s">
        <v>94</v>
      </c>
      <c r="J49" s="164"/>
      <c r="K49" s="72" t="s">
        <v>23</v>
      </c>
      <c r="L49" s="30"/>
      <c r="M49" s="30"/>
      <c r="N49" s="30"/>
      <c r="O49" s="70"/>
      <c r="P49" s="35">
        <v>81050.7</v>
      </c>
      <c r="Q49" s="35">
        <v>11935.4</v>
      </c>
      <c r="R49" s="35"/>
      <c r="S49" s="50"/>
      <c r="T49" s="50">
        <f t="shared" si="3"/>
        <v>92986.099999999991</v>
      </c>
    </row>
    <row r="50" spans="1:59" s="83" customFormat="1" ht="15" customHeight="1" x14ac:dyDescent="0.25">
      <c r="A50" s="162"/>
      <c r="B50" s="178"/>
      <c r="C50" s="162"/>
      <c r="D50" s="162"/>
      <c r="E50" s="158"/>
      <c r="F50" s="158"/>
      <c r="G50" s="158"/>
      <c r="H50" s="158"/>
      <c r="I50" s="33" t="s">
        <v>94</v>
      </c>
      <c r="J50" s="164"/>
      <c r="K50" s="72" t="s">
        <v>24</v>
      </c>
      <c r="L50" s="30"/>
      <c r="M50" s="30"/>
      <c r="N50" s="30"/>
      <c r="O50" s="70"/>
      <c r="P50" s="35">
        <v>2240</v>
      </c>
      <c r="Q50" s="35">
        <v>17228</v>
      </c>
      <c r="R50" s="35"/>
      <c r="S50" s="50"/>
      <c r="T50" s="50">
        <f t="shared" si="3"/>
        <v>19468</v>
      </c>
    </row>
    <row r="51" spans="1:59" s="83" customFormat="1" ht="15" x14ac:dyDescent="0.25">
      <c r="A51" s="162"/>
      <c r="B51" s="178"/>
      <c r="C51" s="162"/>
      <c r="D51" s="162"/>
      <c r="E51" s="158"/>
      <c r="F51" s="158"/>
      <c r="G51" s="158"/>
      <c r="H51" s="158"/>
      <c r="I51" s="33" t="s">
        <v>94</v>
      </c>
      <c r="J51" s="164"/>
      <c r="K51" s="72" t="s">
        <v>25</v>
      </c>
      <c r="L51" s="30"/>
      <c r="M51" s="30"/>
      <c r="N51" s="30"/>
      <c r="O51" s="70"/>
      <c r="P51" s="35"/>
      <c r="Q51" s="35">
        <v>20251.8</v>
      </c>
      <c r="R51" s="35"/>
      <c r="S51" s="50"/>
      <c r="T51" s="50">
        <f t="shared" si="3"/>
        <v>20251.8</v>
      </c>
    </row>
    <row r="52" spans="1:59" s="83" customFormat="1" ht="15" x14ac:dyDescent="0.25">
      <c r="A52" s="162"/>
      <c r="B52" s="178" t="s">
        <v>105</v>
      </c>
      <c r="C52" s="162"/>
      <c r="D52" s="162"/>
      <c r="E52" s="158"/>
      <c r="F52" s="158"/>
      <c r="G52" s="158"/>
      <c r="H52" s="158"/>
      <c r="I52" s="33" t="s">
        <v>94</v>
      </c>
      <c r="J52" s="164"/>
      <c r="K52" s="72" t="s">
        <v>3</v>
      </c>
      <c r="L52" s="30"/>
      <c r="M52" s="30"/>
      <c r="N52" s="30"/>
      <c r="O52" s="70"/>
      <c r="P52" s="35">
        <v>60292.5</v>
      </c>
      <c r="Q52" s="35">
        <v>56834.400000000001</v>
      </c>
      <c r="R52" s="35"/>
      <c r="S52" s="50"/>
      <c r="T52" s="50">
        <f t="shared" si="3"/>
        <v>117126.9</v>
      </c>
    </row>
    <row r="53" spans="1:59" s="83" customFormat="1" ht="15" x14ac:dyDescent="0.25">
      <c r="A53" s="162"/>
      <c r="B53" s="178"/>
      <c r="C53" s="162"/>
      <c r="D53" s="162"/>
      <c r="E53" s="158"/>
      <c r="F53" s="158"/>
      <c r="G53" s="158"/>
      <c r="H53" s="158"/>
      <c r="I53" s="33" t="s">
        <v>94</v>
      </c>
      <c r="J53" s="164"/>
      <c r="K53" s="72" t="s">
        <v>24</v>
      </c>
      <c r="L53" s="30"/>
      <c r="M53" s="30"/>
      <c r="N53" s="30"/>
      <c r="O53" s="70"/>
      <c r="P53" s="35">
        <v>100481.7</v>
      </c>
      <c r="Q53" s="35">
        <v>85448.4</v>
      </c>
      <c r="R53" s="35"/>
      <c r="S53" s="50"/>
      <c r="T53" s="50">
        <f t="shared" si="3"/>
        <v>185930.09999999998</v>
      </c>
    </row>
    <row r="54" spans="1:59" s="83" customFormat="1" ht="15" x14ac:dyDescent="0.25">
      <c r="A54" s="162"/>
      <c r="B54" s="178"/>
      <c r="C54" s="162"/>
      <c r="D54" s="162"/>
      <c r="E54" s="158"/>
      <c r="F54" s="158"/>
      <c r="G54" s="158"/>
      <c r="H54" s="158"/>
      <c r="I54" s="33" t="s">
        <v>94</v>
      </c>
      <c r="J54" s="164"/>
      <c r="K54" s="72" t="s">
        <v>26</v>
      </c>
      <c r="L54" s="30"/>
      <c r="M54" s="30"/>
      <c r="N54" s="30"/>
      <c r="O54" s="70"/>
      <c r="P54" s="35">
        <v>500</v>
      </c>
      <c r="Q54" s="35">
        <v>1750</v>
      </c>
      <c r="R54" s="35"/>
      <c r="S54" s="50"/>
      <c r="T54" s="50">
        <f t="shared" si="3"/>
        <v>2250</v>
      </c>
    </row>
    <row r="55" spans="1:59" s="83" customFormat="1" ht="15" x14ac:dyDescent="0.25">
      <c r="A55" s="162"/>
      <c r="B55" s="178" t="s">
        <v>106</v>
      </c>
      <c r="C55" s="162"/>
      <c r="D55" s="162"/>
      <c r="E55" s="158"/>
      <c r="F55" s="158"/>
      <c r="G55" s="158"/>
      <c r="H55" s="158"/>
      <c r="I55" s="33" t="s">
        <v>94</v>
      </c>
      <c r="J55" s="164"/>
      <c r="K55" s="72" t="s">
        <v>3</v>
      </c>
      <c r="L55" s="30"/>
      <c r="M55" s="30"/>
      <c r="N55" s="30"/>
      <c r="O55" s="70"/>
      <c r="P55" s="35">
        <f>26556.3+8415.9</f>
        <v>34972.199999999997</v>
      </c>
      <c r="Q55" s="35">
        <v>23569.200000000001</v>
      </c>
      <c r="R55" s="35"/>
      <c r="S55" s="50"/>
      <c r="T55" s="50">
        <f t="shared" si="3"/>
        <v>58541.399999999994</v>
      </c>
    </row>
    <row r="56" spans="1:59" s="83" customFormat="1" ht="15" customHeight="1" x14ac:dyDescent="0.25">
      <c r="A56" s="162"/>
      <c r="B56" s="178"/>
      <c r="C56" s="162"/>
      <c r="D56" s="162"/>
      <c r="E56" s="158"/>
      <c r="F56" s="158"/>
      <c r="G56" s="158"/>
      <c r="H56" s="158"/>
      <c r="I56" s="33" t="s">
        <v>94</v>
      </c>
      <c r="J56" s="164"/>
      <c r="K56" s="72" t="s">
        <v>23</v>
      </c>
      <c r="L56" s="30"/>
      <c r="M56" s="30"/>
      <c r="N56" s="30"/>
      <c r="O56" s="70"/>
      <c r="P56" s="35">
        <v>93750</v>
      </c>
      <c r="Q56" s="35">
        <v>845</v>
      </c>
      <c r="R56" s="35"/>
      <c r="S56" s="50"/>
      <c r="T56" s="50">
        <f t="shared" si="3"/>
        <v>94595</v>
      </c>
    </row>
    <row r="57" spans="1:59" s="83" customFormat="1" ht="15" customHeight="1" x14ac:dyDescent="0.25">
      <c r="A57" s="162"/>
      <c r="B57" s="178"/>
      <c r="C57" s="162"/>
      <c r="D57" s="162"/>
      <c r="E57" s="158"/>
      <c r="F57" s="158"/>
      <c r="G57" s="158"/>
      <c r="H57" s="158"/>
      <c r="I57" s="33" t="s">
        <v>94</v>
      </c>
      <c r="J57" s="164"/>
      <c r="K57" s="72" t="s">
        <v>27</v>
      </c>
      <c r="L57" s="30"/>
      <c r="M57" s="30"/>
      <c r="N57" s="30"/>
      <c r="O57" s="70"/>
      <c r="P57" s="35">
        <v>650</v>
      </c>
      <c r="Q57" s="35">
        <v>1355.2</v>
      </c>
      <c r="R57" s="35"/>
      <c r="S57" s="50"/>
      <c r="T57" s="50">
        <f t="shared" si="3"/>
        <v>2005.2</v>
      </c>
    </row>
    <row r="58" spans="1:59" s="83" customFormat="1" ht="15" customHeight="1" x14ac:dyDescent="0.25">
      <c r="A58" s="162"/>
      <c r="B58" s="178"/>
      <c r="C58" s="162"/>
      <c r="D58" s="162"/>
      <c r="E58" s="158"/>
      <c r="F58" s="158"/>
      <c r="G58" s="158"/>
      <c r="H58" s="158"/>
      <c r="I58" s="33" t="s">
        <v>94</v>
      </c>
      <c r="J58" s="164"/>
      <c r="K58" s="72" t="s">
        <v>26</v>
      </c>
      <c r="L58" s="30"/>
      <c r="M58" s="30"/>
      <c r="N58" s="30"/>
      <c r="O58" s="70"/>
      <c r="P58" s="35">
        <v>325.89999999999998</v>
      </c>
      <c r="Q58" s="35">
        <v>1738</v>
      </c>
      <c r="R58" s="35"/>
      <c r="S58" s="50"/>
      <c r="T58" s="50">
        <f t="shared" si="3"/>
        <v>2063.9</v>
      </c>
    </row>
    <row r="59" spans="1:59" ht="15" x14ac:dyDescent="0.25">
      <c r="A59" s="162"/>
      <c r="B59" s="178"/>
      <c r="C59" s="162"/>
      <c r="D59" s="162"/>
      <c r="E59" s="158"/>
      <c r="F59" s="158"/>
      <c r="G59" s="158"/>
      <c r="H59" s="158"/>
      <c r="I59" s="33" t="s">
        <v>94</v>
      </c>
      <c r="J59" s="164"/>
      <c r="K59" s="72" t="s">
        <v>15</v>
      </c>
      <c r="L59" s="30"/>
      <c r="M59" s="30"/>
      <c r="N59" s="30"/>
      <c r="O59" s="70"/>
      <c r="P59" s="35"/>
      <c r="Q59" s="35">
        <v>33920.800000000003</v>
      </c>
      <c r="R59" s="35"/>
      <c r="S59" s="50"/>
      <c r="T59" s="50">
        <f t="shared" si="3"/>
        <v>33920.800000000003</v>
      </c>
    </row>
    <row r="60" spans="1:59" s="36" customFormat="1" ht="15" x14ac:dyDescent="0.25">
      <c r="A60" s="162"/>
      <c r="B60" s="178" t="s">
        <v>107</v>
      </c>
      <c r="C60" s="162"/>
      <c r="D60" s="162"/>
      <c r="E60" s="158"/>
      <c r="F60" s="158"/>
      <c r="G60" s="158"/>
      <c r="H60" s="158"/>
      <c r="I60" s="33" t="s">
        <v>94</v>
      </c>
      <c r="J60" s="164"/>
      <c r="K60" s="72" t="s">
        <v>3</v>
      </c>
      <c r="L60" s="30"/>
      <c r="M60" s="30"/>
      <c r="N60" s="30"/>
      <c r="O60" s="70"/>
      <c r="P60" s="35">
        <v>33324</v>
      </c>
      <c r="Q60" s="35">
        <v>35605</v>
      </c>
      <c r="R60" s="35"/>
      <c r="S60" s="50"/>
      <c r="T60" s="50">
        <f t="shared" si="3"/>
        <v>68929</v>
      </c>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row>
    <row r="61" spans="1:59" s="36" customFormat="1" ht="15" x14ac:dyDescent="0.25">
      <c r="A61" s="162"/>
      <c r="B61" s="178"/>
      <c r="C61" s="162"/>
      <c r="D61" s="162"/>
      <c r="E61" s="158"/>
      <c r="F61" s="158"/>
      <c r="G61" s="158"/>
      <c r="H61" s="158"/>
      <c r="I61" s="33" t="s">
        <v>94</v>
      </c>
      <c r="J61" s="164"/>
      <c r="K61" s="72" t="s">
        <v>23</v>
      </c>
      <c r="L61" s="30"/>
      <c r="M61" s="30"/>
      <c r="N61" s="30"/>
      <c r="O61" s="71"/>
      <c r="P61" s="35">
        <v>1721.7</v>
      </c>
      <c r="Q61" s="35">
        <v>1467.5</v>
      </c>
      <c r="R61" s="35"/>
      <c r="S61" s="50"/>
      <c r="T61" s="50">
        <f t="shared" si="3"/>
        <v>3189.2</v>
      </c>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row>
    <row r="62" spans="1:59" s="36" customFormat="1" ht="15" x14ac:dyDescent="0.25">
      <c r="A62" s="162"/>
      <c r="B62" s="178"/>
      <c r="C62" s="162"/>
      <c r="D62" s="162"/>
      <c r="E62" s="158"/>
      <c r="F62" s="158"/>
      <c r="G62" s="158"/>
      <c r="H62" s="158"/>
      <c r="I62" s="33" t="s">
        <v>94</v>
      </c>
      <c r="J62" s="164"/>
      <c r="K62" s="72" t="s">
        <v>24</v>
      </c>
      <c r="L62" s="30"/>
      <c r="M62" s="30"/>
      <c r="N62" s="30"/>
      <c r="O62" s="70"/>
      <c r="P62" s="35">
        <v>355</v>
      </c>
      <c r="Q62" s="35"/>
      <c r="R62" s="35"/>
      <c r="S62" s="50"/>
      <c r="T62" s="50">
        <f t="shared" si="3"/>
        <v>355</v>
      </c>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row>
    <row r="63" spans="1:59" s="36" customFormat="1" ht="15" x14ac:dyDescent="0.25">
      <c r="A63" s="162"/>
      <c r="B63" s="178"/>
      <c r="C63" s="162"/>
      <c r="D63" s="162"/>
      <c r="E63" s="158"/>
      <c r="F63" s="158"/>
      <c r="G63" s="158"/>
      <c r="H63" s="158"/>
      <c r="I63" s="33" t="s">
        <v>94</v>
      </c>
      <c r="J63" s="164"/>
      <c r="K63" s="72" t="s">
        <v>20</v>
      </c>
      <c r="L63" s="30"/>
      <c r="M63" s="30"/>
      <c r="N63" s="30"/>
      <c r="O63" s="70"/>
      <c r="P63" s="35">
        <v>658.3</v>
      </c>
      <c r="Q63" s="35"/>
      <c r="R63" s="35"/>
      <c r="S63" s="50"/>
      <c r="T63" s="50">
        <f t="shared" si="3"/>
        <v>658.3</v>
      </c>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row>
    <row r="64" spans="1:59" s="36" customFormat="1" ht="15" x14ac:dyDescent="0.25">
      <c r="A64" s="162"/>
      <c r="B64" s="178"/>
      <c r="C64" s="162"/>
      <c r="D64" s="162"/>
      <c r="E64" s="158"/>
      <c r="F64" s="158"/>
      <c r="G64" s="158"/>
      <c r="H64" s="158"/>
      <c r="I64" s="33" t="s">
        <v>94</v>
      </c>
      <c r="J64" s="164"/>
      <c r="K64" s="72" t="s">
        <v>26</v>
      </c>
      <c r="L64" s="30"/>
      <c r="M64" s="30"/>
      <c r="N64" s="30"/>
      <c r="O64" s="71"/>
      <c r="P64" s="35">
        <v>6190</v>
      </c>
      <c r="Q64" s="35"/>
      <c r="R64" s="35"/>
      <c r="S64" s="50"/>
      <c r="T64" s="50">
        <f t="shared" si="3"/>
        <v>6190</v>
      </c>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row>
    <row r="65" spans="1:59" s="23" customFormat="1" ht="27.75" customHeight="1" x14ac:dyDescent="0.25">
      <c r="A65" s="162"/>
      <c r="B65" s="13" t="s">
        <v>108</v>
      </c>
      <c r="C65" s="59"/>
      <c r="D65" s="59"/>
      <c r="E65" s="59"/>
      <c r="F65" s="59"/>
      <c r="G65" s="59"/>
      <c r="H65" s="59"/>
      <c r="I65" s="59"/>
      <c r="J65" s="59"/>
      <c r="K65" s="59"/>
      <c r="L65" s="16">
        <f t="shared" ref="L65:S65" si="4">SUM(L17:L64)</f>
        <v>0</v>
      </c>
      <c r="M65" s="16">
        <f t="shared" si="4"/>
        <v>0</v>
      </c>
      <c r="N65" s="16">
        <f t="shared" si="4"/>
        <v>0</v>
      </c>
      <c r="O65" s="16">
        <f t="shared" si="4"/>
        <v>0</v>
      </c>
      <c r="P65" s="16">
        <f t="shared" si="4"/>
        <v>3336833.18</v>
      </c>
      <c r="Q65" s="16">
        <f t="shared" si="4"/>
        <v>3766257.0599999991</v>
      </c>
      <c r="R65" s="16">
        <f t="shared" si="4"/>
        <v>0</v>
      </c>
      <c r="S65" s="16">
        <f t="shared" si="4"/>
        <v>0</v>
      </c>
      <c r="T65" s="16">
        <f t="shared" si="3"/>
        <v>7103090.2399999993</v>
      </c>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row>
    <row r="66" spans="1:59" s="18" customFormat="1" ht="24" customHeight="1" x14ac:dyDescent="0.25">
      <c r="A66" s="172" t="s">
        <v>114</v>
      </c>
      <c r="B66" s="173"/>
      <c r="C66" s="173"/>
      <c r="D66" s="173"/>
      <c r="E66" s="173"/>
      <c r="F66" s="173"/>
      <c r="G66" s="173"/>
      <c r="H66" s="173"/>
      <c r="I66" s="173"/>
      <c r="J66" s="173"/>
      <c r="K66" s="173"/>
      <c r="L66" s="173"/>
      <c r="M66" s="173"/>
      <c r="N66" s="173"/>
      <c r="O66" s="173"/>
      <c r="P66" s="173"/>
      <c r="Q66" s="173"/>
      <c r="R66" s="173"/>
      <c r="S66" s="173"/>
      <c r="T66" s="174"/>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row>
    <row r="67" spans="1:59" s="12" customFormat="1" ht="57" customHeight="1" x14ac:dyDescent="0.25">
      <c r="A67" s="175">
        <v>3</v>
      </c>
      <c r="B67" s="21" t="s">
        <v>115</v>
      </c>
      <c r="C67" s="159" t="s">
        <v>90</v>
      </c>
      <c r="D67" s="159" t="s">
        <v>91</v>
      </c>
      <c r="E67" s="160" t="s">
        <v>118</v>
      </c>
      <c r="F67" s="161" t="s">
        <v>181</v>
      </c>
      <c r="G67" s="161" t="s">
        <v>179</v>
      </c>
      <c r="H67" s="161" t="s">
        <v>180</v>
      </c>
      <c r="I67" s="10" t="s">
        <v>94</v>
      </c>
      <c r="J67" s="10">
        <v>253</v>
      </c>
      <c r="K67" s="10" t="s">
        <v>28</v>
      </c>
      <c r="L67" s="10"/>
      <c r="M67" s="9"/>
      <c r="N67" s="9"/>
      <c r="O67" s="9"/>
      <c r="P67" s="35">
        <v>480550.40000000002</v>
      </c>
      <c r="Q67" s="35">
        <v>592083.80000000005</v>
      </c>
      <c r="R67" s="35"/>
      <c r="S67" s="50"/>
      <c r="T67" s="22">
        <f>Q67+P67</f>
        <v>1072634.2000000002</v>
      </c>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row>
    <row r="68" spans="1:59" s="12" customFormat="1" ht="68.25" customHeight="1" x14ac:dyDescent="0.25">
      <c r="A68" s="176"/>
      <c r="B68" s="21" t="s">
        <v>116</v>
      </c>
      <c r="C68" s="159"/>
      <c r="D68" s="159"/>
      <c r="E68" s="160"/>
      <c r="F68" s="161"/>
      <c r="G68" s="161"/>
      <c r="H68" s="161"/>
      <c r="I68" s="10" t="s">
        <v>94</v>
      </c>
      <c r="J68" s="10">
        <v>253</v>
      </c>
      <c r="K68" s="10" t="s">
        <v>28</v>
      </c>
      <c r="L68" s="10"/>
      <c r="M68" s="9"/>
      <c r="N68" s="9"/>
      <c r="O68" s="9"/>
      <c r="P68" s="35">
        <v>67384</v>
      </c>
      <c r="Q68" s="35">
        <v>53887.6</v>
      </c>
      <c r="R68" s="35"/>
      <c r="S68" s="50"/>
      <c r="T68" s="22">
        <f>Q68+P68</f>
        <v>121271.6</v>
      </c>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row>
    <row r="69" spans="1:59" s="12" customFormat="1" ht="24.75" customHeight="1" x14ac:dyDescent="0.25">
      <c r="A69" s="176"/>
      <c r="B69" s="13" t="s">
        <v>117</v>
      </c>
      <c r="C69" s="61"/>
      <c r="D69" s="61"/>
      <c r="E69" s="62"/>
      <c r="F69" s="63"/>
      <c r="G69" s="63"/>
      <c r="H69" s="63"/>
      <c r="I69" s="15"/>
      <c r="J69" s="64"/>
      <c r="K69" s="15"/>
      <c r="L69" s="65">
        <f t="shared" ref="L69:O69" si="5">SUM(L67:L68)</f>
        <v>0</v>
      </c>
      <c r="M69" s="65">
        <f t="shared" si="5"/>
        <v>0</v>
      </c>
      <c r="N69" s="65">
        <f t="shared" si="5"/>
        <v>0</v>
      </c>
      <c r="O69" s="65">
        <f t="shared" si="5"/>
        <v>0</v>
      </c>
      <c r="P69" s="65">
        <f>SUM(P67:P68)</f>
        <v>547934.4</v>
      </c>
      <c r="Q69" s="65">
        <f t="shared" ref="Q69" si="6">SUM(Q67:Q68)</f>
        <v>645971.4</v>
      </c>
      <c r="R69" s="65">
        <f t="shared" ref="R69" si="7">SUM(R67:R68)</f>
        <v>0</v>
      </c>
      <c r="S69" s="65">
        <f t="shared" ref="S69" si="8">SUM(S67:S68)</f>
        <v>0</v>
      </c>
      <c r="T69" s="16">
        <f>SUM(T67:T68)</f>
        <v>1193905.8000000003</v>
      </c>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row>
    <row r="70" spans="1:59" s="18" customFormat="1" ht="26.25" customHeight="1" x14ac:dyDescent="0.25">
      <c r="A70" s="157" t="s">
        <v>191</v>
      </c>
      <c r="B70" s="149"/>
      <c r="C70" s="149"/>
      <c r="D70" s="149"/>
      <c r="E70" s="149"/>
      <c r="F70" s="149"/>
      <c r="G70" s="149"/>
      <c r="H70" s="149"/>
      <c r="I70" s="149"/>
      <c r="J70" s="149"/>
      <c r="K70" s="149"/>
      <c r="L70" s="149"/>
      <c r="M70" s="149"/>
      <c r="N70" s="149"/>
      <c r="O70" s="149"/>
      <c r="P70" s="149"/>
      <c r="Q70" s="149"/>
      <c r="R70" s="149"/>
      <c r="S70" s="149"/>
      <c r="T70" s="150"/>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row>
    <row r="71" spans="1:59" s="28" customFormat="1" ht="21.75" customHeight="1" x14ac:dyDescent="0.25">
      <c r="A71" s="198">
        <v>4</v>
      </c>
      <c r="B71" s="166" t="s">
        <v>119</v>
      </c>
      <c r="C71" s="198" t="s">
        <v>90</v>
      </c>
      <c r="D71" s="198" t="s">
        <v>91</v>
      </c>
      <c r="E71" s="223" t="s">
        <v>191</v>
      </c>
      <c r="F71" s="179" t="s">
        <v>192</v>
      </c>
      <c r="G71" s="179" t="s">
        <v>194</v>
      </c>
      <c r="H71" s="179" t="s">
        <v>193</v>
      </c>
      <c r="I71" s="33" t="s">
        <v>95</v>
      </c>
      <c r="J71" s="167">
        <v>271</v>
      </c>
      <c r="K71" s="34" t="s">
        <v>3</v>
      </c>
      <c r="L71" s="33"/>
      <c r="M71" s="33"/>
      <c r="N71" s="33"/>
      <c r="O71" s="39"/>
      <c r="P71" s="37">
        <v>223</v>
      </c>
      <c r="Q71" s="37"/>
      <c r="R71" s="37"/>
      <c r="S71" s="38"/>
      <c r="T71" s="50">
        <f>P71</f>
        <v>223</v>
      </c>
    </row>
    <row r="72" spans="1:59" s="28" customFormat="1" ht="21.75" customHeight="1" x14ac:dyDescent="0.25">
      <c r="A72" s="199"/>
      <c r="B72" s="167"/>
      <c r="C72" s="199"/>
      <c r="D72" s="199"/>
      <c r="E72" s="224"/>
      <c r="F72" s="161"/>
      <c r="G72" s="161"/>
      <c r="H72" s="161"/>
      <c r="I72" s="33" t="s">
        <v>95</v>
      </c>
      <c r="J72" s="167"/>
      <c r="K72" s="34" t="s">
        <v>30</v>
      </c>
      <c r="L72" s="33"/>
      <c r="M72" s="33"/>
      <c r="N72" s="33"/>
      <c r="O72" s="33"/>
      <c r="P72" s="37"/>
      <c r="Q72" s="37">
        <v>287914</v>
      </c>
      <c r="R72" s="37">
        <v>1000000</v>
      </c>
      <c r="S72" s="38"/>
      <c r="T72" s="50">
        <f>R72+Q72</f>
        <v>1287914</v>
      </c>
    </row>
    <row r="73" spans="1:59" s="28" customFormat="1" ht="21.75" customHeight="1" x14ac:dyDescent="0.25">
      <c r="A73" s="199"/>
      <c r="B73" s="167"/>
      <c r="C73" s="199"/>
      <c r="D73" s="199"/>
      <c r="E73" s="224"/>
      <c r="F73" s="161"/>
      <c r="G73" s="161"/>
      <c r="H73" s="161"/>
      <c r="I73" s="33" t="s">
        <v>95</v>
      </c>
      <c r="J73" s="167"/>
      <c r="K73" s="34" t="s">
        <v>32</v>
      </c>
      <c r="L73" s="33"/>
      <c r="M73" s="33"/>
      <c r="N73" s="33"/>
      <c r="O73" s="33"/>
      <c r="P73" s="37">
        <v>1889420</v>
      </c>
      <c r="Q73" s="37">
        <v>2634356</v>
      </c>
      <c r="R73" s="37">
        <v>1219261</v>
      </c>
      <c r="S73" s="38"/>
      <c r="T73" s="50">
        <f>R73+Q73+P73</f>
        <v>5743037</v>
      </c>
    </row>
    <row r="74" spans="1:59" s="28" customFormat="1" ht="21.75" customHeight="1" x14ac:dyDescent="0.25">
      <c r="A74" s="199"/>
      <c r="B74" s="167"/>
      <c r="C74" s="199"/>
      <c r="D74" s="199"/>
      <c r="E74" s="224"/>
      <c r="F74" s="161"/>
      <c r="G74" s="161"/>
      <c r="H74" s="161"/>
      <c r="I74" s="33" t="s">
        <v>95</v>
      </c>
      <c r="J74" s="167"/>
      <c r="K74" s="34" t="s">
        <v>32</v>
      </c>
      <c r="L74" s="33"/>
      <c r="M74" s="33"/>
      <c r="N74" s="33"/>
      <c r="O74" s="33"/>
      <c r="P74" s="37">
        <v>1247007</v>
      </c>
      <c r="Q74" s="37"/>
      <c r="R74" s="37"/>
      <c r="S74" s="38"/>
      <c r="T74" s="50">
        <f>P74</f>
        <v>1247007</v>
      </c>
    </row>
    <row r="75" spans="1:59" s="28" customFormat="1" ht="21.75" customHeight="1" x14ac:dyDescent="0.25">
      <c r="A75" s="199"/>
      <c r="B75" s="167"/>
      <c r="C75" s="199"/>
      <c r="D75" s="199"/>
      <c r="E75" s="224"/>
      <c r="F75" s="161"/>
      <c r="G75" s="161"/>
      <c r="H75" s="161"/>
      <c r="I75" s="33" t="s">
        <v>95</v>
      </c>
      <c r="J75" s="167"/>
      <c r="K75" s="34" t="s">
        <v>34</v>
      </c>
      <c r="L75" s="33"/>
      <c r="M75" s="33"/>
      <c r="N75" s="33"/>
      <c r="O75" s="33"/>
      <c r="P75" s="37">
        <v>2148877</v>
      </c>
      <c r="Q75" s="37">
        <v>2174802</v>
      </c>
      <c r="R75" s="37">
        <v>1778910</v>
      </c>
      <c r="S75" s="38"/>
      <c r="T75" s="50">
        <f>R75+Q75+P75</f>
        <v>6102589</v>
      </c>
    </row>
    <row r="76" spans="1:59" s="28" customFormat="1" ht="21.75" customHeight="1" x14ac:dyDescent="0.25">
      <c r="A76" s="199"/>
      <c r="B76" s="168"/>
      <c r="C76" s="222"/>
      <c r="D76" s="222"/>
      <c r="E76" s="225"/>
      <c r="F76" s="180"/>
      <c r="G76" s="180"/>
      <c r="H76" s="180"/>
      <c r="I76" s="33" t="s">
        <v>95</v>
      </c>
      <c r="J76" s="167"/>
      <c r="K76" s="34" t="s">
        <v>35</v>
      </c>
      <c r="L76" s="33"/>
      <c r="M76" s="33"/>
      <c r="N76" s="33"/>
      <c r="O76" s="33"/>
      <c r="P76" s="37"/>
      <c r="Q76" s="37"/>
      <c r="R76" s="37">
        <v>11066901</v>
      </c>
      <c r="S76" s="38"/>
      <c r="T76" s="50">
        <f>R76</f>
        <v>11066901</v>
      </c>
    </row>
    <row r="77" spans="1:59" s="12" customFormat="1" ht="24.75" customHeight="1" x14ac:dyDescent="0.25">
      <c r="A77" s="85"/>
      <c r="B77" s="52" t="s">
        <v>120</v>
      </c>
      <c r="C77" s="56"/>
      <c r="D77" s="57"/>
      <c r="E77" s="58"/>
      <c r="F77" s="56"/>
      <c r="G77" s="56"/>
      <c r="H77" s="56"/>
      <c r="I77" s="59"/>
      <c r="J77" s="59"/>
      <c r="K77" s="60"/>
      <c r="L77" s="100">
        <f t="shared" ref="L77:O77" si="9">SUM(L69:L73)</f>
        <v>0</v>
      </c>
      <c r="M77" s="100">
        <f t="shared" si="9"/>
        <v>0</v>
      </c>
      <c r="N77" s="100">
        <f t="shared" si="9"/>
        <v>0</v>
      </c>
      <c r="O77" s="100">
        <f t="shared" si="9"/>
        <v>0</v>
      </c>
      <c r="P77" s="16">
        <f>P71+P72+P73+P74+P75+P76</f>
        <v>5285527</v>
      </c>
      <c r="Q77" s="16">
        <f t="shared" ref="Q77:T77" si="10">Q71+Q72+Q73+Q74+Q75+Q76</f>
        <v>5097072</v>
      </c>
      <c r="R77" s="16">
        <f t="shared" si="10"/>
        <v>15065072</v>
      </c>
      <c r="S77" s="16">
        <f t="shared" si="10"/>
        <v>0</v>
      </c>
      <c r="T77" s="16">
        <f t="shared" si="10"/>
        <v>25447671</v>
      </c>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row>
    <row r="78" spans="1:59" s="18" customFormat="1" ht="18.75" customHeight="1" x14ac:dyDescent="0.25">
      <c r="A78" s="157" t="s">
        <v>122</v>
      </c>
      <c r="B78" s="149"/>
      <c r="C78" s="149"/>
      <c r="D78" s="149"/>
      <c r="E78" s="149"/>
      <c r="F78" s="149"/>
      <c r="G78" s="149"/>
      <c r="H78" s="149"/>
      <c r="I78" s="149"/>
      <c r="J78" s="149"/>
      <c r="K78" s="149"/>
      <c r="L78" s="149"/>
      <c r="M78" s="149"/>
      <c r="N78" s="149"/>
      <c r="O78" s="149"/>
      <c r="P78" s="149"/>
      <c r="Q78" s="149"/>
      <c r="R78" s="149"/>
      <c r="S78" s="149"/>
      <c r="T78" s="150"/>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row>
    <row r="79" spans="1:59" s="12" customFormat="1" ht="23.25" customHeight="1" x14ac:dyDescent="0.25">
      <c r="A79" s="189">
        <v>5</v>
      </c>
      <c r="B79" s="166" t="s">
        <v>121</v>
      </c>
      <c r="C79" s="203" t="s">
        <v>90</v>
      </c>
      <c r="D79" s="154" t="s">
        <v>1</v>
      </c>
      <c r="E79" s="156" t="s">
        <v>123</v>
      </c>
      <c r="F79" s="154" t="s">
        <v>124</v>
      </c>
      <c r="G79" s="154" t="s">
        <v>125</v>
      </c>
      <c r="H79" s="154" t="s">
        <v>126</v>
      </c>
      <c r="I79" s="10" t="s">
        <v>94</v>
      </c>
      <c r="J79" s="211">
        <v>268</v>
      </c>
      <c r="K79" s="87" t="s">
        <v>3</v>
      </c>
      <c r="L79" s="19"/>
      <c r="M79" s="9"/>
      <c r="N79" s="9"/>
      <c r="O79" s="9"/>
      <c r="P79" s="9"/>
      <c r="Q79" s="9"/>
      <c r="R79" s="88">
        <v>150029.1</v>
      </c>
      <c r="S79" s="9"/>
      <c r="T79" s="94">
        <f>R79</f>
        <v>150029.1</v>
      </c>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1:59" s="12" customFormat="1" ht="19.5" customHeight="1" x14ac:dyDescent="0.25">
      <c r="A80" s="190"/>
      <c r="B80" s="167"/>
      <c r="C80" s="203"/>
      <c r="D80" s="155"/>
      <c r="E80" s="156"/>
      <c r="F80" s="155"/>
      <c r="G80" s="155"/>
      <c r="H80" s="155"/>
      <c r="I80" s="10" t="s">
        <v>94</v>
      </c>
      <c r="J80" s="212"/>
      <c r="K80" s="87" t="s">
        <v>29</v>
      </c>
      <c r="L80" s="19"/>
      <c r="M80" s="10"/>
      <c r="N80" s="10"/>
      <c r="O80" s="10"/>
      <c r="P80" s="43"/>
      <c r="Q80" s="43"/>
      <c r="R80" s="88">
        <v>6524373.7999999998</v>
      </c>
      <c r="S80" s="9"/>
      <c r="T80" s="94">
        <f>R80</f>
        <v>6524373.7999999998</v>
      </c>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row r="81" spans="1:55" s="12" customFormat="1" ht="15" x14ac:dyDescent="0.25">
      <c r="A81" s="190"/>
      <c r="B81" s="167"/>
      <c r="C81" s="203"/>
      <c r="D81" s="155"/>
      <c r="E81" s="156"/>
      <c r="F81" s="155"/>
      <c r="G81" s="155"/>
      <c r="H81" s="155"/>
      <c r="I81" s="10" t="s">
        <v>94</v>
      </c>
      <c r="J81" s="212"/>
      <c r="K81" s="87" t="s">
        <v>60</v>
      </c>
      <c r="M81" s="10"/>
      <c r="N81" s="10"/>
      <c r="O81" s="10"/>
      <c r="P81" s="43"/>
      <c r="Q81" s="43"/>
      <c r="R81" s="88">
        <v>7196034.5999999996</v>
      </c>
      <c r="S81" s="9"/>
      <c r="T81" s="94">
        <f>R81</f>
        <v>7196034.5999999996</v>
      </c>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s="12" customFormat="1" ht="15" x14ac:dyDescent="0.25">
      <c r="A82" s="190"/>
      <c r="B82" s="167"/>
      <c r="C82" s="203"/>
      <c r="D82" s="155"/>
      <c r="E82" s="156"/>
      <c r="F82" s="155"/>
      <c r="G82" s="155"/>
      <c r="H82" s="155"/>
      <c r="I82" s="10" t="s">
        <v>94</v>
      </c>
      <c r="J82" s="212"/>
      <c r="K82" s="87" t="s">
        <v>61</v>
      </c>
      <c r="L82" s="29"/>
      <c r="M82" s="10"/>
      <c r="N82" s="10"/>
      <c r="O82" s="10"/>
      <c r="P82" s="43"/>
      <c r="Q82" s="43"/>
      <c r="R82" s="88">
        <v>436485</v>
      </c>
      <c r="S82" s="9"/>
      <c r="T82" s="94">
        <f>R82</f>
        <v>436485</v>
      </c>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s="12" customFormat="1" ht="15" x14ac:dyDescent="0.25">
      <c r="A83" s="190"/>
      <c r="B83" s="167"/>
      <c r="C83" s="203"/>
      <c r="D83" s="155"/>
      <c r="E83" s="156"/>
      <c r="F83" s="155"/>
      <c r="G83" s="155"/>
      <c r="H83" s="155"/>
      <c r="I83" s="10" t="s">
        <v>94</v>
      </c>
      <c r="J83" s="212"/>
      <c r="K83" s="72" t="s">
        <v>52</v>
      </c>
      <c r="L83" s="29"/>
      <c r="M83" s="10"/>
      <c r="N83" s="10"/>
      <c r="O83" s="10"/>
      <c r="P83" s="43"/>
      <c r="Q83" s="43"/>
      <c r="R83" s="89">
        <v>72105.600000000006</v>
      </c>
      <c r="S83" s="9"/>
      <c r="T83" s="94">
        <f>R83</f>
        <v>72105.600000000006</v>
      </c>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s="12" customFormat="1" ht="15" hidden="1" customHeight="1" x14ac:dyDescent="0.25">
      <c r="A84" s="190"/>
      <c r="B84" s="167"/>
      <c r="C84" s="203"/>
      <c r="D84" s="155"/>
      <c r="E84" s="156"/>
      <c r="F84" s="41"/>
      <c r="G84" s="41"/>
      <c r="H84" s="41"/>
      <c r="I84" s="10"/>
      <c r="J84" s="75"/>
      <c r="K84" s="213"/>
      <c r="L84" s="29"/>
      <c r="M84" s="10"/>
      <c r="N84" s="10"/>
      <c r="O84" s="10"/>
      <c r="P84" s="43"/>
      <c r="Q84" s="43"/>
      <c r="R84" s="43"/>
      <c r="S84" s="9"/>
      <c r="T84" s="95"/>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row>
    <row r="85" spans="1:55" s="12" customFormat="1" ht="15" hidden="1" customHeight="1" x14ac:dyDescent="0.25">
      <c r="A85" s="190"/>
      <c r="B85" s="167"/>
      <c r="C85" s="203"/>
      <c r="D85" s="155"/>
      <c r="E85" s="156"/>
      <c r="F85" s="41"/>
      <c r="G85" s="41"/>
      <c r="H85" s="41"/>
      <c r="I85" s="10"/>
      <c r="J85" s="75"/>
      <c r="K85" s="214"/>
      <c r="L85" s="29"/>
      <c r="M85" s="10"/>
      <c r="N85" s="10"/>
      <c r="O85" s="10"/>
      <c r="P85" s="43"/>
      <c r="Q85" s="43"/>
      <c r="R85" s="43"/>
      <c r="S85" s="9"/>
      <c r="T85" s="95"/>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s="12" customFormat="1" ht="30" hidden="1" customHeight="1" x14ac:dyDescent="0.25">
      <c r="A86" s="190"/>
      <c r="B86" s="168"/>
      <c r="C86" s="203"/>
      <c r="D86" s="155"/>
      <c r="E86" s="156"/>
      <c r="F86" s="41"/>
      <c r="G86" s="41"/>
      <c r="H86" s="41"/>
      <c r="I86" s="27"/>
      <c r="J86" s="76"/>
      <c r="K86" s="42"/>
      <c r="L86" s="29"/>
      <c r="M86" s="10"/>
      <c r="N86" s="10"/>
      <c r="O86" s="10"/>
      <c r="P86" s="43"/>
      <c r="Q86" s="43"/>
      <c r="R86" s="43"/>
      <c r="S86" s="9"/>
      <c r="T86" s="95"/>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s="17" customFormat="1" ht="25.5" customHeight="1" x14ac:dyDescent="0.25">
      <c r="A87" s="190"/>
      <c r="B87" s="52" t="s">
        <v>120</v>
      </c>
      <c r="C87" s="53"/>
      <c r="D87" s="53"/>
      <c r="E87" s="53"/>
      <c r="F87" s="53"/>
      <c r="G87" s="53"/>
      <c r="H87" s="53"/>
      <c r="I87" s="54"/>
      <c r="J87" s="54"/>
      <c r="K87" s="54"/>
      <c r="L87" s="100">
        <f t="shared" ref="L87:R87" si="11">SUM(L79:L83)</f>
        <v>0</v>
      </c>
      <c r="M87" s="100">
        <f t="shared" si="11"/>
        <v>0</v>
      </c>
      <c r="N87" s="100">
        <f t="shared" si="11"/>
        <v>0</v>
      </c>
      <c r="O87" s="100">
        <f t="shared" si="11"/>
        <v>0</v>
      </c>
      <c r="P87" s="100">
        <f t="shared" si="11"/>
        <v>0</v>
      </c>
      <c r="Q87" s="100">
        <f t="shared" si="11"/>
        <v>0</v>
      </c>
      <c r="R87" s="55">
        <f t="shared" si="11"/>
        <v>14379028.1</v>
      </c>
      <c r="S87" s="16">
        <f t="shared" ref="S87" si="12">S81+S82+S83+S84+S85+S86</f>
        <v>0</v>
      </c>
      <c r="T87" s="96">
        <f>R87</f>
        <v>14379028.1</v>
      </c>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row>
    <row r="88" spans="1:55" s="17" customFormat="1" ht="23.25" customHeight="1" x14ac:dyDescent="0.25">
      <c r="A88" s="190"/>
      <c r="B88" s="219" t="s">
        <v>127</v>
      </c>
      <c r="C88" s="220"/>
      <c r="D88" s="220"/>
      <c r="E88" s="220"/>
      <c r="F88" s="220"/>
      <c r="G88" s="220"/>
      <c r="H88" s="220"/>
      <c r="I88" s="220"/>
      <c r="J88" s="220"/>
      <c r="K88" s="220"/>
      <c r="L88" s="220"/>
      <c r="M88" s="220"/>
      <c r="N88" s="220"/>
      <c r="O88" s="220"/>
      <c r="P88" s="220"/>
      <c r="Q88" s="220"/>
      <c r="R88" s="220"/>
      <c r="S88" s="220"/>
      <c r="T88" s="221"/>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row>
    <row r="89" spans="1:55" s="12" customFormat="1" ht="19.5" customHeight="1" x14ac:dyDescent="0.25">
      <c r="A89" s="190">
        <v>6</v>
      </c>
      <c r="B89" s="154" t="s">
        <v>184</v>
      </c>
      <c r="C89" s="183" t="s">
        <v>90</v>
      </c>
      <c r="D89" s="154"/>
      <c r="E89" s="226" t="s">
        <v>198</v>
      </c>
      <c r="F89" s="154" t="s">
        <v>124</v>
      </c>
      <c r="G89" s="154" t="s">
        <v>185</v>
      </c>
      <c r="H89" s="154" t="s">
        <v>130</v>
      </c>
      <c r="I89" s="10" t="s">
        <v>94</v>
      </c>
      <c r="J89" s="154">
        <v>279</v>
      </c>
      <c r="K89" s="42" t="s">
        <v>3</v>
      </c>
      <c r="L89" s="29"/>
      <c r="M89" s="10"/>
      <c r="N89" s="10"/>
      <c r="O89" s="10"/>
      <c r="P89" s="43">
        <v>139403.79999999999</v>
      </c>
      <c r="Q89" s="43">
        <v>155467.70000000001</v>
      </c>
      <c r="R89" s="43">
        <v>254061.3</v>
      </c>
      <c r="S89" s="22"/>
      <c r="T89" s="22">
        <f>R89+Q89+P89</f>
        <v>548932.80000000005</v>
      </c>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s="12" customFormat="1" ht="15" x14ac:dyDescent="0.25">
      <c r="A90" s="190"/>
      <c r="B90" s="155"/>
      <c r="C90" s="184"/>
      <c r="D90" s="155"/>
      <c r="E90" s="226"/>
      <c r="F90" s="155"/>
      <c r="G90" s="155"/>
      <c r="H90" s="155"/>
      <c r="I90" s="10" t="s">
        <v>94</v>
      </c>
      <c r="J90" s="218"/>
      <c r="K90" s="42" t="s">
        <v>39</v>
      </c>
      <c r="L90" s="29"/>
      <c r="M90" s="10"/>
      <c r="N90" s="10"/>
      <c r="O90" s="10"/>
      <c r="P90" s="43">
        <v>779505</v>
      </c>
      <c r="Q90" s="43">
        <v>863160</v>
      </c>
      <c r="R90" s="43">
        <v>813544</v>
      </c>
      <c r="S90" s="22"/>
      <c r="T90" s="22">
        <f>R90+Q90+P90</f>
        <v>2456209</v>
      </c>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s="12" customFormat="1" ht="15" x14ac:dyDescent="0.25">
      <c r="A91" s="190"/>
      <c r="B91" s="155"/>
      <c r="C91" s="184"/>
      <c r="D91" s="155"/>
      <c r="E91" s="226"/>
      <c r="F91" s="155"/>
      <c r="G91" s="155"/>
      <c r="H91" s="155"/>
      <c r="I91" s="27" t="s">
        <v>94</v>
      </c>
      <c r="J91" s="218"/>
      <c r="K91" s="42" t="s">
        <v>38</v>
      </c>
      <c r="L91" s="29"/>
      <c r="M91" s="10"/>
      <c r="N91" s="10"/>
      <c r="O91" s="10"/>
      <c r="P91" s="43">
        <v>44122.6</v>
      </c>
      <c r="Q91" s="43">
        <v>1764404.9</v>
      </c>
      <c r="R91" s="43">
        <v>280723.3</v>
      </c>
      <c r="S91" s="22"/>
      <c r="T91" s="22">
        <f>R91+Q91+P91</f>
        <v>2089250.8</v>
      </c>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s="12" customFormat="1" ht="15" x14ac:dyDescent="0.25">
      <c r="A92" s="190"/>
      <c r="B92" s="204"/>
      <c r="C92" s="184"/>
      <c r="D92" s="155"/>
      <c r="E92" s="226"/>
      <c r="F92" s="155"/>
      <c r="G92" s="155"/>
      <c r="H92" s="155"/>
      <c r="I92" s="27" t="s">
        <v>204</v>
      </c>
      <c r="J92" s="91"/>
      <c r="K92" s="42" t="s">
        <v>21</v>
      </c>
      <c r="L92" s="29"/>
      <c r="M92" s="10"/>
      <c r="N92" s="10"/>
      <c r="O92" s="10"/>
      <c r="P92" s="43"/>
      <c r="Q92" s="43"/>
      <c r="R92" s="43">
        <v>525239.9</v>
      </c>
      <c r="S92" s="22"/>
      <c r="T92" s="22">
        <f>R92</f>
        <v>525239.9</v>
      </c>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s="12" customFormat="1" ht="75.75" customHeight="1" x14ac:dyDescent="0.25">
      <c r="A93" s="190"/>
      <c r="B93" s="10" t="s">
        <v>128</v>
      </c>
      <c r="C93" s="188"/>
      <c r="D93" s="204"/>
      <c r="E93" s="226"/>
      <c r="F93" s="204"/>
      <c r="G93" s="204"/>
      <c r="H93" s="204"/>
      <c r="I93" s="10" t="s">
        <v>94</v>
      </c>
      <c r="J93" s="10"/>
      <c r="K93" s="29" t="s">
        <v>28</v>
      </c>
      <c r="L93" s="29"/>
      <c r="M93" s="10"/>
      <c r="N93" s="10"/>
      <c r="O93" s="10"/>
      <c r="P93" s="40">
        <v>546094.69999999995</v>
      </c>
      <c r="Q93" s="40">
        <v>753344.2</v>
      </c>
      <c r="R93" s="40">
        <v>715068.1</v>
      </c>
      <c r="S93" s="22"/>
      <c r="T93" s="22">
        <f>R93+Q93+P93</f>
        <v>2014506.9999999998</v>
      </c>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s="17" customFormat="1" ht="21.75" customHeight="1" x14ac:dyDescent="0.25">
      <c r="A94" s="190"/>
      <c r="B94" s="52" t="s">
        <v>129</v>
      </c>
      <c r="C94" s="53"/>
      <c r="D94" s="53"/>
      <c r="E94" s="53"/>
      <c r="F94" s="53"/>
      <c r="G94" s="53"/>
      <c r="H94" s="53"/>
      <c r="I94" s="54"/>
      <c r="J94" s="54"/>
      <c r="K94" s="54"/>
      <c r="L94" s="100">
        <f t="shared" ref="L94:S94" si="13">SUM(L89:L93)</f>
        <v>0</v>
      </c>
      <c r="M94" s="100">
        <f t="shared" si="13"/>
        <v>0</v>
      </c>
      <c r="N94" s="100">
        <f t="shared" si="13"/>
        <v>0</v>
      </c>
      <c r="O94" s="100">
        <f t="shared" si="13"/>
        <v>0</v>
      </c>
      <c r="P94" s="55">
        <f t="shared" si="13"/>
        <v>1509126.1</v>
      </c>
      <c r="Q94" s="55">
        <f t="shared" si="13"/>
        <v>3536376.8</v>
      </c>
      <c r="R94" s="55">
        <f t="shared" si="13"/>
        <v>2588636.6</v>
      </c>
      <c r="S94" s="100">
        <f t="shared" si="13"/>
        <v>0</v>
      </c>
      <c r="T94" s="97">
        <f>SUM(T89:T93)</f>
        <v>7634139.5</v>
      </c>
      <c r="U94" s="86"/>
      <c r="V94" s="86"/>
      <c r="W94" s="86"/>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row>
    <row r="95" spans="1:55" s="18" customFormat="1" ht="20.25" customHeight="1" x14ac:dyDescent="0.25">
      <c r="A95" s="157" t="s">
        <v>131</v>
      </c>
      <c r="B95" s="149"/>
      <c r="C95" s="149"/>
      <c r="D95" s="149"/>
      <c r="E95" s="149"/>
      <c r="F95" s="149"/>
      <c r="G95" s="149"/>
      <c r="H95" s="149"/>
      <c r="I95" s="149"/>
      <c r="J95" s="149"/>
      <c r="K95" s="149"/>
      <c r="L95" s="149"/>
      <c r="M95" s="149"/>
      <c r="N95" s="149"/>
      <c r="O95" s="149"/>
      <c r="P95" s="149"/>
      <c r="Q95" s="149"/>
      <c r="R95" s="149"/>
      <c r="S95" s="149"/>
      <c r="T95" s="150"/>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ht="21" customHeight="1" x14ac:dyDescent="0.25">
      <c r="A96" s="183">
        <v>7</v>
      </c>
      <c r="B96" s="191" t="s">
        <v>132</v>
      </c>
      <c r="C96" s="189" t="s">
        <v>90</v>
      </c>
      <c r="D96" s="191" t="s">
        <v>1</v>
      </c>
      <c r="E96" s="154" t="s">
        <v>205</v>
      </c>
      <c r="F96" s="191" t="s">
        <v>124</v>
      </c>
      <c r="G96" s="191" t="s">
        <v>133</v>
      </c>
      <c r="H96" s="191" t="s">
        <v>183</v>
      </c>
      <c r="I96" s="30" t="s">
        <v>94</v>
      </c>
      <c r="J96" s="207" t="s">
        <v>40</v>
      </c>
      <c r="K96" s="42" t="s">
        <v>3</v>
      </c>
      <c r="L96" s="45"/>
      <c r="M96" s="45"/>
      <c r="N96" s="30"/>
      <c r="O96" s="30"/>
      <c r="P96" s="84"/>
      <c r="Q96" s="84">
        <v>126239.7</v>
      </c>
      <c r="R96" s="84">
        <v>142674.29999999999</v>
      </c>
      <c r="S96" s="50"/>
      <c r="T96" s="50">
        <f>R96+Q96</f>
        <v>268914</v>
      </c>
    </row>
    <row r="97" spans="1:58" ht="15" x14ac:dyDescent="0.25">
      <c r="A97" s="184"/>
      <c r="B97" s="192"/>
      <c r="C97" s="190"/>
      <c r="D97" s="192"/>
      <c r="E97" s="155"/>
      <c r="F97" s="192"/>
      <c r="G97" s="192"/>
      <c r="H97" s="192"/>
      <c r="I97" s="30" t="s">
        <v>94</v>
      </c>
      <c r="J97" s="215"/>
      <c r="K97" s="29" t="s">
        <v>29</v>
      </c>
      <c r="L97" s="45"/>
      <c r="M97" s="45"/>
      <c r="N97" s="30"/>
      <c r="O97" s="30"/>
      <c r="P97" s="84"/>
      <c r="Q97" s="40">
        <v>113503</v>
      </c>
      <c r="R97" s="40">
        <v>98121.7</v>
      </c>
      <c r="S97" s="50"/>
      <c r="T97" s="50">
        <f>R97+Q97</f>
        <v>211624.7</v>
      </c>
    </row>
    <row r="98" spans="1:58" ht="15" x14ac:dyDescent="0.25">
      <c r="A98" s="184"/>
      <c r="B98" s="192"/>
      <c r="C98" s="190"/>
      <c r="D98" s="192"/>
      <c r="E98" s="155"/>
      <c r="F98" s="192"/>
      <c r="G98" s="192"/>
      <c r="H98" s="192"/>
      <c r="I98" s="30" t="s">
        <v>94</v>
      </c>
      <c r="J98" s="215"/>
      <c r="K98" s="29" t="s">
        <v>5</v>
      </c>
      <c r="L98" s="45"/>
      <c r="M98" s="45"/>
      <c r="N98" s="30"/>
      <c r="O98" s="30"/>
      <c r="P98" s="84"/>
      <c r="Q98" s="40">
        <v>19673</v>
      </c>
      <c r="R98" s="40">
        <v>1316.2</v>
      </c>
      <c r="S98" s="50"/>
      <c r="T98" s="50">
        <f>R98+Q98</f>
        <v>20989.200000000001</v>
      </c>
    </row>
    <row r="99" spans="1:58" ht="15" x14ac:dyDescent="0.25">
      <c r="A99" s="184"/>
      <c r="B99" s="192"/>
      <c r="C99" s="190"/>
      <c r="D99" s="192"/>
      <c r="E99" s="155"/>
      <c r="F99" s="192"/>
      <c r="G99" s="192"/>
      <c r="H99" s="192"/>
      <c r="I99" s="30" t="s">
        <v>94</v>
      </c>
      <c r="J99" s="215"/>
      <c r="K99" s="29" t="s">
        <v>36</v>
      </c>
      <c r="L99" s="45"/>
      <c r="M99" s="45"/>
      <c r="N99" s="30"/>
      <c r="O99" s="30"/>
      <c r="P99" s="84"/>
      <c r="Q99" s="40">
        <v>509857.7</v>
      </c>
      <c r="R99" s="40">
        <v>789215.4</v>
      </c>
      <c r="S99" s="50"/>
      <c r="T99" s="50">
        <f>R99+Q99</f>
        <v>1299073.1000000001</v>
      </c>
    </row>
    <row r="100" spans="1:58" ht="15" x14ac:dyDescent="0.25">
      <c r="A100" s="184"/>
      <c r="B100" s="192"/>
      <c r="C100" s="190"/>
      <c r="D100" s="192"/>
      <c r="E100" s="155"/>
      <c r="F100" s="192"/>
      <c r="G100" s="192"/>
      <c r="H100" s="192"/>
      <c r="I100" s="30" t="s">
        <v>94</v>
      </c>
      <c r="J100" s="215"/>
      <c r="K100" s="29" t="s">
        <v>41</v>
      </c>
      <c r="L100" s="45"/>
      <c r="M100" s="45"/>
      <c r="N100" s="30"/>
      <c r="O100" s="30"/>
      <c r="P100" s="84"/>
      <c r="Q100" s="40">
        <v>648963.4</v>
      </c>
      <c r="R100" s="40">
        <v>440204</v>
      </c>
      <c r="S100" s="50"/>
      <c r="T100" s="50">
        <f>R100+Q100</f>
        <v>1089167.3999999999</v>
      </c>
    </row>
    <row r="101" spans="1:58" ht="15" x14ac:dyDescent="0.25">
      <c r="A101" s="184"/>
      <c r="B101" s="192"/>
      <c r="C101" s="190"/>
      <c r="D101" s="192"/>
      <c r="E101" s="155"/>
      <c r="F101" s="192"/>
      <c r="G101" s="192"/>
      <c r="H101" s="192"/>
      <c r="I101" s="30" t="s">
        <v>94</v>
      </c>
      <c r="J101" s="215"/>
      <c r="K101" s="29" t="s">
        <v>39</v>
      </c>
      <c r="L101" s="45"/>
      <c r="M101" s="45"/>
      <c r="N101" s="30"/>
      <c r="O101" s="30"/>
      <c r="P101" s="84"/>
      <c r="Q101" s="40"/>
      <c r="R101" s="40">
        <v>19402</v>
      </c>
      <c r="S101" s="50"/>
      <c r="T101" s="50">
        <f>R101</f>
        <v>19402</v>
      </c>
    </row>
    <row r="102" spans="1:58" ht="15" x14ac:dyDescent="0.25">
      <c r="A102" s="184"/>
      <c r="B102" s="192"/>
      <c r="C102" s="190"/>
      <c r="D102" s="192"/>
      <c r="E102" s="155"/>
      <c r="F102" s="192"/>
      <c r="G102" s="192"/>
      <c r="H102" s="192"/>
      <c r="I102" s="30" t="s">
        <v>94</v>
      </c>
      <c r="J102" s="215"/>
      <c r="K102" s="29" t="s">
        <v>16</v>
      </c>
      <c r="L102" s="45"/>
      <c r="M102" s="45"/>
      <c r="N102" s="30"/>
      <c r="O102" s="30"/>
      <c r="P102" s="84"/>
      <c r="Q102" s="40">
        <v>31221.9</v>
      </c>
      <c r="R102" s="40">
        <v>184694.1</v>
      </c>
      <c r="S102" s="50"/>
      <c r="T102" s="50">
        <f>R102+Q102</f>
        <v>215916</v>
      </c>
    </row>
    <row r="103" spans="1:58" ht="15" x14ac:dyDescent="0.25">
      <c r="A103" s="184"/>
      <c r="B103" s="192"/>
      <c r="C103" s="190"/>
      <c r="D103" s="192"/>
      <c r="E103" s="204"/>
      <c r="F103" s="210"/>
      <c r="G103" s="210"/>
      <c r="H103" s="210"/>
      <c r="I103" s="30" t="s">
        <v>94</v>
      </c>
      <c r="J103" s="215"/>
      <c r="K103" s="29" t="s">
        <v>43</v>
      </c>
      <c r="L103" s="45"/>
      <c r="M103" s="45"/>
      <c r="N103" s="30"/>
      <c r="O103" s="30"/>
      <c r="P103" s="84"/>
      <c r="Q103" s="40">
        <v>210146.9</v>
      </c>
      <c r="R103" s="40">
        <v>82467.899999999994</v>
      </c>
      <c r="S103" s="50"/>
      <c r="T103" s="50">
        <f>R103+Q103</f>
        <v>292614.8</v>
      </c>
    </row>
    <row r="104" spans="1:58" s="17" customFormat="1" ht="18" customHeight="1" x14ac:dyDescent="0.25">
      <c r="A104" s="184"/>
      <c r="B104" s="13" t="s">
        <v>96</v>
      </c>
      <c r="C104" s="14"/>
      <c r="D104" s="14"/>
      <c r="E104" s="14"/>
      <c r="F104" s="14"/>
      <c r="G104" s="14"/>
      <c r="H104" s="14"/>
      <c r="I104" s="15"/>
      <c r="J104" s="15"/>
      <c r="K104" s="15"/>
      <c r="L104" s="99">
        <f t="shared" ref="L104:S104" si="14">SUM(L96:L103)</f>
        <v>0</v>
      </c>
      <c r="M104" s="99">
        <f t="shared" si="14"/>
        <v>0</v>
      </c>
      <c r="N104" s="99">
        <f t="shared" si="14"/>
        <v>0</v>
      </c>
      <c r="O104" s="99">
        <f t="shared" si="14"/>
        <v>0</v>
      </c>
      <c r="P104" s="99">
        <f t="shared" si="14"/>
        <v>0</v>
      </c>
      <c r="Q104" s="51">
        <f t="shared" si="14"/>
        <v>1659605.5999999999</v>
      </c>
      <c r="R104" s="51">
        <f t="shared" si="14"/>
        <v>1758095.6</v>
      </c>
      <c r="S104" s="99">
        <f t="shared" si="14"/>
        <v>0</v>
      </c>
      <c r="T104" s="16">
        <f>SUM(T96:T103)</f>
        <v>3417701.1999999997</v>
      </c>
      <c r="U104" s="86"/>
      <c r="V104" s="86"/>
      <c r="W104" s="86"/>
      <c r="X104" s="86"/>
      <c r="Y104" s="86"/>
      <c r="Z104" s="86"/>
      <c r="AA104" s="86"/>
      <c r="AB104" s="86"/>
      <c r="AC104" s="86"/>
      <c r="AD104" s="86"/>
      <c r="AE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row>
    <row r="105" spans="1:58" s="18" customFormat="1" ht="24.75" customHeight="1" x14ac:dyDescent="0.25">
      <c r="A105" s="157" t="s">
        <v>135</v>
      </c>
      <c r="B105" s="149"/>
      <c r="C105" s="149"/>
      <c r="D105" s="149"/>
      <c r="E105" s="149"/>
      <c r="F105" s="149"/>
      <c r="G105" s="149"/>
      <c r="H105" s="149"/>
      <c r="I105" s="149"/>
      <c r="J105" s="149"/>
      <c r="K105" s="149"/>
      <c r="L105" s="149"/>
      <c r="M105" s="149"/>
      <c r="N105" s="149"/>
      <c r="O105" s="149"/>
      <c r="P105" s="149"/>
      <c r="Q105" s="149"/>
      <c r="R105" s="149"/>
      <c r="S105" s="149"/>
      <c r="T105" s="150"/>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8" s="12" customFormat="1" ht="180" x14ac:dyDescent="0.25">
      <c r="A106" s="193">
        <v>8</v>
      </c>
      <c r="B106" s="10" t="s">
        <v>136</v>
      </c>
      <c r="C106" s="74" t="s">
        <v>195</v>
      </c>
      <c r="D106" s="27" t="s">
        <v>1</v>
      </c>
      <c r="E106" s="10" t="s">
        <v>135</v>
      </c>
      <c r="F106" s="10" t="s">
        <v>189</v>
      </c>
      <c r="G106" s="10" t="s">
        <v>190</v>
      </c>
      <c r="H106" s="10" t="s">
        <v>201</v>
      </c>
      <c r="I106" s="9"/>
      <c r="J106" s="9"/>
      <c r="K106" s="9"/>
      <c r="L106" s="9"/>
      <c r="M106" s="9"/>
      <c r="N106" s="9"/>
      <c r="O106" s="9"/>
      <c r="P106" s="9"/>
      <c r="Q106" s="9"/>
      <c r="R106" s="9"/>
      <c r="S106" s="9"/>
      <c r="T106" s="9"/>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8" s="17" customFormat="1" ht="22.5" customHeight="1" x14ac:dyDescent="0.25">
      <c r="A107" s="194"/>
      <c r="B107" s="13" t="s">
        <v>96</v>
      </c>
      <c r="C107" s="14"/>
      <c r="D107" s="14"/>
      <c r="E107" s="14"/>
      <c r="F107" s="14"/>
      <c r="G107" s="14"/>
      <c r="H107" s="14"/>
      <c r="I107" s="15"/>
      <c r="J107" s="15"/>
      <c r="K107" s="15"/>
      <c r="L107" s="99">
        <f>SUM(L106)</f>
        <v>0</v>
      </c>
      <c r="M107" s="99">
        <f t="shared" ref="M107:T107" si="15">SUM(M106)</f>
        <v>0</v>
      </c>
      <c r="N107" s="99">
        <f t="shared" si="15"/>
        <v>0</v>
      </c>
      <c r="O107" s="99">
        <f t="shared" si="15"/>
        <v>0</v>
      </c>
      <c r="P107" s="99">
        <f t="shared" si="15"/>
        <v>0</v>
      </c>
      <c r="Q107" s="99">
        <f t="shared" si="15"/>
        <v>0</v>
      </c>
      <c r="R107" s="99">
        <f t="shared" si="15"/>
        <v>0</v>
      </c>
      <c r="S107" s="99">
        <f t="shared" si="15"/>
        <v>0</v>
      </c>
      <c r="T107" s="99">
        <f t="shared" si="15"/>
        <v>0</v>
      </c>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row>
    <row r="108" spans="1:58" s="18" customFormat="1" ht="24" customHeight="1" x14ac:dyDescent="0.25">
      <c r="A108" s="157" t="s">
        <v>137</v>
      </c>
      <c r="B108" s="149"/>
      <c r="C108" s="149"/>
      <c r="D108" s="149"/>
      <c r="E108" s="149"/>
      <c r="F108" s="149"/>
      <c r="G108" s="149"/>
      <c r="H108" s="149"/>
      <c r="I108" s="149"/>
      <c r="J108" s="149"/>
      <c r="K108" s="149"/>
      <c r="L108" s="149"/>
      <c r="M108" s="149"/>
      <c r="N108" s="149"/>
      <c r="O108" s="149"/>
      <c r="P108" s="149"/>
      <c r="Q108" s="149"/>
      <c r="R108" s="149"/>
      <c r="S108" s="149"/>
      <c r="T108" s="150"/>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8" s="36" customFormat="1" ht="27" customHeight="1" x14ac:dyDescent="0.25">
      <c r="A109" s="183">
        <v>9</v>
      </c>
      <c r="B109" s="191" t="s">
        <v>138</v>
      </c>
      <c r="C109" s="189" t="s">
        <v>90</v>
      </c>
      <c r="D109" s="191" t="s">
        <v>1</v>
      </c>
      <c r="E109" s="191" t="s">
        <v>137</v>
      </c>
      <c r="F109" s="191" t="s">
        <v>124</v>
      </c>
      <c r="G109" s="191" t="s">
        <v>142</v>
      </c>
      <c r="H109" s="191" t="s">
        <v>203</v>
      </c>
      <c r="I109" s="30" t="s">
        <v>2</v>
      </c>
      <c r="J109" s="207" t="s">
        <v>44</v>
      </c>
      <c r="K109" s="207" t="s">
        <v>3</v>
      </c>
      <c r="L109" s="30"/>
      <c r="M109" s="30"/>
      <c r="N109" s="30"/>
      <c r="O109" s="40"/>
      <c r="P109" s="40"/>
      <c r="Q109" s="40">
        <v>27</v>
      </c>
      <c r="R109" s="40"/>
      <c r="S109" s="22"/>
      <c r="T109" s="50">
        <f>Q109</f>
        <v>27</v>
      </c>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row>
    <row r="110" spans="1:58" s="36" customFormat="1" ht="15" x14ac:dyDescent="0.25">
      <c r="A110" s="184"/>
      <c r="B110" s="192"/>
      <c r="C110" s="190"/>
      <c r="D110" s="192"/>
      <c r="E110" s="192"/>
      <c r="F110" s="192"/>
      <c r="G110" s="192"/>
      <c r="H110" s="192"/>
      <c r="I110" s="30" t="s">
        <v>94</v>
      </c>
      <c r="J110" s="215"/>
      <c r="K110" s="208"/>
      <c r="L110" s="30"/>
      <c r="M110" s="30"/>
      <c r="N110" s="30"/>
      <c r="O110" s="40"/>
      <c r="P110" s="40"/>
      <c r="Q110" s="40">
        <v>201022.4</v>
      </c>
      <c r="R110" s="40">
        <v>198374</v>
      </c>
      <c r="S110" s="22"/>
      <c r="T110" s="50">
        <f t="shared" ref="T110:T115" si="16">R110+Q110</f>
        <v>399396.4</v>
      </c>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row>
    <row r="111" spans="1:58" s="36" customFormat="1" ht="15" x14ac:dyDescent="0.25">
      <c r="A111" s="184"/>
      <c r="B111" s="192"/>
      <c r="C111" s="190"/>
      <c r="D111" s="192"/>
      <c r="E111" s="192"/>
      <c r="F111" s="192"/>
      <c r="G111" s="192"/>
      <c r="H111" s="192"/>
      <c r="I111" s="30" t="s">
        <v>94</v>
      </c>
      <c r="J111" s="215"/>
      <c r="K111" s="46" t="s">
        <v>5</v>
      </c>
      <c r="L111" s="30"/>
      <c r="M111" s="30"/>
      <c r="N111" s="30"/>
      <c r="O111" s="40"/>
      <c r="P111" s="40"/>
      <c r="Q111" s="40">
        <v>119260</v>
      </c>
      <c r="R111" s="40">
        <v>105500</v>
      </c>
      <c r="S111" s="22"/>
      <c r="T111" s="50">
        <f t="shared" si="16"/>
        <v>224760</v>
      </c>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row>
    <row r="112" spans="1:58" s="36" customFormat="1" ht="15" x14ac:dyDescent="0.25">
      <c r="A112" s="184"/>
      <c r="B112" s="192"/>
      <c r="C112" s="190"/>
      <c r="D112" s="192"/>
      <c r="E112" s="192"/>
      <c r="F112" s="192"/>
      <c r="G112" s="192"/>
      <c r="H112" s="192"/>
      <c r="I112" s="30" t="s">
        <v>94</v>
      </c>
      <c r="J112" s="215"/>
      <c r="K112" s="46" t="s">
        <v>45</v>
      </c>
      <c r="L112" s="30"/>
      <c r="M112" s="30"/>
      <c r="N112" s="30"/>
      <c r="O112" s="40"/>
      <c r="P112" s="40"/>
      <c r="Q112" s="40">
        <v>18489</v>
      </c>
      <c r="R112" s="40">
        <v>0</v>
      </c>
      <c r="S112" s="22"/>
      <c r="T112" s="50">
        <f t="shared" si="16"/>
        <v>18489</v>
      </c>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row>
    <row r="113" spans="1:58" s="36" customFormat="1" ht="15" x14ac:dyDescent="0.25">
      <c r="A113" s="184"/>
      <c r="B113" s="192"/>
      <c r="C113" s="190"/>
      <c r="D113" s="192"/>
      <c r="E113" s="192"/>
      <c r="F113" s="192"/>
      <c r="G113" s="192"/>
      <c r="H113" s="192"/>
      <c r="I113" s="30" t="s">
        <v>94</v>
      </c>
      <c r="J113" s="215"/>
      <c r="K113" s="46" t="s">
        <v>46</v>
      </c>
      <c r="L113" s="30"/>
      <c r="M113" s="30"/>
      <c r="N113" s="30"/>
      <c r="O113" s="40"/>
      <c r="P113" s="40"/>
      <c r="Q113" s="40">
        <v>303243.2</v>
      </c>
      <c r="R113" s="40">
        <v>36000</v>
      </c>
      <c r="S113" s="22"/>
      <c r="T113" s="50">
        <f t="shared" si="16"/>
        <v>339243.2</v>
      </c>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row>
    <row r="114" spans="1:58" s="36" customFormat="1" ht="15" x14ac:dyDescent="0.25">
      <c r="A114" s="184"/>
      <c r="B114" s="192"/>
      <c r="C114" s="190"/>
      <c r="D114" s="192"/>
      <c r="E114" s="192"/>
      <c r="F114" s="192"/>
      <c r="G114" s="192"/>
      <c r="H114" s="192"/>
      <c r="I114" s="30" t="s">
        <v>94</v>
      </c>
      <c r="J114" s="215"/>
      <c r="K114" s="44" t="s">
        <v>47</v>
      </c>
      <c r="L114" s="30"/>
      <c r="M114" s="30"/>
      <c r="N114" s="30"/>
      <c r="O114" s="40"/>
      <c r="P114" s="40"/>
      <c r="Q114" s="40">
        <v>15183.3</v>
      </c>
      <c r="R114" s="40">
        <v>0</v>
      </c>
      <c r="S114" s="22"/>
      <c r="T114" s="50">
        <f t="shared" si="16"/>
        <v>15183.3</v>
      </c>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row>
    <row r="115" spans="1:58" s="36" customFormat="1" ht="15" x14ac:dyDescent="0.25">
      <c r="A115" s="184"/>
      <c r="B115" s="192"/>
      <c r="C115" s="190"/>
      <c r="D115" s="192"/>
      <c r="E115" s="192"/>
      <c r="F115" s="192"/>
      <c r="G115" s="192"/>
      <c r="H115" s="192"/>
      <c r="I115" s="30" t="s">
        <v>94</v>
      </c>
      <c r="J115" s="215"/>
      <c r="K115" s="46" t="s">
        <v>41</v>
      </c>
      <c r="L115" s="30"/>
      <c r="M115" s="30"/>
      <c r="N115" s="30"/>
      <c r="O115" s="40"/>
      <c r="P115" s="40"/>
      <c r="Q115" s="40">
        <v>38100</v>
      </c>
      <c r="R115" s="40">
        <v>45600</v>
      </c>
      <c r="S115" s="22"/>
      <c r="T115" s="50">
        <f t="shared" si="16"/>
        <v>83700</v>
      </c>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row>
    <row r="116" spans="1:58" s="36" customFormat="1" ht="15" x14ac:dyDescent="0.25">
      <c r="A116" s="184"/>
      <c r="B116" s="192"/>
      <c r="C116" s="190"/>
      <c r="D116" s="192"/>
      <c r="E116" s="192"/>
      <c r="F116" s="192"/>
      <c r="G116" s="192"/>
      <c r="H116" s="192"/>
      <c r="I116" s="30" t="s">
        <v>94</v>
      </c>
      <c r="J116" s="215"/>
      <c r="K116" s="46" t="s">
        <v>16</v>
      </c>
      <c r="L116" s="30"/>
      <c r="M116" s="30"/>
      <c r="N116" s="30"/>
      <c r="O116" s="40"/>
      <c r="P116" s="40"/>
      <c r="Q116" s="40"/>
      <c r="R116" s="40">
        <v>120657.60000000001</v>
      </c>
      <c r="S116" s="22"/>
      <c r="T116" s="50">
        <f>R116</f>
        <v>120657.60000000001</v>
      </c>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row>
    <row r="117" spans="1:58" s="36" customFormat="1" ht="15" x14ac:dyDescent="0.25">
      <c r="A117" s="184"/>
      <c r="B117" s="192"/>
      <c r="C117" s="190"/>
      <c r="D117" s="192"/>
      <c r="E117" s="192"/>
      <c r="F117" s="192"/>
      <c r="G117" s="192"/>
      <c r="H117" s="192"/>
      <c r="I117" s="30" t="s">
        <v>94</v>
      </c>
      <c r="J117" s="215"/>
      <c r="K117" s="47" t="s">
        <v>49</v>
      </c>
      <c r="L117" s="30"/>
      <c r="M117" s="30"/>
      <c r="N117" s="30"/>
      <c r="O117" s="40"/>
      <c r="P117" s="40"/>
      <c r="Q117" s="48"/>
      <c r="R117" s="35">
        <v>227697.2</v>
      </c>
      <c r="S117" s="22"/>
      <c r="T117" s="50">
        <f>R117</f>
        <v>227697.2</v>
      </c>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row>
    <row r="118" spans="1:58" s="36" customFormat="1" ht="15" x14ac:dyDescent="0.25">
      <c r="A118" s="184"/>
      <c r="B118" s="210"/>
      <c r="C118" s="217"/>
      <c r="D118" s="210"/>
      <c r="E118" s="192"/>
      <c r="F118" s="192"/>
      <c r="G118" s="192"/>
      <c r="H118" s="192"/>
      <c r="I118" s="30" t="s">
        <v>94</v>
      </c>
      <c r="J118" s="215"/>
      <c r="K118" s="47" t="s">
        <v>50</v>
      </c>
      <c r="L118" s="30"/>
      <c r="M118" s="30"/>
      <c r="N118" s="30"/>
      <c r="O118" s="40"/>
      <c r="P118" s="40"/>
      <c r="Q118" s="48"/>
      <c r="R118" s="35">
        <v>50808.800000000003</v>
      </c>
      <c r="S118" s="22"/>
      <c r="T118" s="50">
        <f>R118</f>
        <v>50808.800000000003</v>
      </c>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row>
    <row r="119" spans="1:58" s="36" customFormat="1" ht="21.75" customHeight="1" x14ac:dyDescent="0.25">
      <c r="A119" s="184"/>
      <c r="B119" s="191" t="s">
        <v>139</v>
      </c>
      <c r="C119" s="189" t="s">
        <v>196</v>
      </c>
      <c r="D119" s="189" t="s">
        <v>141</v>
      </c>
      <c r="E119" s="192"/>
      <c r="F119" s="192"/>
      <c r="G119" s="192"/>
      <c r="H119" s="192"/>
      <c r="I119" s="30" t="s">
        <v>94</v>
      </c>
      <c r="J119" s="154">
        <v>256</v>
      </c>
      <c r="K119" s="29" t="s">
        <v>29</v>
      </c>
      <c r="L119" s="30"/>
      <c r="M119" s="30"/>
      <c r="N119" s="30"/>
      <c r="O119" s="40"/>
      <c r="P119" s="35"/>
      <c r="Q119" s="35">
        <v>83645.2</v>
      </c>
      <c r="R119" s="35">
        <v>98065.3</v>
      </c>
      <c r="S119" s="50"/>
      <c r="T119" s="50">
        <f t="shared" ref="T119:T124" si="17">R119+Q119</f>
        <v>181710.5</v>
      </c>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row>
    <row r="120" spans="1:58" s="36" customFormat="1" ht="23.25" customHeight="1" x14ac:dyDescent="0.25">
      <c r="A120" s="184"/>
      <c r="B120" s="210"/>
      <c r="C120" s="217"/>
      <c r="D120" s="217"/>
      <c r="E120" s="192"/>
      <c r="F120" s="192"/>
      <c r="G120" s="192"/>
      <c r="H120" s="192"/>
      <c r="I120" s="30" t="s">
        <v>94</v>
      </c>
      <c r="J120" s="216"/>
      <c r="K120" s="29" t="s">
        <v>16</v>
      </c>
      <c r="L120" s="30"/>
      <c r="M120" s="30"/>
      <c r="N120" s="30"/>
      <c r="O120" s="40"/>
      <c r="P120" s="35"/>
      <c r="Q120" s="35">
        <v>220000</v>
      </c>
      <c r="R120" s="35">
        <v>2437.1999999999998</v>
      </c>
      <c r="S120" s="50"/>
      <c r="T120" s="50">
        <f t="shared" si="17"/>
        <v>222437.2</v>
      </c>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row>
    <row r="121" spans="1:58" s="36" customFormat="1" ht="24.75" customHeight="1" x14ac:dyDescent="0.25">
      <c r="A121" s="184"/>
      <c r="B121" s="191" t="s">
        <v>140</v>
      </c>
      <c r="C121" s="189" t="s">
        <v>196</v>
      </c>
      <c r="D121" s="189" t="s">
        <v>141</v>
      </c>
      <c r="E121" s="192"/>
      <c r="F121" s="192"/>
      <c r="G121" s="192"/>
      <c r="H121" s="192"/>
      <c r="I121" s="30" t="s">
        <v>94</v>
      </c>
      <c r="J121" s="154">
        <v>256</v>
      </c>
      <c r="K121" s="29" t="s">
        <v>197</v>
      </c>
      <c r="L121" s="30"/>
      <c r="M121" s="30"/>
      <c r="N121" s="30"/>
      <c r="O121" s="40"/>
      <c r="P121" s="35"/>
      <c r="Q121" s="35">
        <v>230207.9</v>
      </c>
      <c r="R121" s="35">
        <v>228586.7</v>
      </c>
      <c r="S121" s="50"/>
      <c r="T121" s="50">
        <f t="shared" si="17"/>
        <v>458794.6</v>
      </c>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row>
    <row r="122" spans="1:58" s="36" customFormat="1" ht="17.25" customHeight="1" x14ac:dyDescent="0.25">
      <c r="A122" s="184"/>
      <c r="B122" s="192"/>
      <c r="C122" s="190"/>
      <c r="D122" s="190"/>
      <c r="E122" s="192"/>
      <c r="F122" s="192"/>
      <c r="G122" s="192"/>
      <c r="H122" s="192"/>
      <c r="I122" s="30" t="s">
        <v>94</v>
      </c>
      <c r="J122" s="218"/>
      <c r="K122" s="29" t="s">
        <v>16</v>
      </c>
      <c r="L122" s="30"/>
      <c r="M122" s="30"/>
      <c r="N122" s="30"/>
      <c r="O122" s="40"/>
      <c r="P122" s="40"/>
      <c r="Q122" s="35">
        <v>0</v>
      </c>
      <c r="R122" s="35">
        <v>49221.5</v>
      </c>
      <c r="S122" s="50"/>
      <c r="T122" s="50">
        <f t="shared" si="17"/>
        <v>49221.5</v>
      </c>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row>
    <row r="123" spans="1:58" s="36" customFormat="1" ht="25.5" customHeight="1" x14ac:dyDescent="0.25">
      <c r="A123" s="184"/>
      <c r="B123" s="192"/>
      <c r="C123" s="190"/>
      <c r="D123" s="190"/>
      <c r="E123" s="192"/>
      <c r="F123" s="192"/>
      <c r="G123" s="192"/>
      <c r="H123" s="192"/>
      <c r="I123" s="30" t="s">
        <v>94</v>
      </c>
      <c r="J123" s="218"/>
      <c r="K123" s="29" t="s">
        <v>65</v>
      </c>
      <c r="L123" s="30"/>
      <c r="M123" s="30"/>
      <c r="N123" s="30"/>
      <c r="O123" s="40"/>
      <c r="P123" s="40"/>
      <c r="Q123" s="35">
        <v>72979.3</v>
      </c>
      <c r="R123" s="90">
        <v>83651.199999999997</v>
      </c>
      <c r="S123" s="22"/>
      <c r="T123" s="50">
        <f t="shared" si="17"/>
        <v>156630.5</v>
      </c>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row>
    <row r="124" spans="1:58" s="36" customFormat="1" ht="25.5" customHeight="1" x14ac:dyDescent="0.25">
      <c r="A124" s="184"/>
      <c r="B124" s="210"/>
      <c r="C124" s="217"/>
      <c r="D124" s="217"/>
      <c r="E124" s="210"/>
      <c r="F124" s="192"/>
      <c r="G124" s="192"/>
      <c r="H124" s="192"/>
      <c r="I124" s="30" t="s">
        <v>94</v>
      </c>
      <c r="J124" s="216"/>
      <c r="K124" s="29" t="s">
        <v>43</v>
      </c>
      <c r="L124" s="30"/>
      <c r="M124" s="30"/>
      <c r="N124" s="30"/>
      <c r="O124" s="40"/>
      <c r="P124" s="40"/>
      <c r="Q124" s="12">
        <v>11080</v>
      </c>
      <c r="R124" s="35">
        <v>11796</v>
      </c>
      <c r="S124" s="22"/>
      <c r="T124" s="50">
        <f t="shared" si="17"/>
        <v>22876</v>
      </c>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row>
    <row r="125" spans="1:58" s="17" customFormat="1" ht="15" customHeight="1" x14ac:dyDescent="0.25">
      <c r="A125" s="184"/>
      <c r="B125" s="13" t="s">
        <v>96</v>
      </c>
      <c r="C125" s="14"/>
      <c r="D125" s="14"/>
      <c r="E125" s="14"/>
      <c r="F125" s="14"/>
      <c r="G125" s="14"/>
      <c r="H125" s="14"/>
      <c r="I125" s="15"/>
      <c r="J125" s="15"/>
      <c r="K125" s="15"/>
      <c r="L125" s="99">
        <f t="shared" ref="L125:S125" si="18">SUM(L109:L124)</f>
        <v>0</v>
      </c>
      <c r="M125" s="99">
        <f t="shared" si="18"/>
        <v>0</v>
      </c>
      <c r="N125" s="99">
        <f t="shared" si="18"/>
        <v>0</v>
      </c>
      <c r="O125" s="99">
        <f t="shared" si="18"/>
        <v>0</v>
      </c>
      <c r="P125" s="99">
        <f t="shared" si="18"/>
        <v>0</v>
      </c>
      <c r="Q125" s="16">
        <f t="shared" si="18"/>
        <v>1313237.3</v>
      </c>
      <c r="R125" s="16">
        <f t="shared" si="18"/>
        <v>1258395.5</v>
      </c>
      <c r="S125" s="16">
        <f t="shared" si="18"/>
        <v>0</v>
      </c>
      <c r="T125" s="16">
        <f>SUM(T109:T124)</f>
        <v>2571632.8000000003</v>
      </c>
      <c r="U125" s="86"/>
      <c r="V125" s="86"/>
      <c r="W125" s="86"/>
      <c r="X125" s="86"/>
      <c r="Y125" s="86"/>
      <c r="Z125" s="86"/>
      <c r="AA125" s="86"/>
      <c r="AB125" s="86"/>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row>
    <row r="126" spans="1:58" s="18" customFormat="1" ht="15" customHeight="1" x14ac:dyDescent="0.25">
      <c r="A126" s="157" t="s">
        <v>143</v>
      </c>
      <c r="B126" s="149"/>
      <c r="C126" s="149"/>
      <c r="D126" s="149"/>
      <c r="E126" s="149"/>
      <c r="F126" s="149"/>
      <c r="G126" s="149"/>
      <c r="H126" s="149"/>
      <c r="I126" s="149"/>
      <c r="J126" s="149"/>
      <c r="K126" s="149"/>
      <c r="L126" s="149"/>
      <c r="M126" s="149"/>
      <c r="N126" s="149"/>
      <c r="O126" s="149"/>
      <c r="P126" s="149"/>
      <c r="Q126" s="149"/>
      <c r="R126" s="149"/>
      <c r="S126" s="149"/>
      <c r="T126" s="150"/>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row>
    <row r="127" spans="1:58" s="12" customFormat="1" ht="15" customHeight="1" x14ac:dyDescent="0.25">
      <c r="A127" s="183">
        <v>10</v>
      </c>
      <c r="B127" s="191" t="s">
        <v>144</v>
      </c>
      <c r="C127" s="183" t="s">
        <v>90</v>
      </c>
      <c r="D127" s="154" t="s">
        <v>1</v>
      </c>
      <c r="E127" s="154" t="s">
        <v>206</v>
      </c>
      <c r="F127" s="227" t="s">
        <v>200</v>
      </c>
      <c r="G127" s="227" t="s">
        <v>201</v>
      </c>
      <c r="H127" s="227" t="s">
        <v>202</v>
      </c>
      <c r="I127" s="30" t="s">
        <v>94</v>
      </c>
      <c r="J127" s="156">
        <v>456</v>
      </c>
      <c r="K127" s="29" t="s">
        <v>3</v>
      </c>
      <c r="L127" s="10"/>
      <c r="M127" s="10"/>
      <c r="N127" s="10"/>
      <c r="O127" s="10"/>
      <c r="P127" s="92"/>
      <c r="Q127" s="40">
        <v>24803</v>
      </c>
      <c r="R127" s="40">
        <v>19105</v>
      </c>
      <c r="S127" s="22"/>
      <c r="T127" s="22">
        <f>R127+Q127</f>
        <v>43908</v>
      </c>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row>
    <row r="128" spans="1:58" s="12" customFormat="1" ht="15" customHeight="1" x14ac:dyDescent="0.25">
      <c r="A128" s="184"/>
      <c r="B128" s="192"/>
      <c r="C128" s="184"/>
      <c r="D128" s="155"/>
      <c r="E128" s="155"/>
      <c r="F128" s="228"/>
      <c r="G128" s="228"/>
      <c r="H128" s="228"/>
      <c r="I128" s="30" t="s">
        <v>94</v>
      </c>
      <c r="J128" s="156"/>
      <c r="K128" s="29" t="s">
        <v>29</v>
      </c>
      <c r="L128" s="10"/>
      <c r="M128" s="10"/>
      <c r="N128" s="10"/>
      <c r="O128" s="10"/>
      <c r="P128" s="92"/>
      <c r="Q128" s="40">
        <v>27016</v>
      </c>
      <c r="R128" s="40">
        <v>27962</v>
      </c>
      <c r="S128" s="22"/>
      <c r="T128" s="22">
        <f>R128+Q128</f>
        <v>54978</v>
      </c>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row>
    <row r="129" spans="1:58" s="12" customFormat="1" ht="15" customHeight="1" x14ac:dyDescent="0.25">
      <c r="A129" s="184"/>
      <c r="B129" s="210"/>
      <c r="C129" s="184"/>
      <c r="D129" s="155"/>
      <c r="E129" s="155"/>
      <c r="F129" s="228"/>
      <c r="G129" s="228"/>
      <c r="H129" s="228"/>
      <c r="I129" s="30" t="s">
        <v>94</v>
      </c>
      <c r="J129" s="156"/>
      <c r="K129" s="29" t="s">
        <v>6</v>
      </c>
      <c r="L129" s="10"/>
      <c r="M129" s="10"/>
      <c r="N129" s="10"/>
      <c r="O129" s="10"/>
      <c r="P129" s="92"/>
      <c r="Q129" s="40">
        <v>11748</v>
      </c>
      <c r="R129" s="40"/>
      <c r="S129" s="22"/>
      <c r="T129" s="22">
        <f>Q129</f>
        <v>11748</v>
      </c>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row>
    <row r="130" spans="1:58" s="12" customFormat="1" ht="15" customHeight="1" x14ac:dyDescent="0.25">
      <c r="A130" s="184"/>
      <c r="B130" s="191" t="s">
        <v>145</v>
      </c>
      <c r="C130" s="184"/>
      <c r="D130" s="155"/>
      <c r="E130" s="155"/>
      <c r="F130" s="228"/>
      <c r="G130" s="228"/>
      <c r="H130" s="228"/>
      <c r="I130" s="30" t="s">
        <v>94</v>
      </c>
      <c r="J130" s="156">
        <v>457</v>
      </c>
      <c r="K130" s="29" t="s">
        <v>3</v>
      </c>
      <c r="L130" s="10"/>
      <c r="M130" s="10"/>
      <c r="N130" s="10"/>
      <c r="O130" s="10"/>
      <c r="P130" s="92"/>
      <c r="Q130" s="40">
        <v>13685.1</v>
      </c>
      <c r="R130" s="40">
        <v>17997.599999999999</v>
      </c>
      <c r="S130" s="22"/>
      <c r="T130" s="22">
        <f>R130+Q130</f>
        <v>31682.699999999997</v>
      </c>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row>
    <row r="131" spans="1:58" s="12" customFormat="1" ht="15" customHeight="1" x14ac:dyDescent="0.25">
      <c r="A131" s="184"/>
      <c r="B131" s="192"/>
      <c r="C131" s="184"/>
      <c r="D131" s="155"/>
      <c r="E131" s="155"/>
      <c r="F131" s="228"/>
      <c r="G131" s="228"/>
      <c r="H131" s="228"/>
      <c r="I131" s="30" t="s">
        <v>94</v>
      </c>
      <c r="J131" s="156"/>
      <c r="K131" s="29" t="s">
        <v>27</v>
      </c>
      <c r="L131" s="10"/>
      <c r="M131" s="10"/>
      <c r="N131" s="10"/>
      <c r="O131" s="10"/>
      <c r="P131" s="92"/>
      <c r="Q131" s="40">
        <v>2912.3</v>
      </c>
      <c r="R131" s="40">
        <v>4607.7</v>
      </c>
      <c r="S131" s="22"/>
      <c r="T131" s="22">
        <f>Q131+R131</f>
        <v>7520</v>
      </c>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row>
    <row r="132" spans="1:58" s="12" customFormat="1" ht="15" customHeight="1" x14ac:dyDescent="0.25">
      <c r="A132" s="184"/>
      <c r="B132" s="192"/>
      <c r="C132" s="184"/>
      <c r="D132" s="155"/>
      <c r="E132" s="155"/>
      <c r="F132" s="228"/>
      <c r="G132" s="228"/>
      <c r="H132" s="228"/>
      <c r="I132" s="30" t="s">
        <v>94</v>
      </c>
      <c r="J132" s="156"/>
      <c r="K132" s="29" t="s">
        <v>21</v>
      </c>
      <c r="L132" s="10"/>
      <c r="M132" s="10"/>
      <c r="N132" s="10"/>
      <c r="O132" s="10"/>
      <c r="P132" s="92"/>
      <c r="Q132" s="40">
        <v>301590</v>
      </c>
      <c r="R132" s="40">
        <v>189759.7</v>
      </c>
      <c r="S132" s="22"/>
      <c r="T132" s="22">
        <f>R132+Q132</f>
        <v>491349.7</v>
      </c>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row>
    <row r="133" spans="1:58" s="12" customFormat="1" ht="15" customHeight="1" x14ac:dyDescent="0.25">
      <c r="A133" s="184"/>
      <c r="B133" s="210"/>
      <c r="C133" s="184"/>
      <c r="D133" s="155"/>
      <c r="E133" s="155"/>
      <c r="F133" s="228"/>
      <c r="G133" s="228"/>
      <c r="H133" s="228"/>
      <c r="I133" s="30" t="s">
        <v>94</v>
      </c>
      <c r="J133" s="156"/>
      <c r="K133" s="29" t="s">
        <v>22</v>
      </c>
      <c r="L133" s="10"/>
      <c r="M133" s="10"/>
      <c r="N133" s="10"/>
      <c r="O133" s="10"/>
      <c r="P133" s="92"/>
      <c r="Q133" s="40">
        <v>24646.9</v>
      </c>
      <c r="R133" s="40"/>
      <c r="S133" s="22"/>
      <c r="T133" s="22">
        <f>Q133</f>
        <v>24646.9</v>
      </c>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row>
    <row r="134" spans="1:58" ht="15" customHeight="1" x14ac:dyDescent="0.25">
      <c r="A134" s="184"/>
      <c r="B134" s="209" t="s">
        <v>146</v>
      </c>
      <c r="C134" s="184"/>
      <c r="D134" s="155"/>
      <c r="E134" s="155"/>
      <c r="F134" s="228"/>
      <c r="G134" s="228"/>
      <c r="H134" s="228"/>
      <c r="I134" s="30" t="s">
        <v>94</v>
      </c>
      <c r="J134" s="156">
        <v>463</v>
      </c>
      <c r="K134" s="29" t="s">
        <v>3</v>
      </c>
      <c r="L134" s="30"/>
      <c r="M134" s="30"/>
      <c r="N134" s="30"/>
      <c r="O134" s="30"/>
      <c r="P134" s="43"/>
      <c r="Q134" s="40">
        <v>25886</v>
      </c>
      <c r="R134" s="40">
        <v>67771.100000000006</v>
      </c>
      <c r="S134" s="50"/>
      <c r="T134" s="50">
        <f>R134+Q134</f>
        <v>93657.1</v>
      </c>
    </row>
    <row r="135" spans="1:58" ht="15" customHeight="1" x14ac:dyDescent="0.25">
      <c r="A135" s="184"/>
      <c r="B135" s="209"/>
      <c r="C135" s="184"/>
      <c r="D135" s="155"/>
      <c r="E135" s="155"/>
      <c r="F135" s="228"/>
      <c r="G135" s="228"/>
      <c r="H135" s="228"/>
      <c r="I135" s="30" t="s">
        <v>94</v>
      </c>
      <c r="J135" s="156"/>
      <c r="K135" s="29" t="s">
        <v>18</v>
      </c>
      <c r="L135" s="30"/>
      <c r="M135" s="30"/>
      <c r="N135" s="30"/>
      <c r="O135" s="30"/>
      <c r="P135" s="43"/>
      <c r="Q135" s="40"/>
      <c r="R135" s="40">
        <v>36840.9</v>
      </c>
      <c r="S135" s="50"/>
      <c r="T135" s="50">
        <f>R135</f>
        <v>36840.9</v>
      </c>
    </row>
    <row r="136" spans="1:58" ht="15" customHeight="1" x14ac:dyDescent="0.25">
      <c r="A136" s="184"/>
      <c r="B136" s="209"/>
      <c r="C136" s="184"/>
      <c r="D136" s="155"/>
      <c r="E136" s="155"/>
      <c r="F136" s="228"/>
      <c r="G136" s="228"/>
      <c r="H136" s="228"/>
      <c r="I136" s="30" t="s">
        <v>94</v>
      </c>
      <c r="J136" s="156"/>
      <c r="K136" s="29" t="s">
        <v>6</v>
      </c>
      <c r="L136" s="30"/>
      <c r="M136" s="30"/>
      <c r="N136" s="30"/>
      <c r="O136" s="30"/>
      <c r="P136" s="43"/>
      <c r="Q136" s="40">
        <v>1500</v>
      </c>
      <c r="R136" s="40">
        <v>5365.7</v>
      </c>
      <c r="S136" s="50"/>
      <c r="T136" s="50">
        <f>R136+Q136</f>
        <v>6865.7</v>
      </c>
    </row>
    <row r="137" spans="1:58" ht="15" customHeight="1" x14ac:dyDescent="0.25">
      <c r="A137" s="184"/>
      <c r="B137" s="209"/>
      <c r="C137" s="184"/>
      <c r="D137" s="155"/>
      <c r="E137" s="155"/>
      <c r="F137" s="228"/>
      <c r="G137" s="228"/>
      <c r="H137" s="228"/>
      <c r="I137" s="30" t="s">
        <v>94</v>
      </c>
      <c r="J137" s="156"/>
      <c r="K137" s="29" t="s">
        <v>45</v>
      </c>
      <c r="L137" s="30"/>
      <c r="M137" s="30"/>
      <c r="N137" s="30"/>
      <c r="O137" s="30"/>
      <c r="P137" s="43"/>
      <c r="Q137" s="40"/>
      <c r="R137" s="40">
        <v>13424</v>
      </c>
      <c r="S137" s="50"/>
      <c r="T137" s="50">
        <f>R137</f>
        <v>13424</v>
      </c>
    </row>
    <row r="138" spans="1:58" s="12" customFormat="1" ht="15" customHeight="1" x14ac:dyDescent="0.25">
      <c r="A138" s="184"/>
      <c r="B138" s="209" t="s">
        <v>147</v>
      </c>
      <c r="C138" s="184"/>
      <c r="D138" s="155"/>
      <c r="E138" s="155"/>
      <c r="F138" s="228"/>
      <c r="G138" s="228"/>
      <c r="H138" s="228"/>
      <c r="I138" s="30" t="s">
        <v>94</v>
      </c>
      <c r="J138" s="156">
        <v>124</v>
      </c>
      <c r="K138" s="29" t="s">
        <v>3</v>
      </c>
      <c r="L138" s="10"/>
      <c r="M138" s="10"/>
      <c r="N138" s="10"/>
      <c r="O138" s="10"/>
      <c r="P138" s="40">
        <v>40482.1</v>
      </c>
      <c r="Q138" s="40">
        <v>43449</v>
      </c>
      <c r="R138" s="40">
        <v>42886.9</v>
      </c>
      <c r="S138" s="22"/>
      <c r="T138" s="22">
        <f>R138+Q138+P138</f>
        <v>126818</v>
      </c>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8" s="12" customFormat="1" ht="15" customHeight="1" x14ac:dyDescent="0.25">
      <c r="A139" s="184"/>
      <c r="B139" s="209"/>
      <c r="C139" s="184"/>
      <c r="D139" s="155"/>
      <c r="E139" s="155"/>
      <c r="F139" s="228"/>
      <c r="G139" s="228"/>
      <c r="H139" s="228"/>
      <c r="I139" s="30" t="s">
        <v>94</v>
      </c>
      <c r="J139" s="156"/>
      <c r="K139" s="29" t="s">
        <v>24</v>
      </c>
      <c r="L139" s="10"/>
      <c r="M139" s="10"/>
      <c r="N139" s="10"/>
      <c r="O139" s="10"/>
      <c r="P139" s="40">
        <v>385</v>
      </c>
      <c r="Q139" s="40">
        <v>15987.3</v>
      </c>
      <c r="R139" s="40">
        <v>34885</v>
      </c>
      <c r="S139" s="22"/>
      <c r="T139" s="22">
        <f>R139+Q139+P139</f>
        <v>51257.3</v>
      </c>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8" s="12" customFormat="1" ht="15" customHeight="1" x14ac:dyDescent="0.25">
      <c r="A140" s="184"/>
      <c r="B140" s="209"/>
      <c r="C140" s="184"/>
      <c r="D140" s="155"/>
      <c r="E140" s="155"/>
      <c r="F140" s="228"/>
      <c r="G140" s="228"/>
      <c r="H140" s="228"/>
      <c r="I140" s="30" t="s">
        <v>94</v>
      </c>
      <c r="J140" s="156"/>
      <c r="K140" s="29" t="s">
        <v>26</v>
      </c>
      <c r="L140" s="10"/>
      <c r="M140" s="10"/>
      <c r="N140" s="10"/>
      <c r="O140" s="10"/>
      <c r="P140" s="40">
        <v>415</v>
      </c>
      <c r="Q140" s="40">
        <v>357</v>
      </c>
      <c r="R140" s="40">
        <v>392.3</v>
      </c>
      <c r="S140" s="22"/>
      <c r="T140" s="22">
        <f>R140+Q140+P140</f>
        <v>1164.3</v>
      </c>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8" s="12" customFormat="1" ht="15" customHeight="1" x14ac:dyDescent="0.25">
      <c r="A141" s="184"/>
      <c r="B141" s="209"/>
      <c r="C141" s="184"/>
      <c r="D141" s="155"/>
      <c r="E141" s="155"/>
      <c r="F141" s="228"/>
      <c r="G141" s="228"/>
      <c r="H141" s="228"/>
      <c r="I141" s="30" t="s">
        <v>94</v>
      </c>
      <c r="J141" s="156"/>
      <c r="K141" s="29" t="s">
        <v>42</v>
      </c>
      <c r="L141" s="10"/>
      <c r="M141" s="10"/>
      <c r="N141" s="10"/>
      <c r="O141" s="10"/>
      <c r="P141" s="40">
        <v>14987</v>
      </c>
      <c r="Q141" s="40"/>
      <c r="R141" s="40">
        <v>29490.2</v>
      </c>
      <c r="S141" s="22"/>
      <c r="T141" s="22">
        <f>R141+P141</f>
        <v>44477.2</v>
      </c>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8" s="12" customFormat="1" ht="15" customHeight="1" x14ac:dyDescent="0.25">
      <c r="A142" s="184"/>
      <c r="B142" s="209"/>
      <c r="C142" s="184"/>
      <c r="D142" s="155"/>
      <c r="E142" s="155"/>
      <c r="F142" s="228"/>
      <c r="G142" s="228"/>
      <c r="H142" s="228"/>
      <c r="I142" s="30" t="s">
        <v>94</v>
      </c>
      <c r="J142" s="156"/>
      <c r="K142" s="29" t="s">
        <v>9</v>
      </c>
      <c r="L142" s="10"/>
      <c r="M142" s="10"/>
      <c r="N142" s="10"/>
      <c r="O142" s="10"/>
      <c r="P142" s="40">
        <v>4340</v>
      </c>
      <c r="Q142" s="40"/>
      <c r="R142" s="40"/>
      <c r="S142" s="22"/>
      <c r="T142" s="22">
        <f>P142</f>
        <v>4340</v>
      </c>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8" s="12" customFormat="1" ht="15" customHeight="1" x14ac:dyDescent="0.25">
      <c r="A143" s="184"/>
      <c r="B143" s="209" t="s">
        <v>148</v>
      </c>
      <c r="C143" s="184"/>
      <c r="D143" s="155"/>
      <c r="E143" s="155"/>
      <c r="F143" s="228"/>
      <c r="G143" s="228"/>
      <c r="H143" s="228"/>
      <c r="I143" s="30" t="s">
        <v>94</v>
      </c>
      <c r="J143" s="156">
        <v>112</v>
      </c>
      <c r="K143" s="29" t="s">
        <v>3</v>
      </c>
      <c r="L143" s="10"/>
      <c r="M143" s="10"/>
      <c r="N143" s="10"/>
      <c r="O143" s="10"/>
      <c r="P143" s="40">
        <v>30762</v>
      </c>
      <c r="Q143" s="40">
        <v>31692.400000000001</v>
      </c>
      <c r="R143" s="40">
        <v>36930.199999999997</v>
      </c>
      <c r="S143" s="22"/>
      <c r="T143" s="22">
        <f>R143+Q143+P143</f>
        <v>99384.6</v>
      </c>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8" s="12" customFormat="1" ht="15" customHeight="1" x14ac:dyDescent="0.25">
      <c r="A144" s="184"/>
      <c r="B144" s="209"/>
      <c r="C144" s="184"/>
      <c r="D144" s="155"/>
      <c r="E144" s="155"/>
      <c r="F144" s="228"/>
      <c r="G144" s="228"/>
      <c r="H144" s="228"/>
      <c r="I144" s="30" t="s">
        <v>94</v>
      </c>
      <c r="J144" s="156"/>
      <c r="K144" s="29" t="s">
        <v>5</v>
      </c>
      <c r="L144" s="10"/>
      <c r="M144" s="10"/>
      <c r="N144" s="10"/>
      <c r="O144" s="10"/>
      <c r="P144" s="40">
        <v>395.5</v>
      </c>
      <c r="Q144" s="40"/>
      <c r="R144" s="40">
        <v>199.9</v>
      </c>
      <c r="S144" s="22"/>
      <c r="T144" s="22">
        <f>R144+P144</f>
        <v>595.4</v>
      </c>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row>
    <row r="145" spans="1:55" s="12" customFormat="1" ht="17.25" customHeight="1" x14ac:dyDescent="0.25">
      <c r="A145" s="184"/>
      <c r="B145" s="191" t="s">
        <v>149</v>
      </c>
      <c r="C145" s="184"/>
      <c r="D145" s="155"/>
      <c r="E145" s="155"/>
      <c r="F145" s="228"/>
      <c r="G145" s="228"/>
      <c r="H145" s="228"/>
      <c r="I145" s="30" t="s">
        <v>94</v>
      </c>
      <c r="J145" s="156">
        <v>472</v>
      </c>
      <c r="K145" s="29" t="s">
        <v>3</v>
      </c>
      <c r="L145" s="10"/>
      <c r="M145" s="10"/>
      <c r="N145" s="10"/>
      <c r="O145" s="10"/>
      <c r="P145" s="93"/>
      <c r="Q145" s="40">
        <v>27883.7</v>
      </c>
      <c r="R145" s="40">
        <v>33419.1</v>
      </c>
      <c r="S145" s="22"/>
      <c r="T145" s="22">
        <f>R145+Q145</f>
        <v>61302.8</v>
      </c>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row>
    <row r="146" spans="1:55" s="12" customFormat="1" ht="15" customHeight="1" x14ac:dyDescent="0.25">
      <c r="A146" s="184"/>
      <c r="B146" s="192"/>
      <c r="C146" s="184"/>
      <c r="D146" s="155"/>
      <c r="E146" s="155"/>
      <c r="F146" s="228"/>
      <c r="G146" s="228"/>
      <c r="H146" s="228"/>
      <c r="I146" s="30" t="s">
        <v>94</v>
      </c>
      <c r="J146" s="156"/>
      <c r="K146" s="29" t="s">
        <v>5</v>
      </c>
      <c r="L146" s="10"/>
      <c r="M146" s="10"/>
      <c r="N146" s="10"/>
      <c r="O146" s="10"/>
      <c r="P146" s="93"/>
      <c r="Q146" s="40">
        <v>2348856</v>
      </c>
      <c r="R146" s="40">
        <v>2014382.4</v>
      </c>
      <c r="S146" s="22"/>
      <c r="T146" s="22">
        <f>R146+Q146</f>
        <v>4363238.4000000004</v>
      </c>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row>
    <row r="147" spans="1:55" s="12" customFormat="1" ht="15" customHeight="1" x14ac:dyDescent="0.25">
      <c r="A147" s="184"/>
      <c r="B147" s="192"/>
      <c r="C147" s="184"/>
      <c r="D147" s="155"/>
      <c r="E147" s="155"/>
      <c r="F147" s="228"/>
      <c r="G147" s="228"/>
      <c r="H147" s="228"/>
      <c r="I147" s="30" t="s">
        <v>94</v>
      </c>
      <c r="J147" s="156"/>
      <c r="K147" s="29" t="s">
        <v>18</v>
      </c>
      <c r="L147" s="10"/>
      <c r="M147" s="10"/>
      <c r="N147" s="10"/>
      <c r="O147" s="10"/>
      <c r="P147" s="93"/>
      <c r="Q147" s="40">
        <v>236814.7</v>
      </c>
      <c r="R147" s="40">
        <v>861259.5</v>
      </c>
      <c r="S147" s="22"/>
      <c r="T147" s="22">
        <f>R147+Q147</f>
        <v>1098074.2</v>
      </c>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row>
    <row r="148" spans="1:55" s="12" customFormat="1" ht="15" customHeight="1" x14ac:dyDescent="0.25">
      <c r="A148" s="184"/>
      <c r="B148" s="192"/>
      <c r="C148" s="184"/>
      <c r="D148" s="155"/>
      <c r="E148" s="155"/>
      <c r="F148" s="228"/>
      <c r="G148" s="228"/>
      <c r="H148" s="228"/>
      <c r="I148" s="30" t="s">
        <v>94</v>
      </c>
      <c r="J148" s="156"/>
      <c r="K148" s="29" t="s">
        <v>48</v>
      </c>
      <c r="L148" s="10"/>
      <c r="M148" s="10"/>
      <c r="N148" s="10"/>
      <c r="O148" s="10"/>
      <c r="P148" s="93"/>
      <c r="Q148" s="40"/>
      <c r="R148" s="40">
        <v>532450.30000000005</v>
      </c>
      <c r="S148" s="22"/>
      <c r="T148" s="22">
        <f>R148</f>
        <v>532450.30000000005</v>
      </c>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row>
    <row r="149" spans="1:55" s="12" customFormat="1" ht="15" customHeight="1" x14ac:dyDescent="0.25">
      <c r="A149" s="184"/>
      <c r="B149" s="192"/>
      <c r="C149" s="184"/>
      <c r="D149" s="155"/>
      <c r="E149" s="155"/>
      <c r="F149" s="228"/>
      <c r="G149" s="228"/>
      <c r="H149" s="228"/>
      <c r="I149" s="30" t="s">
        <v>94</v>
      </c>
      <c r="J149" s="156"/>
      <c r="K149" s="29" t="s">
        <v>19</v>
      </c>
      <c r="L149" s="10"/>
      <c r="M149" s="10"/>
      <c r="N149" s="10"/>
      <c r="O149" s="10"/>
      <c r="P149" s="93"/>
      <c r="Q149" s="40">
        <v>458945.8</v>
      </c>
      <c r="R149" s="40"/>
      <c r="S149" s="22"/>
      <c r="T149" s="22">
        <f>Q149</f>
        <v>458945.8</v>
      </c>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row>
    <row r="150" spans="1:55" s="12" customFormat="1" ht="15" customHeight="1" x14ac:dyDescent="0.25">
      <c r="A150" s="184"/>
      <c r="B150" s="210"/>
      <c r="C150" s="184"/>
      <c r="D150" s="155"/>
      <c r="E150" s="155"/>
      <c r="F150" s="228"/>
      <c r="G150" s="228"/>
      <c r="H150" s="228"/>
      <c r="I150" s="30" t="s">
        <v>94</v>
      </c>
      <c r="J150" s="156">
        <v>124</v>
      </c>
      <c r="K150" s="29" t="s">
        <v>3</v>
      </c>
      <c r="L150" s="10"/>
      <c r="M150" s="10"/>
      <c r="N150" s="10"/>
      <c r="O150" s="10"/>
      <c r="P150" s="40">
        <v>32387.1</v>
      </c>
      <c r="Q150" s="40">
        <v>36048.300000000003</v>
      </c>
      <c r="R150" s="40">
        <v>35701.5</v>
      </c>
      <c r="S150" s="22"/>
      <c r="T150" s="22">
        <f>R150+Q150+P150</f>
        <v>104136.9</v>
      </c>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row>
    <row r="151" spans="1:55" s="12" customFormat="1" ht="15" customHeight="1" x14ac:dyDescent="0.25">
      <c r="A151" s="184"/>
      <c r="B151" s="191" t="s">
        <v>150</v>
      </c>
      <c r="C151" s="184"/>
      <c r="D151" s="155"/>
      <c r="E151" s="155"/>
      <c r="F151" s="228"/>
      <c r="G151" s="228"/>
      <c r="H151" s="228"/>
      <c r="I151" s="30" t="s">
        <v>94</v>
      </c>
      <c r="J151" s="156"/>
      <c r="K151" s="29" t="s">
        <v>23</v>
      </c>
      <c r="L151" s="10"/>
      <c r="M151" s="10"/>
      <c r="N151" s="10"/>
      <c r="O151" s="10"/>
      <c r="P151" s="40">
        <v>2918.2</v>
      </c>
      <c r="Q151" s="40">
        <v>2321.9</v>
      </c>
      <c r="R151" s="40">
        <v>24844.400000000001</v>
      </c>
      <c r="S151" s="22"/>
      <c r="T151" s="22">
        <f>R151+Q151+P151</f>
        <v>30084.500000000004</v>
      </c>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row>
    <row r="152" spans="1:55" s="12" customFormat="1" ht="15" customHeight="1" x14ac:dyDescent="0.25">
      <c r="A152" s="184"/>
      <c r="B152" s="192"/>
      <c r="C152" s="184"/>
      <c r="D152" s="155"/>
      <c r="E152" s="155"/>
      <c r="F152" s="228"/>
      <c r="G152" s="228"/>
      <c r="H152" s="228"/>
      <c r="I152" s="30" t="s">
        <v>94</v>
      </c>
      <c r="J152" s="156"/>
      <c r="K152" s="29" t="s">
        <v>27</v>
      </c>
      <c r="L152" s="10"/>
      <c r="M152" s="10"/>
      <c r="N152" s="10"/>
      <c r="O152" s="10"/>
      <c r="P152" s="40">
        <v>1009.7</v>
      </c>
      <c r="Q152" s="40">
        <v>1200</v>
      </c>
      <c r="R152" s="40">
        <v>2065.8000000000002</v>
      </c>
      <c r="S152" s="22"/>
      <c r="T152" s="22">
        <f>R152+Q152+P152</f>
        <v>4275.5</v>
      </c>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row>
    <row r="153" spans="1:55" s="12" customFormat="1" ht="15" customHeight="1" x14ac:dyDescent="0.25">
      <c r="A153" s="184"/>
      <c r="B153" s="192"/>
      <c r="C153" s="184"/>
      <c r="D153" s="155"/>
      <c r="E153" s="155"/>
      <c r="F153" s="228"/>
      <c r="G153" s="228"/>
      <c r="H153" s="228"/>
      <c r="I153" s="30" t="s">
        <v>94</v>
      </c>
      <c r="J153" s="156"/>
      <c r="K153" s="29" t="s">
        <v>24</v>
      </c>
      <c r="L153" s="10"/>
      <c r="M153" s="10"/>
      <c r="N153" s="10"/>
      <c r="O153" s="10"/>
      <c r="P153" s="40"/>
      <c r="Q153" s="40">
        <v>3577.9</v>
      </c>
      <c r="R153" s="40">
        <v>4617.8</v>
      </c>
      <c r="S153" s="22"/>
      <c r="T153" s="22">
        <f>R153+Q153</f>
        <v>8195.7000000000007</v>
      </c>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row>
    <row r="154" spans="1:55" s="12" customFormat="1" ht="15" customHeight="1" x14ac:dyDescent="0.25">
      <c r="A154" s="184"/>
      <c r="B154" s="192"/>
      <c r="C154" s="184"/>
      <c r="D154" s="155"/>
      <c r="E154" s="155"/>
      <c r="F154" s="228"/>
      <c r="G154" s="228"/>
      <c r="H154" s="228"/>
      <c r="I154" s="30" t="s">
        <v>94</v>
      </c>
      <c r="J154" s="156"/>
      <c r="K154" s="29" t="s">
        <v>25</v>
      </c>
      <c r="L154" s="10"/>
      <c r="M154" s="10"/>
      <c r="N154" s="10"/>
      <c r="O154" s="10"/>
      <c r="P154" s="40"/>
      <c r="Q154" s="40"/>
      <c r="R154" s="40">
        <v>2063</v>
      </c>
      <c r="S154" s="22"/>
      <c r="T154" s="22">
        <f>R154</f>
        <v>2063</v>
      </c>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row>
    <row r="155" spans="1:55" s="12" customFormat="1" ht="15" customHeight="1" x14ac:dyDescent="0.25">
      <c r="A155" s="184"/>
      <c r="B155" s="192"/>
      <c r="C155" s="184"/>
      <c r="D155" s="155"/>
      <c r="E155" s="155"/>
      <c r="F155" s="228"/>
      <c r="G155" s="228"/>
      <c r="H155" s="228"/>
      <c r="I155" s="30" t="s">
        <v>94</v>
      </c>
      <c r="J155" s="156"/>
      <c r="K155" s="29" t="s">
        <v>26</v>
      </c>
      <c r="L155" s="10"/>
      <c r="M155" s="10"/>
      <c r="N155" s="10"/>
      <c r="O155" s="10"/>
      <c r="P155" s="40">
        <v>7828.8</v>
      </c>
      <c r="Q155" s="40"/>
      <c r="R155" s="40"/>
      <c r="S155" s="22"/>
      <c r="T155" s="22">
        <f>P155</f>
        <v>7828.8</v>
      </c>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row>
    <row r="156" spans="1:55" s="12" customFormat="1" ht="15" customHeight="1" x14ac:dyDescent="0.25">
      <c r="A156" s="184"/>
      <c r="B156" s="192"/>
      <c r="C156" s="184"/>
      <c r="D156" s="155"/>
      <c r="E156" s="155"/>
      <c r="F156" s="228"/>
      <c r="G156" s="228"/>
      <c r="H156" s="228"/>
      <c r="I156" s="30" t="s">
        <v>94</v>
      </c>
      <c r="J156" s="156"/>
      <c r="K156" s="29" t="s">
        <v>42</v>
      </c>
      <c r="L156" s="10"/>
      <c r="M156" s="10"/>
      <c r="N156" s="10"/>
      <c r="O156" s="10"/>
      <c r="P156" s="40"/>
      <c r="Q156" s="40"/>
      <c r="R156" s="40">
        <v>35207.5</v>
      </c>
      <c r="S156" s="22"/>
      <c r="T156" s="22">
        <f>R156</f>
        <v>35207.5</v>
      </c>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row>
    <row r="157" spans="1:55" s="12" customFormat="1" ht="15" customHeight="1" x14ac:dyDescent="0.25">
      <c r="A157" s="184"/>
      <c r="B157" s="210"/>
      <c r="C157" s="184"/>
      <c r="D157" s="155"/>
      <c r="E157" s="155"/>
      <c r="F157" s="228"/>
      <c r="G157" s="228"/>
      <c r="H157" s="228"/>
      <c r="I157" s="30" t="s">
        <v>94</v>
      </c>
      <c r="J157" s="156"/>
      <c r="K157" s="29" t="s">
        <v>9</v>
      </c>
      <c r="L157" s="10"/>
      <c r="M157" s="10"/>
      <c r="N157" s="10"/>
      <c r="O157" s="10"/>
      <c r="P157" s="40">
        <v>1610</v>
      </c>
      <c r="Q157" s="40">
        <v>2054.1</v>
      </c>
      <c r="R157" s="40">
        <v>2064.9</v>
      </c>
      <c r="S157" s="22"/>
      <c r="T157" s="22">
        <f>R157+Q157+P157</f>
        <v>5729</v>
      </c>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row>
    <row r="158" spans="1:55" s="12" customFormat="1" ht="15" customHeight="1" x14ac:dyDescent="0.25">
      <c r="A158" s="184"/>
      <c r="B158" s="27" t="s">
        <v>151</v>
      </c>
      <c r="C158" s="184"/>
      <c r="D158" s="155"/>
      <c r="E158" s="155"/>
      <c r="F158" s="228"/>
      <c r="G158" s="228"/>
      <c r="H158" s="228"/>
      <c r="I158" s="30" t="s">
        <v>94</v>
      </c>
      <c r="J158" s="10"/>
      <c r="K158" s="29" t="s">
        <v>28</v>
      </c>
      <c r="L158" s="10"/>
      <c r="M158" s="10"/>
      <c r="N158" s="10"/>
      <c r="O158" s="10"/>
      <c r="P158" s="43"/>
      <c r="Q158" s="40">
        <v>100080.1</v>
      </c>
      <c r="R158" s="40">
        <v>144290.9</v>
      </c>
      <c r="S158" s="22"/>
      <c r="T158" s="22">
        <f>R158+Q158</f>
        <v>244371</v>
      </c>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row>
    <row r="159" spans="1:55" s="12" customFormat="1" ht="15" customHeight="1" x14ac:dyDescent="0.25">
      <c r="A159" s="184"/>
      <c r="B159" s="154" t="s">
        <v>152</v>
      </c>
      <c r="C159" s="184"/>
      <c r="D159" s="155"/>
      <c r="E159" s="155"/>
      <c r="F159" s="228"/>
      <c r="G159" s="228"/>
      <c r="H159" s="228"/>
      <c r="I159" s="10" t="s">
        <v>94</v>
      </c>
      <c r="J159" s="156">
        <v>451</v>
      </c>
      <c r="K159" s="29" t="s">
        <v>3</v>
      </c>
      <c r="L159" s="10"/>
      <c r="M159" s="10"/>
      <c r="N159" s="10"/>
      <c r="O159" s="10"/>
      <c r="P159" s="43"/>
      <c r="Q159" s="40">
        <v>49350.400000000001</v>
      </c>
      <c r="R159" s="40">
        <v>58470.2</v>
      </c>
      <c r="S159" s="22"/>
      <c r="T159" s="22">
        <f>R159+Q159</f>
        <v>107820.6</v>
      </c>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row>
    <row r="160" spans="1:55" s="12" customFormat="1" ht="15" customHeight="1" x14ac:dyDescent="0.25">
      <c r="A160" s="184"/>
      <c r="B160" s="155"/>
      <c r="C160" s="184"/>
      <c r="D160" s="155"/>
      <c r="E160" s="155"/>
      <c r="F160" s="228"/>
      <c r="G160" s="228"/>
      <c r="H160" s="228"/>
      <c r="I160" s="10" t="s">
        <v>94</v>
      </c>
      <c r="J160" s="156"/>
      <c r="K160" s="29" t="s">
        <v>18</v>
      </c>
      <c r="L160" s="10"/>
      <c r="M160" s="10"/>
      <c r="N160" s="10"/>
      <c r="O160" s="10"/>
      <c r="P160" s="43"/>
      <c r="Q160" s="40">
        <v>56543</v>
      </c>
      <c r="R160" s="40">
        <v>55480.5</v>
      </c>
      <c r="S160" s="22"/>
      <c r="T160" s="22">
        <f>R160+Q160</f>
        <v>112023.5</v>
      </c>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row>
    <row r="161" spans="1:55" s="12" customFormat="1" ht="15" customHeight="1" x14ac:dyDescent="0.25">
      <c r="A161" s="184"/>
      <c r="B161" s="155"/>
      <c r="C161" s="184"/>
      <c r="D161" s="155"/>
      <c r="E161" s="155"/>
      <c r="F161" s="228"/>
      <c r="G161" s="228"/>
      <c r="H161" s="228"/>
      <c r="I161" s="10" t="s">
        <v>94</v>
      </c>
      <c r="J161" s="156"/>
      <c r="K161" s="29" t="s">
        <v>6</v>
      </c>
      <c r="L161" s="10"/>
      <c r="M161" s="10"/>
      <c r="N161" s="10"/>
      <c r="O161" s="10"/>
      <c r="P161" s="43"/>
      <c r="Q161" s="40"/>
      <c r="R161" s="40">
        <v>30</v>
      </c>
      <c r="S161" s="22"/>
      <c r="T161" s="22">
        <f>R161</f>
        <v>30</v>
      </c>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row>
    <row r="162" spans="1:55" s="12" customFormat="1" ht="15" customHeight="1" x14ac:dyDescent="0.25">
      <c r="A162" s="184"/>
      <c r="B162" s="155"/>
      <c r="C162" s="184"/>
      <c r="D162" s="155"/>
      <c r="E162" s="155"/>
      <c r="F162" s="228"/>
      <c r="G162" s="228"/>
      <c r="H162" s="228"/>
      <c r="I162" s="10" t="s">
        <v>94</v>
      </c>
      <c r="J162" s="156"/>
      <c r="K162" s="29" t="s">
        <v>45</v>
      </c>
      <c r="L162" s="10"/>
      <c r="M162" s="10"/>
      <c r="N162" s="10"/>
      <c r="O162" s="10"/>
      <c r="P162" s="43"/>
      <c r="Q162" s="40">
        <v>136288.79999999999</v>
      </c>
      <c r="R162" s="40">
        <v>190260.5</v>
      </c>
      <c r="S162" s="22"/>
      <c r="T162" s="22">
        <f>R162+Q162</f>
        <v>326549.3</v>
      </c>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row>
    <row r="163" spans="1:55" s="12" customFormat="1" ht="15" customHeight="1" x14ac:dyDescent="0.25">
      <c r="A163" s="184"/>
      <c r="B163" s="155"/>
      <c r="C163" s="184"/>
      <c r="D163" s="155"/>
      <c r="E163" s="155"/>
      <c r="F163" s="228"/>
      <c r="G163" s="228"/>
      <c r="H163" s="228"/>
      <c r="I163" s="10" t="s">
        <v>94</v>
      </c>
      <c r="J163" s="156"/>
      <c r="K163" s="29" t="s">
        <v>51</v>
      </c>
      <c r="L163" s="10"/>
      <c r="M163" s="10"/>
      <c r="N163" s="10"/>
      <c r="O163" s="10"/>
      <c r="P163" s="43"/>
      <c r="Q163" s="40">
        <v>12313.3</v>
      </c>
      <c r="R163" s="40">
        <v>12592.9</v>
      </c>
      <c r="S163" s="22"/>
      <c r="T163" s="22">
        <f>R163+Q163</f>
        <v>24906.199999999997</v>
      </c>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row>
    <row r="164" spans="1:55" s="12" customFormat="1" ht="15" customHeight="1" x14ac:dyDescent="0.25">
      <c r="A164" s="184"/>
      <c r="B164" s="155"/>
      <c r="C164" s="184"/>
      <c r="D164" s="155"/>
      <c r="E164" s="155"/>
      <c r="F164" s="228"/>
      <c r="G164" s="228"/>
      <c r="H164" s="228"/>
      <c r="I164" s="10" t="s">
        <v>94</v>
      </c>
      <c r="J164" s="156"/>
      <c r="K164" s="29" t="s">
        <v>20</v>
      </c>
      <c r="L164" s="10"/>
      <c r="M164" s="10"/>
      <c r="N164" s="10"/>
      <c r="O164" s="10"/>
      <c r="P164" s="43"/>
      <c r="Q164" s="40">
        <v>27617.7</v>
      </c>
      <c r="R164" s="40">
        <v>28837.1</v>
      </c>
      <c r="S164" s="22"/>
      <c r="T164" s="22">
        <f>R164+Q164</f>
        <v>56454.8</v>
      </c>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row>
    <row r="165" spans="1:55" s="12" customFormat="1" ht="15" customHeight="1" x14ac:dyDescent="0.25">
      <c r="A165" s="184"/>
      <c r="B165" s="155"/>
      <c r="C165" s="184"/>
      <c r="D165" s="155"/>
      <c r="E165" s="155"/>
      <c r="F165" s="228"/>
      <c r="G165" s="228"/>
      <c r="H165" s="228"/>
      <c r="I165" s="10" t="s">
        <v>94</v>
      </c>
      <c r="J165" s="156"/>
      <c r="K165" s="29" t="s">
        <v>46</v>
      </c>
      <c r="L165" s="10"/>
      <c r="M165" s="10"/>
      <c r="N165" s="10"/>
      <c r="O165" s="10"/>
      <c r="P165" s="43"/>
      <c r="Q165" s="40"/>
      <c r="R165" s="40">
        <v>8021.2</v>
      </c>
      <c r="S165" s="22"/>
      <c r="T165" s="22">
        <f>R165</f>
        <v>8021.2</v>
      </c>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row>
    <row r="166" spans="1:55" s="12" customFormat="1" ht="15" customHeight="1" x14ac:dyDescent="0.25">
      <c r="A166" s="184"/>
      <c r="B166" s="155"/>
      <c r="C166" s="184"/>
      <c r="D166" s="155"/>
      <c r="E166" s="155"/>
      <c r="F166" s="228"/>
      <c r="G166" s="228"/>
      <c r="H166" s="228"/>
      <c r="I166" s="10" t="s">
        <v>94</v>
      </c>
      <c r="J166" s="156"/>
      <c r="K166" s="29" t="s">
        <v>53</v>
      </c>
      <c r="L166" s="10"/>
      <c r="M166" s="10"/>
      <c r="N166" s="10"/>
      <c r="O166" s="10"/>
      <c r="P166" s="43"/>
      <c r="Q166" s="40">
        <v>10890</v>
      </c>
      <c r="R166" s="40"/>
      <c r="S166" s="22"/>
      <c r="T166" s="22">
        <f>Q166</f>
        <v>10890</v>
      </c>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row>
    <row r="167" spans="1:55" s="12" customFormat="1" ht="15" customHeight="1" x14ac:dyDescent="0.25">
      <c r="A167" s="184"/>
      <c r="B167" s="155"/>
      <c r="C167" s="184"/>
      <c r="D167" s="155"/>
      <c r="E167" s="155"/>
      <c r="F167" s="228"/>
      <c r="G167" s="228"/>
      <c r="H167" s="228"/>
      <c r="I167" s="10" t="s">
        <v>94</v>
      </c>
      <c r="J167" s="156"/>
      <c r="K167" s="29" t="s">
        <v>36</v>
      </c>
      <c r="L167" s="10"/>
      <c r="M167" s="10"/>
      <c r="N167" s="10"/>
      <c r="O167" s="10"/>
      <c r="P167" s="43"/>
      <c r="Q167" s="40">
        <v>9170</v>
      </c>
      <c r="R167" s="40">
        <v>9170</v>
      </c>
      <c r="S167" s="22"/>
      <c r="T167" s="22">
        <f>R167+Q167</f>
        <v>18340</v>
      </c>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row>
    <row r="168" spans="1:55" s="12" customFormat="1" ht="15" customHeight="1" x14ac:dyDescent="0.25">
      <c r="A168" s="184"/>
      <c r="B168" s="155"/>
      <c r="C168" s="184"/>
      <c r="D168" s="155"/>
      <c r="E168" s="155"/>
      <c r="F168" s="228"/>
      <c r="G168" s="228"/>
      <c r="H168" s="228"/>
      <c r="I168" s="10" t="s">
        <v>94</v>
      </c>
      <c r="J168" s="156"/>
      <c r="K168" s="29" t="s">
        <v>37</v>
      </c>
      <c r="L168" s="10"/>
      <c r="M168" s="10"/>
      <c r="N168" s="10"/>
      <c r="O168" s="10"/>
      <c r="P168" s="43"/>
      <c r="Q168" s="40">
        <v>43720.3</v>
      </c>
      <c r="R168" s="40">
        <v>28631.599999999999</v>
      </c>
      <c r="S168" s="22"/>
      <c r="T168" s="22">
        <f>R168+Q168</f>
        <v>72351.899999999994</v>
      </c>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row>
    <row r="169" spans="1:55" s="17" customFormat="1" ht="17.25" customHeight="1" x14ac:dyDescent="0.25">
      <c r="A169" s="188"/>
      <c r="B169" s="13" t="s">
        <v>153</v>
      </c>
      <c r="C169" s="15"/>
      <c r="D169" s="15"/>
      <c r="E169" s="15"/>
      <c r="F169" s="15"/>
      <c r="G169" s="15"/>
      <c r="H169" s="15"/>
      <c r="I169" s="15"/>
      <c r="J169" s="15"/>
      <c r="K169" s="15"/>
      <c r="L169" s="99">
        <f t="shared" ref="L169:S169" si="19">SUM(L127:L168)</f>
        <v>0</v>
      </c>
      <c r="M169" s="99">
        <f t="shared" si="19"/>
        <v>0</v>
      </c>
      <c r="N169" s="99">
        <f t="shared" si="19"/>
        <v>0</v>
      </c>
      <c r="O169" s="99">
        <f t="shared" si="19"/>
        <v>0</v>
      </c>
      <c r="P169" s="51">
        <f t="shared" si="19"/>
        <v>137520.4</v>
      </c>
      <c r="Q169" s="51">
        <f t="shared" si="19"/>
        <v>4088948.9999999995</v>
      </c>
      <c r="R169" s="51">
        <f t="shared" si="19"/>
        <v>4611479.3</v>
      </c>
      <c r="S169" s="99">
        <f t="shared" si="19"/>
        <v>0</v>
      </c>
      <c r="T169" s="16">
        <f>SUM(T127:T168)</f>
        <v>8837948.6999999993</v>
      </c>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row>
    <row r="170" spans="1:55" s="18" customFormat="1" ht="15" customHeight="1" x14ac:dyDescent="0.25">
      <c r="A170" s="157" t="s">
        <v>222</v>
      </c>
      <c r="B170" s="149"/>
      <c r="C170" s="149"/>
      <c r="D170" s="149"/>
      <c r="E170" s="149"/>
      <c r="F170" s="149"/>
      <c r="G170" s="149"/>
      <c r="H170" s="149"/>
      <c r="I170" s="149"/>
      <c r="J170" s="149"/>
      <c r="K170" s="149"/>
      <c r="L170" s="149"/>
      <c r="M170" s="149"/>
      <c r="N170" s="149"/>
      <c r="O170" s="149"/>
      <c r="P170" s="149"/>
      <c r="Q170" s="149"/>
      <c r="R170" s="149"/>
      <c r="S170" s="149"/>
      <c r="T170" s="150"/>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row>
    <row r="171" spans="1:55" s="12" customFormat="1" ht="14.45" customHeight="1" x14ac:dyDescent="0.25">
      <c r="A171" s="183">
        <v>11</v>
      </c>
      <c r="B171" s="191" t="s">
        <v>154</v>
      </c>
      <c r="C171" s="189" t="s">
        <v>90</v>
      </c>
      <c r="D171" s="191" t="s">
        <v>1</v>
      </c>
      <c r="E171" s="191" t="s">
        <v>223</v>
      </c>
      <c r="F171" s="191" t="s">
        <v>211</v>
      </c>
      <c r="G171" s="191" t="s">
        <v>212</v>
      </c>
      <c r="H171" s="191" t="s">
        <v>163</v>
      </c>
      <c r="I171" s="30" t="s">
        <v>94</v>
      </c>
      <c r="J171" s="207" t="s">
        <v>54</v>
      </c>
      <c r="K171" s="46" t="s">
        <v>3</v>
      </c>
      <c r="L171" s="30"/>
      <c r="M171" s="30"/>
      <c r="N171" s="30"/>
      <c r="O171" s="40"/>
      <c r="P171" s="40">
        <v>95133.1</v>
      </c>
      <c r="Q171" s="40">
        <v>73831.3</v>
      </c>
      <c r="R171" s="40">
        <v>81437.100000000006</v>
      </c>
      <c r="S171" s="40">
        <v>29703.9</v>
      </c>
      <c r="T171" s="50">
        <f>S171+R171+Q171+P171</f>
        <v>280105.40000000002</v>
      </c>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row>
    <row r="172" spans="1:55" s="12" customFormat="1" ht="15" customHeight="1" x14ac:dyDescent="0.25">
      <c r="A172" s="184"/>
      <c r="B172" s="192"/>
      <c r="C172" s="190"/>
      <c r="D172" s="192"/>
      <c r="E172" s="192"/>
      <c r="F172" s="192"/>
      <c r="G172" s="192"/>
      <c r="H172" s="192"/>
      <c r="I172" s="30" t="s">
        <v>94</v>
      </c>
      <c r="J172" s="215"/>
      <c r="K172" s="46" t="s">
        <v>5</v>
      </c>
      <c r="L172" s="30"/>
      <c r="M172" s="30"/>
      <c r="N172" s="30"/>
      <c r="O172" s="110"/>
      <c r="P172" s="40">
        <v>17500</v>
      </c>
      <c r="Q172" s="40">
        <v>784</v>
      </c>
      <c r="R172" s="40">
        <v>239.8</v>
      </c>
      <c r="S172" s="40"/>
      <c r="T172" s="50">
        <f t="shared" ref="T172:T187" si="20">S172+R172+Q172+P172</f>
        <v>18523.8</v>
      </c>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row>
    <row r="173" spans="1:55" s="12" customFormat="1" ht="15" customHeight="1" x14ac:dyDescent="0.25">
      <c r="A173" s="184"/>
      <c r="B173" s="192"/>
      <c r="C173" s="190"/>
      <c r="D173" s="192"/>
      <c r="E173" s="192"/>
      <c r="F173" s="192"/>
      <c r="G173" s="192"/>
      <c r="H173" s="192"/>
      <c r="I173" s="30" t="s">
        <v>94</v>
      </c>
      <c r="J173" s="215"/>
      <c r="K173" s="46" t="s">
        <v>10</v>
      </c>
      <c r="L173" s="30"/>
      <c r="M173" s="30"/>
      <c r="N173" s="30"/>
      <c r="O173" s="30"/>
      <c r="P173" s="40"/>
      <c r="Q173" s="40"/>
      <c r="R173" s="40">
        <v>15903.1</v>
      </c>
      <c r="S173" s="40"/>
      <c r="T173" s="50">
        <f t="shared" si="20"/>
        <v>15903.1</v>
      </c>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row>
    <row r="174" spans="1:55" s="12" customFormat="1" ht="14.45" customHeight="1" x14ac:dyDescent="0.25">
      <c r="A174" s="184"/>
      <c r="B174" s="192"/>
      <c r="C174" s="190"/>
      <c r="D174" s="192"/>
      <c r="E174" s="192"/>
      <c r="F174" s="192"/>
      <c r="G174" s="192"/>
      <c r="H174" s="192"/>
      <c r="I174" s="30" t="s">
        <v>94</v>
      </c>
      <c r="J174" s="215"/>
      <c r="K174" s="46" t="s">
        <v>6</v>
      </c>
      <c r="L174" s="30"/>
      <c r="M174" s="30"/>
      <c r="N174" s="30"/>
      <c r="O174" s="30"/>
      <c r="P174" s="40"/>
      <c r="Q174" s="40"/>
      <c r="R174" s="40"/>
      <c r="S174" s="40">
        <v>487313</v>
      </c>
      <c r="T174" s="50">
        <f t="shared" si="20"/>
        <v>487313</v>
      </c>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row>
    <row r="175" spans="1:55" s="12" customFormat="1" ht="15" customHeight="1" x14ac:dyDescent="0.25">
      <c r="A175" s="184"/>
      <c r="B175" s="192"/>
      <c r="C175" s="190"/>
      <c r="D175" s="192"/>
      <c r="E175" s="192"/>
      <c r="F175" s="192"/>
      <c r="G175" s="192"/>
      <c r="H175" s="192"/>
      <c r="I175" s="30" t="s">
        <v>94</v>
      </c>
      <c r="J175" s="215"/>
      <c r="K175" s="46" t="s">
        <v>45</v>
      </c>
      <c r="L175" s="30"/>
      <c r="M175" s="30"/>
      <c r="N175" s="30"/>
      <c r="O175" s="30"/>
      <c r="P175" s="40"/>
      <c r="Q175" s="40"/>
      <c r="R175" s="40"/>
      <c r="S175" s="40">
        <v>64347.199999999997</v>
      </c>
      <c r="T175" s="126">
        <f t="shared" si="20"/>
        <v>64347.199999999997</v>
      </c>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row>
    <row r="176" spans="1:55" s="12" customFormat="1" ht="15" customHeight="1" x14ac:dyDescent="0.25">
      <c r="A176" s="184"/>
      <c r="B176" s="210"/>
      <c r="C176" s="190"/>
      <c r="D176" s="192"/>
      <c r="E176" s="192"/>
      <c r="F176" s="192"/>
      <c r="G176" s="192"/>
      <c r="H176" s="192"/>
      <c r="I176" s="30" t="s">
        <v>94</v>
      </c>
      <c r="J176" s="208"/>
      <c r="K176" s="46" t="s">
        <v>55</v>
      </c>
      <c r="L176" s="30"/>
      <c r="M176" s="30"/>
      <c r="N176" s="30"/>
      <c r="O176" s="30"/>
      <c r="P176" s="40"/>
      <c r="Q176" s="40"/>
      <c r="R176" s="40">
        <v>134007.4</v>
      </c>
      <c r="S176" s="40"/>
      <c r="T176" s="126">
        <f t="shared" si="20"/>
        <v>134007.4</v>
      </c>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row>
    <row r="177" spans="1:55" s="12" customFormat="1" ht="15" customHeight="1" x14ac:dyDescent="0.25">
      <c r="A177" s="184"/>
      <c r="B177" s="191" t="s">
        <v>155</v>
      </c>
      <c r="C177" s="190"/>
      <c r="D177" s="192"/>
      <c r="E177" s="192"/>
      <c r="F177" s="192"/>
      <c r="G177" s="192"/>
      <c r="H177" s="192"/>
      <c r="I177" s="30" t="s">
        <v>94</v>
      </c>
      <c r="J177" s="207" t="s">
        <v>56</v>
      </c>
      <c r="K177" s="46" t="s">
        <v>3</v>
      </c>
      <c r="L177" s="30"/>
      <c r="M177" s="30"/>
      <c r="N177" s="30"/>
      <c r="O177" s="30"/>
      <c r="P177" s="40">
        <v>61800</v>
      </c>
      <c r="Q177" s="40">
        <v>54474</v>
      </c>
      <c r="R177" s="40">
        <v>64181</v>
      </c>
      <c r="S177" s="40">
        <v>34218</v>
      </c>
      <c r="T177" s="126">
        <f t="shared" si="20"/>
        <v>214673</v>
      </c>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row>
    <row r="178" spans="1:55" s="12" customFormat="1" ht="15" customHeight="1" x14ac:dyDescent="0.25">
      <c r="A178" s="184"/>
      <c r="B178" s="192"/>
      <c r="C178" s="190"/>
      <c r="D178" s="192"/>
      <c r="E178" s="192"/>
      <c r="F178" s="192"/>
      <c r="G178" s="192"/>
      <c r="H178" s="192"/>
      <c r="I178" s="30" t="s">
        <v>94</v>
      </c>
      <c r="J178" s="215"/>
      <c r="K178" s="46" t="s">
        <v>5</v>
      </c>
      <c r="L178" s="30"/>
      <c r="M178" s="30"/>
      <c r="N178" s="30"/>
      <c r="O178" s="30"/>
      <c r="P178" s="40"/>
      <c r="Q178" s="40">
        <v>1829691.4</v>
      </c>
      <c r="R178" s="40">
        <v>5012762.5</v>
      </c>
      <c r="S178" s="40">
        <v>1855145.1</v>
      </c>
      <c r="T178" s="126">
        <f t="shared" si="20"/>
        <v>8697599</v>
      </c>
      <c r="U178" s="148"/>
      <c r="V178" s="148"/>
      <c r="W178" s="148"/>
      <c r="X178" s="148"/>
      <c r="Y178" s="148"/>
      <c r="Z178" s="148"/>
      <c r="AA178" s="148"/>
      <c r="AB178" s="148"/>
      <c r="AC178" s="148"/>
      <c r="AD178" s="148"/>
      <c r="AE178" s="148"/>
      <c r="AF178" s="148"/>
      <c r="AG178" s="148"/>
      <c r="AH178" s="148"/>
      <c r="AI178" s="148"/>
      <c r="AJ178" s="148"/>
      <c r="AK178" s="148"/>
      <c r="AL178" s="148"/>
      <c r="AM178" s="148"/>
      <c r="AN178" s="148"/>
      <c r="AO178" s="148"/>
      <c r="AP178" s="148"/>
      <c r="AQ178" s="148"/>
      <c r="AR178" s="148"/>
      <c r="AS178" s="148"/>
      <c r="AT178" s="148"/>
      <c r="AU178" s="148"/>
      <c r="AV178" s="148"/>
      <c r="AW178" s="148"/>
      <c r="AX178" s="148"/>
      <c r="AY178" s="148"/>
      <c r="AZ178" s="148"/>
      <c r="BA178" s="148"/>
      <c r="BB178" s="148"/>
      <c r="BC178" s="148"/>
    </row>
    <row r="179" spans="1:55" s="12" customFormat="1" ht="15" customHeight="1" x14ac:dyDescent="0.25">
      <c r="A179" s="184"/>
      <c r="B179" s="192"/>
      <c r="C179" s="190"/>
      <c r="D179" s="192"/>
      <c r="E179" s="192"/>
      <c r="F179" s="192"/>
      <c r="G179" s="192"/>
      <c r="H179" s="192"/>
      <c r="I179" s="30" t="s">
        <v>94</v>
      </c>
      <c r="J179" s="215"/>
      <c r="K179" s="46" t="s">
        <v>18</v>
      </c>
      <c r="L179" s="30"/>
      <c r="M179" s="30"/>
      <c r="N179" s="30"/>
      <c r="O179" s="30"/>
      <c r="P179" s="40">
        <v>87400</v>
      </c>
      <c r="Q179" s="40">
        <v>299306.7</v>
      </c>
      <c r="R179" s="40">
        <v>4523572</v>
      </c>
      <c r="S179" s="40">
        <v>697439.9</v>
      </c>
      <c r="T179" s="126">
        <f t="shared" si="20"/>
        <v>5607718.6000000006</v>
      </c>
      <c r="U179" s="148"/>
      <c r="V179" s="148"/>
      <c r="W179" s="148"/>
      <c r="X179" s="148"/>
      <c r="Y179" s="148"/>
      <c r="Z179" s="148"/>
      <c r="AA179" s="148"/>
      <c r="AB179" s="148"/>
      <c r="AC179" s="148"/>
      <c r="AD179" s="148"/>
      <c r="AE179" s="148"/>
      <c r="AF179" s="148"/>
      <c r="AG179" s="148"/>
      <c r="AH179" s="148"/>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row>
    <row r="180" spans="1:55" s="12" customFormat="1" ht="15" customHeight="1" x14ac:dyDescent="0.25">
      <c r="A180" s="184"/>
      <c r="B180" s="192"/>
      <c r="C180" s="190"/>
      <c r="D180" s="192"/>
      <c r="E180" s="192"/>
      <c r="F180" s="192"/>
      <c r="G180" s="192"/>
      <c r="H180" s="192"/>
      <c r="I180" s="30" t="s">
        <v>94</v>
      </c>
      <c r="J180" s="215"/>
      <c r="K180" s="46" t="s">
        <v>10</v>
      </c>
      <c r="L180" s="30"/>
      <c r="M180" s="30"/>
      <c r="N180" s="30"/>
      <c r="O180" s="30"/>
      <c r="P180" s="40">
        <v>24200.2</v>
      </c>
      <c r="Q180" s="40">
        <v>244097.9</v>
      </c>
      <c r="R180" s="40"/>
      <c r="S180" s="40"/>
      <c r="T180" s="126">
        <f t="shared" si="20"/>
        <v>268298.09999999998</v>
      </c>
      <c r="U180" s="148"/>
      <c r="V180" s="148"/>
      <c r="W180" s="148"/>
      <c r="X180" s="148"/>
      <c r="Y180" s="148"/>
      <c r="Z180" s="148"/>
      <c r="AA180" s="148"/>
      <c r="AB180" s="148"/>
      <c r="AC180" s="148"/>
      <c r="AD180" s="148"/>
      <c r="AE180" s="148"/>
      <c r="AF180" s="148"/>
      <c r="AG180" s="148"/>
      <c r="AH180" s="148"/>
      <c r="AI180" s="148"/>
      <c r="AJ180" s="148"/>
      <c r="AK180" s="148"/>
      <c r="AL180" s="148"/>
      <c r="AM180" s="148"/>
      <c r="AN180" s="148"/>
      <c r="AO180" s="148"/>
      <c r="AP180" s="148"/>
      <c r="AQ180" s="148"/>
      <c r="AR180" s="148"/>
      <c r="AS180" s="148"/>
      <c r="AT180" s="148"/>
      <c r="AU180" s="148"/>
      <c r="AV180" s="148"/>
      <c r="AW180" s="148"/>
      <c r="AX180" s="148"/>
      <c r="AY180" s="148"/>
      <c r="AZ180" s="148"/>
      <c r="BA180" s="148"/>
      <c r="BB180" s="148"/>
      <c r="BC180" s="148"/>
    </row>
    <row r="181" spans="1:55" s="12" customFormat="1" ht="15" customHeight="1" x14ac:dyDescent="0.25">
      <c r="A181" s="184"/>
      <c r="B181" s="192"/>
      <c r="C181" s="190"/>
      <c r="D181" s="192"/>
      <c r="E181" s="192"/>
      <c r="F181" s="192"/>
      <c r="G181" s="192"/>
      <c r="H181" s="192"/>
      <c r="I181" s="30" t="s">
        <v>94</v>
      </c>
      <c r="J181" s="215"/>
      <c r="K181" s="46" t="s">
        <v>23</v>
      </c>
      <c r="L181" s="30"/>
      <c r="M181" s="30"/>
      <c r="N181" s="30"/>
      <c r="O181" s="30"/>
      <c r="P181" s="40"/>
      <c r="Q181" s="40"/>
      <c r="R181" s="40">
        <v>775413</v>
      </c>
      <c r="S181" s="40"/>
      <c r="T181" s="126">
        <f t="shared" si="20"/>
        <v>775413</v>
      </c>
      <c r="U181" s="148"/>
      <c r="V181" s="148"/>
      <c r="W181" s="148"/>
      <c r="X181" s="148"/>
      <c r="Y181" s="148"/>
      <c r="Z181" s="148"/>
      <c r="AA181" s="148"/>
      <c r="AB181" s="148"/>
      <c r="AC181" s="148"/>
      <c r="AD181" s="148"/>
      <c r="AE181" s="148"/>
      <c r="AF181" s="148"/>
      <c r="AG181" s="148"/>
      <c r="AH181" s="148"/>
      <c r="AI181" s="148"/>
      <c r="AJ181" s="148"/>
      <c r="AK181" s="148"/>
      <c r="AL181" s="148"/>
      <c r="AM181" s="148"/>
      <c r="AN181" s="148"/>
      <c r="AO181" s="148"/>
      <c r="AP181" s="148"/>
      <c r="AQ181" s="148"/>
      <c r="AR181" s="148"/>
      <c r="AS181" s="148"/>
      <c r="AT181" s="148"/>
      <c r="AU181" s="148"/>
      <c r="AV181" s="148"/>
      <c r="AW181" s="148"/>
      <c r="AX181" s="148"/>
      <c r="AY181" s="148"/>
      <c r="AZ181" s="148"/>
      <c r="BA181" s="148"/>
      <c r="BB181" s="148"/>
      <c r="BC181" s="148"/>
    </row>
    <row r="182" spans="1:55" s="12" customFormat="1" ht="15" customHeight="1" x14ac:dyDescent="0.25">
      <c r="A182" s="184"/>
      <c r="B182" s="210"/>
      <c r="C182" s="190"/>
      <c r="D182" s="192"/>
      <c r="E182" s="192"/>
      <c r="F182" s="192"/>
      <c r="G182" s="192"/>
      <c r="H182" s="192"/>
      <c r="I182" s="30" t="s">
        <v>94</v>
      </c>
      <c r="J182" s="208"/>
      <c r="K182" s="46" t="s">
        <v>27</v>
      </c>
      <c r="L182" s="30"/>
      <c r="M182" s="30"/>
      <c r="N182" s="30"/>
      <c r="O182" s="30"/>
      <c r="P182" s="40">
        <v>91425.9</v>
      </c>
      <c r="Q182" s="40"/>
      <c r="R182" s="40"/>
      <c r="S182" s="40"/>
      <c r="T182" s="126">
        <f t="shared" si="20"/>
        <v>91425.9</v>
      </c>
      <c r="U182" s="148"/>
      <c r="V182" s="148"/>
      <c r="W182" s="148"/>
      <c r="X182" s="148"/>
      <c r="Y182" s="148"/>
      <c r="Z182" s="148"/>
      <c r="AA182" s="148"/>
      <c r="AB182" s="148"/>
      <c r="AC182" s="148"/>
      <c r="AD182" s="148"/>
      <c r="AE182" s="148"/>
      <c r="AF182" s="148"/>
      <c r="AG182" s="148"/>
      <c r="AH182" s="148"/>
      <c r="AI182" s="148"/>
      <c r="AJ182" s="148"/>
      <c r="AK182" s="148"/>
      <c r="AL182" s="148"/>
      <c r="AM182" s="148"/>
      <c r="AN182" s="148"/>
      <c r="AO182" s="148"/>
      <c r="AP182" s="148"/>
      <c r="AQ182" s="148"/>
      <c r="AR182" s="148"/>
      <c r="AS182" s="148"/>
      <c r="AT182" s="148"/>
      <c r="AU182" s="148"/>
      <c r="AV182" s="148"/>
      <c r="AW182" s="148"/>
      <c r="AX182" s="148"/>
      <c r="AY182" s="148"/>
      <c r="AZ182" s="148"/>
      <c r="BA182" s="148"/>
      <c r="BB182" s="148"/>
      <c r="BC182" s="148"/>
    </row>
    <row r="183" spans="1:55" s="12" customFormat="1" ht="15" customHeight="1" x14ac:dyDescent="0.25">
      <c r="A183" s="184"/>
      <c r="B183" s="191" t="s">
        <v>186</v>
      </c>
      <c r="C183" s="190"/>
      <c r="D183" s="192"/>
      <c r="E183" s="192"/>
      <c r="F183" s="192"/>
      <c r="G183" s="192"/>
      <c r="H183" s="192"/>
      <c r="I183" s="30" t="s">
        <v>94</v>
      </c>
      <c r="J183" s="207" t="s">
        <v>57</v>
      </c>
      <c r="K183" s="46" t="s">
        <v>3</v>
      </c>
      <c r="L183" s="30"/>
      <c r="M183" s="30"/>
      <c r="N183" s="30"/>
      <c r="O183" s="30"/>
      <c r="P183" s="40">
        <v>82566</v>
      </c>
      <c r="Q183" s="40">
        <v>80631</v>
      </c>
      <c r="R183" s="40">
        <v>83654</v>
      </c>
      <c r="S183" s="40">
        <v>34183</v>
      </c>
      <c r="T183" s="126">
        <f t="shared" si="20"/>
        <v>281034</v>
      </c>
      <c r="U183" s="148"/>
      <c r="V183" s="148"/>
      <c r="W183" s="148"/>
      <c r="X183" s="148"/>
      <c r="Y183" s="148"/>
      <c r="Z183" s="148"/>
      <c r="AA183" s="148"/>
      <c r="AB183" s="148"/>
      <c r="AC183" s="148"/>
      <c r="AD183" s="148"/>
      <c r="AE183" s="148"/>
      <c r="AF183" s="148"/>
      <c r="AG183" s="148"/>
      <c r="AH183" s="148"/>
      <c r="AI183" s="148"/>
      <c r="AJ183" s="148"/>
      <c r="AK183" s="148"/>
      <c r="AL183" s="148"/>
      <c r="AM183" s="148"/>
      <c r="AN183" s="148"/>
      <c r="AO183" s="148"/>
      <c r="AP183" s="148"/>
      <c r="AQ183" s="148"/>
      <c r="AR183" s="148"/>
      <c r="AS183" s="148"/>
      <c r="AT183" s="148"/>
      <c r="AU183" s="148"/>
      <c r="AV183" s="148"/>
      <c r="AW183" s="148"/>
      <c r="AX183" s="148"/>
      <c r="AY183" s="148"/>
      <c r="AZ183" s="148"/>
      <c r="BA183" s="148"/>
      <c r="BB183" s="148"/>
      <c r="BC183" s="148"/>
    </row>
    <row r="184" spans="1:55" s="12" customFormat="1" ht="15" customHeight="1" x14ac:dyDescent="0.25">
      <c r="A184" s="184"/>
      <c r="B184" s="192"/>
      <c r="C184" s="190"/>
      <c r="D184" s="192"/>
      <c r="E184" s="192"/>
      <c r="F184" s="192"/>
      <c r="G184" s="192"/>
      <c r="H184" s="192"/>
      <c r="I184" s="30" t="s">
        <v>94</v>
      </c>
      <c r="J184" s="215"/>
      <c r="K184" s="46" t="s">
        <v>23</v>
      </c>
      <c r="L184" s="30"/>
      <c r="M184" s="30"/>
      <c r="N184" s="30"/>
      <c r="O184" s="30"/>
      <c r="P184" s="40">
        <v>203383</v>
      </c>
      <c r="Q184" s="40">
        <v>5636.4</v>
      </c>
      <c r="R184" s="40">
        <v>10859</v>
      </c>
      <c r="S184" s="40"/>
      <c r="T184" s="126">
        <f t="shared" si="20"/>
        <v>219878.39999999999</v>
      </c>
      <c r="U184" s="148"/>
      <c r="V184" s="148"/>
      <c r="W184" s="148"/>
      <c r="X184" s="148"/>
      <c r="Y184" s="148"/>
      <c r="Z184" s="148"/>
      <c r="AA184" s="148"/>
      <c r="AB184" s="148"/>
      <c r="AC184" s="148"/>
      <c r="AD184" s="148"/>
      <c r="AE184" s="148"/>
      <c r="AF184" s="148"/>
      <c r="AG184" s="148"/>
      <c r="AH184" s="148"/>
      <c r="AI184" s="148"/>
      <c r="AJ184" s="148"/>
      <c r="AK184" s="148"/>
      <c r="AL184" s="148"/>
      <c r="AM184" s="148"/>
      <c r="AN184" s="148"/>
      <c r="AO184" s="148"/>
      <c r="AP184" s="148"/>
      <c r="AQ184" s="148"/>
      <c r="AR184" s="148"/>
      <c r="AS184" s="148"/>
      <c r="AT184" s="148"/>
      <c r="AU184" s="148"/>
      <c r="AV184" s="148"/>
      <c r="AW184" s="148"/>
      <c r="AX184" s="148"/>
      <c r="AY184" s="148"/>
      <c r="AZ184" s="148"/>
      <c r="BA184" s="148"/>
      <c r="BB184" s="148"/>
      <c r="BC184" s="148"/>
    </row>
    <row r="185" spans="1:55" s="12" customFormat="1" ht="15" customHeight="1" x14ac:dyDescent="0.25">
      <c r="A185" s="184"/>
      <c r="B185" s="192"/>
      <c r="C185" s="190"/>
      <c r="D185" s="192"/>
      <c r="E185" s="192"/>
      <c r="F185" s="192"/>
      <c r="G185" s="192"/>
      <c r="H185" s="192"/>
      <c r="I185" s="30" t="s">
        <v>94</v>
      </c>
      <c r="J185" s="215"/>
      <c r="K185" s="46" t="s">
        <v>27</v>
      </c>
      <c r="L185" s="30"/>
      <c r="M185" s="30"/>
      <c r="N185" s="30"/>
      <c r="O185" s="30"/>
      <c r="P185" s="40">
        <v>326733.59999999998</v>
      </c>
      <c r="Q185" s="40">
        <v>5000</v>
      </c>
      <c r="R185" s="40">
        <v>10495.7</v>
      </c>
      <c r="S185" s="40">
        <v>5825.5</v>
      </c>
      <c r="T185" s="126">
        <f t="shared" si="20"/>
        <v>348054.8</v>
      </c>
      <c r="U185" s="148"/>
      <c r="V185" s="148"/>
      <c r="W185" s="148"/>
      <c r="X185" s="148"/>
      <c r="Y185" s="148"/>
      <c r="Z185" s="148"/>
      <c r="AA185" s="148"/>
      <c r="AB185" s="148"/>
      <c r="AC185" s="148"/>
      <c r="AD185" s="148"/>
      <c r="AE185" s="148"/>
      <c r="AF185" s="148"/>
      <c r="AG185" s="148"/>
      <c r="AH185" s="148"/>
      <c r="AI185" s="148"/>
      <c r="AJ185" s="148"/>
      <c r="AK185" s="148"/>
      <c r="AL185" s="148"/>
      <c r="AM185" s="148"/>
      <c r="AN185" s="148"/>
      <c r="AO185" s="148"/>
      <c r="AP185" s="148"/>
      <c r="AQ185" s="148"/>
      <c r="AR185" s="148"/>
      <c r="AS185" s="148"/>
      <c r="AT185" s="148"/>
      <c r="AU185" s="148"/>
      <c r="AV185" s="148"/>
      <c r="AW185" s="148"/>
      <c r="AX185" s="148"/>
      <c r="AY185" s="148"/>
      <c r="AZ185" s="148"/>
      <c r="BA185" s="148"/>
      <c r="BB185" s="148"/>
      <c r="BC185" s="148"/>
    </row>
    <row r="186" spans="1:55" s="12" customFormat="1" ht="15" customHeight="1" x14ac:dyDescent="0.25">
      <c r="A186" s="184"/>
      <c r="B186" s="192"/>
      <c r="C186" s="190"/>
      <c r="D186" s="192"/>
      <c r="E186" s="192"/>
      <c r="F186" s="192"/>
      <c r="G186" s="192"/>
      <c r="H186" s="192"/>
      <c r="I186" s="30" t="s">
        <v>94</v>
      </c>
      <c r="J186" s="215"/>
      <c r="K186" s="46" t="s">
        <v>24</v>
      </c>
      <c r="L186" s="30"/>
      <c r="M186" s="30"/>
      <c r="N186" s="30"/>
      <c r="O186" s="30"/>
      <c r="P186" s="40"/>
      <c r="Q186" s="40">
        <v>26790.400000000001</v>
      </c>
      <c r="R186" s="40">
        <v>14539.5</v>
      </c>
      <c r="S186" s="40">
        <v>4000</v>
      </c>
      <c r="T186" s="126">
        <f t="shared" si="20"/>
        <v>45329.9</v>
      </c>
      <c r="U186" s="148"/>
      <c r="V186" s="148"/>
      <c r="W186" s="148"/>
      <c r="X186" s="148"/>
      <c r="Y186" s="148"/>
      <c r="Z186" s="148"/>
      <c r="AA186" s="148"/>
      <c r="AB186" s="148"/>
      <c r="AC186" s="148"/>
      <c r="AD186" s="148"/>
      <c r="AE186" s="148"/>
      <c r="AF186" s="148"/>
      <c r="AG186" s="148"/>
      <c r="AH186" s="148"/>
      <c r="AI186" s="148"/>
      <c r="AJ186" s="148"/>
      <c r="AK186" s="148"/>
      <c r="AL186" s="148"/>
      <c r="AM186" s="148"/>
      <c r="AN186" s="148"/>
      <c r="AO186" s="148"/>
      <c r="AP186" s="148"/>
      <c r="AQ186" s="148"/>
      <c r="AR186" s="148"/>
      <c r="AS186" s="148"/>
      <c r="AT186" s="148"/>
      <c r="AU186" s="148"/>
      <c r="AV186" s="148"/>
      <c r="AW186" s="148"/>
      <c r="AX186" s="148"/>
      <c r="AY186" s="148"/>
      <c r="AZ186" s="148"/>
      <c r="BA186" s="148"/>
      <c r="BB186" s="148"/>
      <c r="BC186" s="148"/>
    </row>
    <row r="187" spans="1:55" s="12" customFormat="1" ht="15" customHeight="1" x14ac:dyDescent="0.25">
      <c r="A187" s="184"/>
      <c r="B187" s="192"/>
      <c r="C187" s="190"/>
      <c r="D187" s="192"/>
      <c r="E187" s="192"/>
      <c r="F187" s="192"/>
      <c r="G187" s="192"/>
      <c r="H187" s="192"/>
      <c r="I187" s="30" t="s">
        <v>94</v>
      </c>
      <c r="J187" s="215"/>
      <c r="K187" s="46" t="s">
        <v>25</v>
      </c>
      <c r="L187" s="30"/>
      <c r="M187" s="30"/>
      <c r="N187" s="30"/>
      <c r="O187" s="30"/>
      <c r="P187" s="40">
        <v>22499.599999999999</v>
      </c>
      <c r="Q187" s="40">
        <v>32192</v>
      </c>
      <c r="R187" s="40">
        <v>38777.599999999999</v>
      </c>
      <c r="S187" s="40">
        <v>16600.400000000001</v>
      </c>
      <c r="T187" s="126">
        <f t="shared" si="20"/>
        <v>110069.6</v>
      </c>
      <c r="U187" s="148"/>
      <c r="V187" s="148"/>
      <c r="W187" s="148"/>
      <c r="X187" s="148"/>
      <c r="Y187" s="148"/>
      <c r="Z187" s="148"/>
      <c r="AA187" s="148"/>
      <c r="AB187" s="148"/>
      <c r="AC187" s="148"/>
      <c r="AD187" s="148"/>
      <c r="AE187" s="148"/>
      <c r="AF187" s="148"/>
      <c r="AG187" s="148"/>
      <c r="AH187" s="148"/>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row>
    <row r="188" spans="1:55" s="12" customFormat="1" ht="16.5" customHeight="1" x14ac:dyDescent="0.25">
      <c r="A188" s="184"/>
      <c r="B188" s="192"/>
      <c r="C188" s="190"/>
      <c r="D188" s="192"/>
      <c r="E188" s="192"/>
      <c r="F188" s="192"/>
      <c r="G188" s="192"/>
      <c r="H188" s="192"/>
      <c r="I188" s="30" t="s">
        <v>94</v>
      </c>
      <c r="J188" s="208"/>
      <c r="K188" s="46" t="s">
        <v>15</v>
      </c>
      <c r="L188" s="30"/>
      <c r="M188" s="30"/>
      <c r="N188" s="30"/>
      <c r="O188" s="30"/>
      <c r="P188" s="40">
        <v>184882</v>
      </c>
      <c r="Q188" s="40"/>
      <c r="R188" s="40">
        <v>5000</v>
      </c>
      <c r="S188" s="40"/>
      <c r="T188" s="126">
        <f>S188+R188+Q188+P188</f>
        <v>189882</v>
      </c>
      <c r="U188" s="148"/>
      <c r="V188" s="148"/>
      <c r="W188" s="148"/>
      <c r="X188" s="148"/>
      <c r="Y188" s="148"/>
      <c r="Z188" s="148"/>
      <c r="AA188" s="148"/>
      <c r="AB188" s="148"/>
      <c r="AC188" s="148"/>
      <c r="AD188" s="148"/>
      <c r="AE188" s="148"/>
      <c r="AF188" s="148"/>
      <c r="AG188" s="148"/>
      <c r="AH188" s="148"/>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row>
    <row r="189" spans="1:55" s="18" customFormat="1" ht="15" customHeight="1" x14ac:dyDescent="0.25">
      <c r="A189" s="184"/>
      <c r="B189" s="191" t="s">
        <v>156</v>
      </c>
      <c r="C189" s="190"/>
      <c r="D189" s="192"/>
      <c r="E189" s="192"/>
      <c r="F189" s="192"/>
      <c r="G189" s="192"/>
      <c r="H189" s="192"/>
      <c r="I189" s="30" t="s">
        <v>94</v>
      </c>
      <c r="J189" s="229" t="s">
        <v>58</v>
      </c>
      <c r="K189" s="46" t="s">
        <v>58</v>
      </c>
      <c r="L189" s="30"/>
      <c r="M189" s="30"/>
      <c r="N189" s="30"/>
      <c r="O189" s="30"/>
      <c r="P189" s="40">
        <v>52802.8</v>
      </c>
      <c r="Q189" s="40">
        <v>68858.100000000006</v>
      </c>
      <c r="R189" s="40">
        <v>66400.399999999994</v>
      </c>
      <c r="S189" s="40">
        <v>31835.4</v>
      </c>
      <c r="T189" s="126">
        <f t="shared" ref="T189:T213" si="21">S189+R189+Q189+P189</f>
        <v>219896.7</v>
      </c>
      <c r="U189" s="148"/>
      <c r="V189" s="148"/>
      <c r="W189" s="148"/>
      <c r="X189" s="148"/>
      <c r="Y189" s="148"/>
      <c r="Z189" s="148"/>
      <c r="AA189" s="148"/>
      <c r="AB189" s="148"/>
      <c r="AC189" s="148"/>
      <c r="AD189" s="148"/>
      <c r="AE189" s="148"/>
      <c r="AF189" s="148"/>
      <c r="AG189" s="148"/>
      <c r="AH189" s="148"/>
      <c r="AI189" s="148"/>
      <c r="AJ189" s="148"/>
      <c r="AK189" s="148"/>
      <c r="AL189" s="148"/>
      <c r="AM189" s="148"/>
      <c r="AN189" s="148"/>
      <c r="AO189" s="148"/>
      <c r="AP189" s="148"/>
      <c r="AQ189" s="148"/>
      <c r="AR189" s="148"/>
      <c r="AS189" s="148"/>
      <c r="AT189" s="148"/>
      <c r="AU189" s="148"/>
      <c r="AV189" s="148"/>
      <c r="AW189" s="148"/>
      <c r="AX189" s="148"/>
      <c r="AY189" s="148"/>
      <c r="AZ189" s="148"/>
      <c r="BA189" s="148"/>
      <c r="BB189" s="148"/>
      <c r="BC189" s="148"/>
    </row>
    <row r="190" spans="1:55" s="18" customFormat="1" ht="15" customHeight="1" x14ac:dyDescent="0.25">
      <c r="A190" s="184"/>
      <c r="B190" s="210"/>
      <c r="C190" s="190"/>
      <c r="D190" s="192"/>
      <c r="E190" s="192"/>
      <c r="F190" s="192"/>
      <c r="G190" s="192"/>
      <c r="H190" s="192"/>
      <c r="I190" s="30" t="s">
        <v>94</v>
      </c>
      <c r="J190" s="229"/>
      <c r="K190" s="46" t="s">
        <v>5</v>
      </c>
      <c r="L190" s="30"/>
      <c r="M190" s="30"/>
      <c r="N190" s="30"/>
      <c r="O190" s="30"/>
      <c r="P190" s="40">
        <v>2388.9</v>
      </c>
      <c r="Q190" s="40">
        <v>2300</v>
      </c>
      <c r="R190" s="40">
        <v>20615.8</v>
      </c>
      <c r="S190" s="40">
        <v>379</v>
      </c>
      <c r="T190" s="126">
        <f t="shared" si="21"/>
        <v>25683.7</v>
      </c>
      <c r="U190" s="148"/>
      <c r="V190" s="148"/>
      <c r="W190" s="148"/>
      <c r="X190" s="148"/>
      <c r="Y190" s="148"/>
      <c r="Z190" s="148"/>
      <c r="AA190" s="148"/>
      <c r="AB190" s="148"/>
      <c r="AC190" s="148"/>
      <c r="AD190" s="148"/>
      <c r="AE190" s="148"/>
      <c r="AF190" s="148"/>
      <c r="AG190" s="148"/>
      <c r="AH190" s="148"/>
      <c r="AI190" s="148"/>
      <c r="AJ190" s="148"/>
      <c r="AK190" s="148"/>
      <c r="AL190" s="148"/>
      <c r="AM190" s="148"/>
      <c r="AN190" s="148"/>
      <c r="AO190" s="148"/>
      <c r="AP190" s="148"/>
      <c r="AQ190" s="148"/>
      <c r="AR190" s="148"/>
      <c r="AS190" s="148"/>
      <c r="AT190" s="148"/>
      <c r="AU190" s="148"/>
      <c r="AV190" s="148"/>
      <c r="AW190" s="148"/>
      <c r="AX190" s="148"/>
      <c r="AY190" s="148"/>
      <c r="AZ190" s="148"/>
      <c r="BA190" s="148"/>
      <c r="BB190" s="148"/>
      <c r="BC190" s="148"/>
    </row>
    <row r="191" spans="1:55" s="12" customFormat="1" ht="15" customHeight="1" x14ac:dyDescent="0.25">
      <c r="A191" s="184"/>
      <c r="B191" s="209" t="s">
        <v>157</v>
      </c>
      <c r="C191" s="190"/>
      <c r="D191" s="192"/>
      <c r="E191" s="192"/>
      <c r="F191" s="192"/>
      <c r="G191" s="192"/>
      <c r="H191" s="192"/>
      <c r="I191" s="30" t="s">
        <v>94</v>
      </c>
      <c r="J191" s="229" t="s">
        <v>59</v>
      </c>
      <c r="K191" s="46" t="s">
        <v>3</v>
      </c>
      <c r="L191" s="30"/>
      <c r="M191" s="30"/>
      <c r="N191" s="30"/>
      <c r="O191" s="30"/>
      <c r="P191" s="40">
        <v>318684.90000000002</v>
      </c>
      <c r="Q191" s="40">
        <v>176515.20000000001</v>
      </c>
      <c r="R191" s="40">
        <v>266232.09999999998</v>
      </c>
      <c r="S191" s="40">
        <v>60090.2</v>
      </c>
      <c r="T191" s="126">
        <f t="shared" si="21"/>
        <v>821522.4</v>
      </c>
      <c r="U191" s="148"/>
      <c r="V191" s="148"/>
      <c r="W191" s="148"/>
      <c r="X191" s="148"/>
      <c r="Y191" s="148"/>
      <c r="Z191" s="148"/>
      <c r="AA191" s="148"/>
      <c r="AB191" s="148"/>
      <c r="AC191" s="148"/>
      <c r="AD191" s="148"/>
      <c r="AE191" s="148"/>
      <c r="AF191" s="148"/>
      <c r="AG191" s="148"/>
      <c r="AH191" s="148"/>
      <c r="AI191" s="148"/>
      <c r="AJ191" s="148"/>
      <c r="AK191" s="148"/>
      <c r="AL191" s="148"/>
      <c r="AM191" s="148"/>
      <c r="AN191" s="148"/>
      <c r="AO191" s="148"/>
      <c r="AP191" s="148"/>
      <c r="AQ191" s="148"/>
      <c r="AR191" s="148"/>
      <c r="AS191" s="148"/>
      <c r="AT191" s="148"/>
      <c r="AU191" s="148"/>
      <c r="AV191" s="148"/>
      <c r="AW191" s="148"/>
      <c r="AX191" s="148"/>
      <c r="AY191" s="148"/>
      <c r="AZ191" s="148"/>
      <c r="BA191" s="148"/>
      <c r="BB191" s="148"/>
      <c r="BC191" s="148"/>
    </row>
    <row r="192" spans="1:55" s="12" customFormat="1" ht="15" customHeight="1" x14ac:dyDescent="0.25">
      <c r="A192" s="184"/>
      <c r="B192" s="209"/>
      <c r="C192" s="190"/>
      <c r="D192" s="192"/>
      <c r="E192" s="192"/>
      <c r="F192" s="192"/>
      <c r="G192" s="192"/>
      <c r="H192" s="192"/>
      <c r="I192" s="30" t="s">
        <v>94</v>
      </c>
      <c r="J192" s="229"/>
      <c r="K192" s="46" t="s">
        <v>27</v>
      </c>
      <c r="L192" s="30"/>
      <c r="M192" s="30"/>
      <c r="N192" s="30"/>
      <c r="O192" s="30"/>
      <c r="P192" s="40">
        <v>30206.7</v>
      </c>
      <c r="Q192" s="40">
        <v>72468.2</v>
      </c>
      <c r="R192" s="40">
        <v>80038.399999999994</v>
      </c>
      <c r="S192" s="40"/>
      <c r="T192" s="126">
        <f t="shared" si="21"/>
        <v>182713.3</v>
      </c>
      <c r="U192" s="148"/>
      <c r="V192" s="148"/>
      <c r="W192" s="148"/>
      <c r="X192" s="148"/>
      <c r="Y192" s="148"/>
      <c r="Z192" s="148"/>
      <c r="AA192" s="148"/>
      <c r="AB192" s="148"/>
      <c r="AC192" s="148"/>
      <c r="AD192" s="148"/>
      <c r="AE192" s="148"/>
      <c r="AF192" s="148"/>
      <c r="AG192" s="148"/>
      <c r="AH192" s="148"/>
      <c r="AI192" s="148"/>
      <c r="AJ192" s="148"/>
      <c r="AK192" s="148"/>
      <c r="AL192" s="148"/>
      <c r="AM192" s="148"/>
      <c r="AN192" s="148"/>
      <c r="AO192" s="148"/>
      <c r="AP192" s="148"/>
      <c r="AQ192" s="148"/>
      <c r="AR192" s="148"/>
      <c r="AS192" s="148"/>
      <c r="AT192" s="148"/>
      <c r="AU192" s="148"/>
      <c r="AV192" s="148"/>
      <c r="AW192" s="148"/>
      <c r="AX192" s="148"/>
      <c r="AY192" s="148"/>
      <c r="AZ192" s="148"/>
      <c r="BA192" s="148"/>
      <c r="BB192" s="148"/>
      <c r="BC192" s="148"/>
    </row>
    <row r="193" spans="1:55" s="12" customFormat="1" ht="15" customHeight="1" x14ac:dyDescent="0.25">
      <c r="A193" s="184"/>
      <c r="B193" s="209" t="s">
        <v>158</v>
      </c>
      <c r="C193" s="190"/>
      <c r="D193" s="192"/>
      <c r="E193" s="192"/>
      <c r="F193" s="192"/>
      <c r="G193" s="192"/>
      <c r="H193" s="192"/>
      <c r="I193" s="30" t="s">
        <v>94</v>
      </c>
      <c r="J193" s="229" t="s">
        <v>209</v>
      </c>
      <c r="K193" s="46" t="s">
        <v>25</v>
      </c>
      <c r="L193" s="30"/>
      <c r="M193" s="30"/>
      <c r="N193" s="30"/>
      <c r="O193" s="30"/>
      <c r="P193" s="40"/>
      <c r="Q193" s="40">
        <v>89178.4</v>
      </c>
      <c r="R193" s="40">
        <v>116818</v>
      </c>
      <c r="S193" s="40">
        <v>65798</v>
      </c>
      <c r="T193" s="126">
        <f t="shared" si="21"/>
        <v>271794.40000000002</v>
      </c>
      <c r="U193" s="148"/>
      <c r="V193" s="148"/>
      <c r="W193" s="148"/>
      <c r="X193" s="148"/>
      <c r="Y193" s="148"/>
      <c r="Z193" s="148"/>
      <c r="AA193" s="148"/>
      <c r="AB193" s="148"/>
      <c r="AC193" s="148"/>
      <c r="AD193" s="148"/>
      <c r="AE193" s="148"/>
      <c r="AF193" s="148"/>
      <c r="AG193" s="148"/>
      <c r="AH193" s="148"/>
      <c r="AI193" s="148"/>
      <c r="AJ193" s="148"/>
      <c r="AK193" s="148"/>
      <c r="AL193" s="148"/>
      <c r="AM193" s="148"/>
      <c r="AN193" s="148"/>
      <c r="AO193" s="148"/>
      <c r="AP193" s="148"/>
      <c r="AQ193" s="148"/>
      <c r="AR193" s="148"/>
      <c r="AS193" s="148"/>
      <c r="AT193" s="148"/>
      <c r="AU193" s="148"/>
      <c r="AV193" s="148"/>
      <c r="AW193" s="148"/>
      <c r="AX193" s="148"/>
      <c r="AY193" s="148"/>
      <c r="AZ193" s="148"/>
      <c r="BA193" s="148"/>
      <c r="BB193" s="148"/>
      <c r="BC193" s="148"/>
    </row>
    <row r="194" spans="1:55" s="12" customFormat="1" ht="15" customHeight="1" x14ac:dyDescent="0.25">
      <c r="A194" s="184"/>
      <c r="B194" s="209"/>
      <c r="C194" s="190"/>
      <c r="D194" s="192"/>
      <c r="E194" s="192"/>
      <c r="F194" s="192"/>
      <c r="G194" s="192"/>
      <c r="H194" s="192"/>
      <c r="I194" s="30" t="s">
        <v>94</v>
      </c>
      <c r="J194" s="229"/>
      <c r="K194" s="46" t="s">
        <v>16</v>
      </c>
      <c r="L194" s="30"/>
      <c r="M194" s="30"/>
      <c r="N194" s="30"/>
      <c r="O194" s="30"/>
      <c r="P194" s="40"/>
      <c r="Q194" s="40">
        <v>67137</v>
      </c>
      <c r="R194" s="40"/>
      <c r="S194" s="40"/>
      <c r="T194" s="126">
        <f t="shared" si="21"/>
        <v>67137</v>
      </c>
      <c r="U194" s="148"/>
      <c r="V194" s="148"/>
      <c r="W194" s="148"/>
      <c r="X194" s="148"/>
      <c r="Y194" s="148"/>
      <c r="Z194" s="148"/>
      <c r="AA194" s="148"/>
      <c r="AB194" s="148"/>
      <c r="AC194" s="148"/>
      <c r="AD194" s="148"/>
      <c r="AE194" s="148"/>
      <c r="AF194" s="148"/>
      <c r="AG194" s="148"/>
      <c r="AH194" s="148"/>
      <c r="AI194" s="148"/>
      <c r="AJ194" s="148"/>
      <c r="AK194" s="148"/>
      <c r="AL194" s="148"/>
      <c r="AM194" s="148"/>
      <c r="AN194" s="148"/>
      <c r="AO194" s="148"/>
      <c r="AP194" s="148"/>
      <c r="AQ194" s="148"/>
      <c r="AR194" s="148"/>
      <c r="AS194" s="148"/>
      <c r="AT194" s="148"/>
      <c r="AU194" s="148"/>
      <c r="AV194" s="148"/>
      <c r="AW194" s="148"/>
      <c r="AX194" s="148"/>
      <c r="AY194" s="148"/>
      <c r="AZ194" s="148"/>
      <c r="BA194" s="148"/>
      <c r="BB194" s="148"/>
      <c r="BC194" s="148"/>
    </row>
    <row r="195" spans="1:55" s="12" customFormat="1" ht="15" customHeight="1" x14ac:dyDescent="0.25">
      <c r="A195" s="184"/>
      <c r="B195" s="209" t="s">
        <v>159</v>
      </c>
      <c r="C195" s="190"/>
      <c r="D195" s="192"/>
      <c r="E195" s="192"/>
      <c r="F195" s="192"/>
      <c r="G195" s="192"/>
      <c r="H195" s="192"/>
      <c r="I195" s="30" t="s">
        <v>94</v>
      </c>
      <c r="J195" s="164">
        <v>468</v>
      </c>
      <c r="K195" s="46" t="s">
        <v>3</v>
      </c>
      <c r="L195" s="30"/>
      <c r="M195" s="30"/>
      <c r="N195" s="30"/>
      <c r="O195" s="30"/>
      <c r="P195" s="40">
        <v>22796</v>
      </c>
      <c r="Q195" s="40">
        <v>28748.7</v>
      </c>
      <c r="R195" s="40">
        <v>34330</v>
      </c>
      <c r="S195" s="40">
        <v>17778.099999999999</v>
      </c>
      <c r="T195" s="126">
        <f t="shared" si="21"/>
        <v>103652.8</v>
      </c>
      <c r="U195" s="148"/>
      <c r="V195" s="148"/>
      <c r="W195" s="148"/>
      <c r="X195" s="148"/>
      <c r="Y195" s="148"/>
      <c r="Z195" s="148"/>
      <c r="AA195" s="148"/>
      <c r="AB195" s="148"/>
      <c r="AC195" s="148"/>
      <c r="AD195" s="148"/>
      <c r="AE195" s="148"/>
      <c r="AF195" s="148"/>
      <c r="AG195" s="148"/>
      <c r="AH195" s="148"/>
      <c r="AI195" s="148"/>
      <c r="AJ195" s="148"/>
      <c r="AK195" s="148"/>
      <c r="AL195" s="148"/>
      <c r="AM195" s="148"/>
      <c r="AN195" s="148"/>
      <c r="AO195" s="148"/>
      <c r="AP195" s="148"/>
      <c r="AQ195" s="148"/>
      <c r="AR195" s="148"/>
      <c r="AS195" s="148"/>
      <c r="AT195" s="148"/>
      <c r="AU195" s="148"/>
      <c r="AV195" s="148"/>
      <c r="AW195" s="148"/>
      <c r="AX195" s="148"/>
      <c r="AY195" s="148"/>
      <c r="AZ195" s="148"/>
      <c r="BA195" s="148"/>
      <c r="BB195" s="148"/>
      <c r="BC195" s="148"/>
    </row>
    <row r="196" spans="1:55" s="12" customFormat="1" ht="15" customHeight="1" x14ac:dyDescent="0.25">
      <c r="A196" s="184"/>
      <c r="B196" s="209"/>
      <c r="C196" s="190"/>
      <c r="D196" s="192"/>
      <c r="E196" s="192"/>
      <c r="F196" s="192"/>
      <c r="G196" s="192"/>
      <c r="H196" s="192"/>
      <c r="I196" s="30" t="s">
        <v>94</v>
      </c>
      <c r="J196" s="164"/>
      <c r="K196" s="46" t="s">
        <v>5</v>
      </c>
      <c r="L196" s="30"/>
      <c r="M196" s="30"/>
      <c r="N196" s="30"/>
      <c r="O196" s="30"/>
      <c r="P196" s="40">
        <v>21519.8</v>
      </c>
      <c r="Q196" s="40">
        <v>230240.2</v>
      </c>
      <c r="R196" s="40"/>
      <c r="S196" s="40"/>
      <c r="T196" s="126">
        <f t="shared" si="21"/>
        <v>251760</v>
      </c>
      <c r="U196" s="148"/>
      <c r="V196" s="148"/>
      <c r="W196" s="148"/>
      <c r="X196" s="148"/>
      <c r="Y196" s="148"/>
      <c r="Z196" s="148"/>
      <c r="AA196" s="148"/>
      <c r="AB196" s="148"/>
      <c r="AC196" s="148"/>
      <c r="AD196" s="148"/>
      <c r="AE196" s="148"/>
      <c r="AF196" s="148"/>
      <c r="AG196" s="148"/>
      <c r="AH196" s="148"/>
      <c r="AI196" s="148"/>
      <c r="AJ196" s="148"/>
      <c r="AK196" s="148"/>
      <c r="AL196" s="148"/>
      <c r="AM196" s="148"/>
      <c r="AN196" s="148"/>
      <c r="AO196" s="148"/>
      <c r="AP196" s="148"/>
      <c r="AQ196" s="148"/>
      <c r="AR196" s="148"/>
      <c r="AS196" s="148"/>
      <c r="AT196" s="148"/>
      <c r="AU196" s="148"/>
      <c r="AV196" s="148"/>
      <c r="AW196" s="148"/>
      <c r="AX196" s="148"/>
      <c r="AY196" s="148"/>
      <c r="AZ196" s="148"/>
      <c r="BA196" s="148"/>
      <c r="BB196" s="148"/>
      <c r="BC196" s="148"/>
    </row>
    <row r="197" spans="1:55" s="12" customFormat="1" ht="15" customHeight="1" x14ac:dyDescent="0.25">
      <c r="A197" s="184"/>
      <c r="B197" s="209"/>
      <c r="C197" s="190"/>
      <c r="D197" s="192"/>
      <c r="E197" s="192"/>
      <c r="F197" s="192"/>
      <c r="G197" s="192"/>
      <c r="H197" s="192"/>
      <c r="I197" s="30" t="s">
        <v>94</v>
      </c>
      <c r="J197" s="164"/>
      <c r="K197" s="46" t="s">
        <v>18</v>
      </c>
      <c r="L197" s="30"/>
      <c r="M197" s="30"/>
      <c r="N197" s="30"/>
      <c r="O197" s="30"/>
      <c r="P197" s="40"/>
      <c r="Q197" s="40">
        <v>3334.9</v>
      </c>
      <c r="R197" s="40">
        <v>2737.2</v>
      </c>
      <c r="S197" s="40"/>
      <c r="T197" s="50">
        <f t="shared" si="21"/>
        <v>6072.1</v>
      </c>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row>
    <row r="198" spans="1:55" s="12" customFormat="1" ht="15" customHeight="1" x14ac:dyDescent="0.25">
      <c r="A198" s="184"/>
      <c r="B198" s="209" t="s">
        <v>207</v>
      </c>
      <c r="C198" s="190"/>
      <c r="D198" s="192"/>
      <c r="E198" s="192"/>
      <c r="F198" s="192"/>
      <c r="G198" s="192"/>
      <c r="H198" s="192"/>
      <c r="I198" s="30" t="s">
        <v>94</v>
      </c>
      <c r="J198" s="229" t="s">
        <v>210</v>
      </c>
      <c r="K198" s="46" t="s">
        <v>3</v>
      </c>
      <c r="L198" s="30"/>
      <c r="M198" s="30"/>
      <c r="N198" s="30"/>
      <c r="O198" s="30"/>
      <c r="P198" s="40">
        <v>82548</v>
      </c>
      <c r="Q198" s="40">
        <v>85221.6</v>
      </c>
      <c r="R198" s="40">
        <v>74528.100000000006</v>
      </c>
      <c r="S198" s="40">
        <v>30785</v>
      </c>
      <c r="T198" s="50">
        <f t="shared" si="21"/>
        <v>273082.7</v>
      </c>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row>
    <row r="199" spans="1:55" s="12" customFormat="1" ht="15" customHeight="1" x14ac:dyDescent="0.25">
      <c r="A199" s="184"/>
      <c r="B199" s="209"/>
      <c r="C199" s="190"/>
      <c r="D199" s="192"/>
      <c r="E199" s="192"/>
      <c r="F199" s="192"/>
      <c r="G199" s="192"/>
      <c r="H199" s="192"/>
      <c r="I199" s="30" t="s">
        <v>94</v>
      </c>
      <c r="J199" s="229"/>
      <c r="K199" s="46" t="s">
        <v>5</v>
      </c>
      <c r="L199" s="30"/>
      <c r="M199" s="30"/>
      <c r="N199" s="30"/>
      <c r="O199" s="30"/>
      <c r="P199" s="40"/>
      <c r="Q199" s="40">
        <v>261217.5</v>
      </c>
      <c r="R199" s="40"/>
      <c r="S199" s="40"/>
      <c r="T199" s="50">
        <f t="shared" si="21"/>
        <v>261217.5</v>
      </c>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row>
    <row r="200" spans="1:55" s="12" customFormat="1" ht="15" customHeight="1" x14ac:dyDescent="0.25">
      <c r="A200" s="184"/>
      <c r="B200" s="209"/>
      <c r="C200" s="190"/>
      <c r="D200" s="192"/>
      <c r="E200" s="192"/>
      <c r="F200" s="192"/>
      <c r="G200" s="192"/>
      <c r="H200" s="192"/>
      <c r="I200" s="30" t="s">
        <v>94</v>
      </c>
      <c r="J200" s="229"/>
      <c r="K200" s="46" t="s">
        <v>27</v>
      </c>
      <c r="L200" s="30"/>
      <c r="M200" s="30"/>
      <c r="N200" s="30"/>
      <c r="O200" s="30"/>
      <c r="P200" s="40">
        <v>2202313</v>
      </c>
      <c r="Q200" s="40">
        <v>1311005.6000000001</v>
      </c>
      <c r="R200" s="40">
        <v>168174.7</v>
      </c>
      <c r="S200" s="40">
        <v>398747</v>
      </c>
      <c r="T200" s="50">
        <f t="shared" si="21"/>
        <v>4080240.3</v>
      </c>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row>
    <row r="201" spans="1:55" s="12" customFormat="1" ht="15" customHeight="1" x14ac:dyDescent="0.25">
      <c r="A201" s="184"/>
      <c r="B201" s="209"/>
      <c r="C201" s="190"/>
      <c r="D201" s="192"/>
      <c r="E201" s="192"/>
      <c r="F201" s="192"/>
      <c r="G201" s="192"/>
      <c r="H201" s="192"/>
      <c r="I201" s="30" t="s">
        <v>94</v>
      </c>
      <c r="J201" s="229"/>
      <c r="K201" s="46" t="s">
        <v>60</v>
      </c>
      <c r="L201" s="30"/>
      <c r="M201" s="30"/>
      <c r="N201" s="30"/>
      <c r="O201" s="30"/>
      <c r="P201" s="40"/>
      <c r="Q201" s="40"/>
      <c r="R201" s="40">
        <v>1731566.7</v>
      </c>
      <c r="S201" s="40">
        <v>719441.3</v>
      </c>
      <c r="T201" s="50">
        <f t="shared" si="21"/>
        <v>2451008</v>
      </c>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row>
    <row r="202" spans="1:55" s="12" customFormat="1" ht="15" customHeight="1" x14ac:dyDescent="0.25">
      <c r="A202" s="184"/>
      <c r="B202" s="209"/>
      <c r="C202" s="190"/>
      <c r="D202" s="192"/>
      <c r="E202" s="192"/>
      <c r="F202" s="192"/>
      <c r="G202" s="192"/>
      <c r="H202" s="192"/>
      <c r="I202" s="30" t="s">
        <v>94</v>
      </c>
      <c r="J202" s="229"/>
      <c r="K202" s="46" t="s">
        <v>14</v>
      </c>
      <c r="L202" s="30"/>
      <c r="M202" s="30"/>
      <c r="N202" s="30"/>
      <c r="O202" s="30"/>
      <c r="P202" s="40">
        <v>439338.3</v>
      </c>
      <c r="Q202" s="40">
        <v>354155.2</v>
      </c>
      <c r="R202" s="40">
        <v>473949</v>
      </c>
      <c r="S202" s="40"/>
      <c r="T202" s="50">
        <f t="shared" si="21"/>
        <v>1267442.5</v>
      </c>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row>
    <row r="203" spans="1:55" s="12" customFormat="1" ht="15" customHeight="1" x14ac:dyDescent="0.25">
      <c r="A203" s="184"/>
      <c r="B203" s="209"/>
      <c r="C203" s="190"/>
      <c r="D203" s="192"/>
      <c r="E203" s="192"/>
      <c r="F203" s="192"/>
      <c r="G203" s="192"/>
      <c r="H203" s="192"/>
      <c r="I203" s="30" t="s">
        <v>94</v>
      </c>
      <c r="J203" s="229"/>
      <c r="K203" s="46" t="s">
        <v>31</v>
      </c>
      <c r="L203" s="30"/>
      <c r="M203" s="30"/>
      <c r="N203" s="30"/>
      <c r="O203" s="30"/>
      <c r="P203" s="40">
        <v>4263</v>
      </c>
      <c r="Q203" s="40"/>
      <c r="R203" s="40"/>
      <c r="S203" s="40"/>
      <c r="T203" s="50">
        <f t="shared" si="21"/>
        <v>4263</v>
      </c>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row>
    <row r="204" spans="1:55" s="12" customFormat="1" ht="15" customHeight="1" x14ac:dyDescent="0.25">
      <c r="A204" s="184"/>
      <c r="B204" s="209"/>
      <c r="C204" s="190"/>
      <c r="D204" s="192"/>
      <c r="E204" s="192"/>
      <c r="F204" s="192"/>
      <c r="G204" s="192"/>
      <c r="H204" s="192"/>
      <c r="I204" s="30" t="s">
        <v>94</v>
      </c>
      <c r="J204" s="229"/>
      <c r="K204" s="46" t="s">
        <v>62</v>
      </c>
      <c r="L204" s="30"/>
      <c r="M204" s="30"/>
      <c r="N204" s="30"/>
      <c r="O204" s="30"/>
      <c r="P204" s="40"/>
      <c r="Q204" s="40"/>
      <c r="R204" s="40">
        <v>2474455.7999999998</v>
      </c>
      <c r="S204" s="40">
        <v>721530.8</v>
      </c>
      <c r="T204" s="50">
        <f t="shared" si="21"/>
        <v>3195986.5999999996</v>
      </c>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row>
    <row r="205" spans="1:55" s="12" customFormat="1" ht="15" customHeight="1" x14ac:dyDescent="0.25">
      <c r="A205" s="184"/>
      <c r="B205" s="209" t="s">
        <v>160</v>
      </c>
      <c r="C205" s="190"/>
      <c r="D205" s="192"/>
      <c r="E205" s="192"/>
      <c r="F205" s="192"/>
      <c r="G205" s="192"/>
      <c r="H205" s="192"/>
      <c r="I205" s="30" t="s">
        <v>94</v>
      </c>
      <c r="J205" s="229" t="s">
        <v>63</v>
      </c>
      <c r="K205" s="46" t="s">
        <v>3</v>
      </c>
      <c r="L205" s="30"/>
      <c r="M205" s="30"/>
      <c r="N205" s="30"/>
      <c r="O205" s="30"/>
      <c r="P205" s="40"/>
      <c r="Q205" s="40"/>
      <c r="R205" s="40">
        <v>33590</v>
      </c>
      <c r="S205" s="40">
        <v>14404.9</v>
      </c>
      <c r="T205" s="50">
        <f t="shared" si="21"/>
        <v>47994.9</v>
      </c>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row>
    <row r="206" spans="1:55" s="12" customFormat="1" ht="15" customHeight="1" x14ac:dyDescent="0.25">
      <c r="A206" s="184"/>
      <c r="B206" s="209"/>
      <c r="C206" s="190"/>
      <c r="D206" s="192"/>
      <c r="E206" s="192"/>
      <c r="F206" s="192"/>
      <c r="G206" s="192"/>
      <c r="H206" s="192"/>
      <c r="I206" s="30" t="s">
        <v>94</v>
      </c>
      <c r="J206" s="229"/>
      <c r="K206" s="46" t="s">
        <v>5</v>
      </c>
      <c r="L206" s="30"/>
      <c r="M206" s="30"/>
      <c r="N206" s="30"/>
      <c r="O206" s="30"/>
      <c r="P206" s="40"/>
      <c r="Q206" s="40"/>
      <c r="R206" s="40">
        <v>4999.8999999999996</v>
      </c>
      <c r="S206" s="40"/>
      <c r="T206" s="50">
        <f t="shared" si="21"/>
        <v>4999.8999999999996</v>
      </c>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row>
    <row r="207" spans="1:55" s="12" customFormat="1" ht="15" customHeight="1" x14ac:dyDescent="0.25">
      <c r="A207" s="184"/>
      <c r="B207" s="209"/>
      <c r="C207" s="190"/>
      <c r="D207" s="192"/>
      <c r="E207" s="192"/>
      <c r="F207" s="192"/>
      <c r="G207" s="192"/>
      <c r="H207" s="192"/>
      <c r="I207" s="30" t="s">
        <v>94</v>
      </c>
      <c r="J207" s="229"/>
      <c r="K207" s="46" t="s">
        <v>26</v>
      </c>
      <c r="L207" s="30"/>
      <c r="M207" s="30"/>
      <c r="N207" s="30"/>
      <c r="O207" s="30"/>
      <c r="P207" s="40"/>
      <c r="Q207" s="40"/>
      <c r="R207" s="40">
        <v>3727171</v>
      </c>
      <c r="S207" s="40">
        <v>1514496.5</v>
      </c>
      <c r="T207" s="50">
        <f t="shared" si="21"/>
        <v>5241667.5</v>
      </c>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row>
    <row r="208" spans="1:55" s="12" customFormat="1" ht="15" customHeight="1" x14ac:dyDescent="0.25">
      <c r="A208" s="184"/>
      <c r="B208" s="209"/>
      <c r="C208" s="190"/>
      <c r="D208" s="192"/>
      <c r="E208" s="192"/>
      <c r="F208" s="192"/>
      <c r="G208" s="192"/>
      <c r="H208" s="192"/>
      <c r="I208" s="30" t="s">
        <v>94</v>
      </c>
      <c r="J208" s="229"/>
      <c r="K208" s="46" t="s">
        <v>64</v>
      </c>
      <c r="L208" s="30"/>
      <c r="M208" s="30"/>
      <c r="N208" s="30"/>
      <c r="O208" s="30"/>
      <c r="P208" s="40"/>
      <c r="Q208" s="40"/>
      <c r="R208" s="40">
        <v>2581754.7999999998</v>
      </c>
      <c r="S208" s="40"/>
      <c r="T208" s="50">
        <f t="shared" si="21"/>
        <v>2581754.7999999998</v>
      </c>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row>
    <row r="209" spans="1:55" s="12" customFormat="1" ht="15" customHeight="1" x14ac:dyDescent="0.25">
      <c r="A209" s="184"/>
      <c r="B209" s="209"/>
      <c r="C209" s="190"/>
      <c r="D209" s="192"/>
      <c r="E209" s="192"/>
      <c r="F209" s="192"/>
      <c r="G209" s="192"/>
      <c r="H209" s="192"/>
      <c r="I209" s="30" t="s">
        <v>94</v>
      </c>
      <c r="J209" s="229"/>
      <c r="K209" s="46" t="s">
        <v>15</v>
      </c>
      <c r="L209" s="30"/>
      <c r="M209" s="30"/>
      <c r="N209" s="30"/>
      <c r="O209" s="30"/>
      <c r="P209" s="40"/>
      <c r="Q209" s="40"/>
      <c r="R209" s="40">
        <v>6235378</v>
      </c>
      <c r="S209" s="40">
        <v>1077623.6000000001</v>
      </c>
      <c r="T209" s="50">
        <f t="shared" si="21"/>
        <v>7313001.5999999996</v>
      </c>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row>
    <row r="210" spans="1:55" s="12" customFormat="1" ht="15" x14ac:dyDescent="0.25">
      <c r="A210" s="184"/>
      <c r="B210" s="191" t="s">
        <v>220</v>
      </c>
      <c r="C210" s="190"/>
      <c r="D210" s="192"/>
      <c r="E210" s="192"/>
      <c r="F210" s="192"/>
      <c r="G210" s="192"/>
      <c r="H210" s="192"/>
      <c r="I210" s="30" t="s">
        <v>94</v>
      </c>
      <c r="J210" s="191">
        <v>122</v>
      </c>
      <c r="K210" s="46" t="s">
        <v>3</v>
      </c>
      <c r="L210" s="30"/>
      <c r="M210" s="30"/>
      <c r="N210" s="30"/>
      <c r="O210" s="30"/>
      <c r="P210" s="40">
        <v>41601.4</v>
      </c>
      <c r="Q210" s="40">
        <v>100004</v>
      </c>
      <c r="R210" s="40">
        <v>68060</v>
      </c>
      <c r="S210" s="40">
        <v>22051.4</v>
      </c>
      <c r="T210" s="50">
        <f t="shared" si="21"/>
        <v>231716.8</v>
      </c>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row>
    <row r="211" spans="1:55" s="12" customFormat="1" ht="21.75" customHeight="1" x14ac:dyDescent="0.25">
      <c r="A211" s="184"/>
      <c r="B211" s="210"/>
      <c r="C211" s="190"/>
      <c r="D211" s="192"/>
      <c r="E211" s="192"/>
      <c r="F211" s="192"/>
      <c r="G211" s="192"/>
      <c r="H211" s="192"/>
      <c r="I211" s="30" t="s">
        <v>94</v>
      </c>
      <c r="J211" s="210"/>
      <c r="K211" s="46" t="s">
        <v>27</v>
      </c>
      <c r="L211" s="30"/>
      <c r="M211" s="30"/>
      <c r="N211" s="30"/>
      <c r="O211" s="30"/>
      <c r="P211" s="40"/>
      <c r="Q211" s="40"/>
      <c r="R211" s="40">
        <v>1735.9</v>
      </c>
      <c r="S211" s="40"/>
      <c r="T211" s="50">
        <f t="shared" si="21"/>
        <v>1735.9</v>
      </c>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row>
    <row r="212" spans="1:55" s="12" customFormat="1" ht="15" customHeight="1" x14ac:dyDescent="0.25">
      <c r="A212" s="184"/>
      <c r="B212" s="179" t="s">
        <v>221</v>
      </c>
      <c r="C212" s="190"/>
      <c r="D212" s="192"/>
      <c r="E212" s="192"/>
      <c r="F212" s="192"/>
      <c r="G212" s="192"/>
      <c r="H212" s="192"/>
      <c r="I212" s="30" t="s">
        <v>94</v>
      </c>
      <c r="J212" s="191">
        <v>455</v>
      </c>
      <c r="K212" s="46" t="s">
        <v>6</v>
      </c>
      <c r="L212" s="30"/>
      <c r="M212" s="30"/>
      <c r="N212" s="30"/>
      <c r="O212" s="30"/>
      <c r="P212" s="40">
        <v>80014.100000000006</v>
      </c>
      <c r="Q212" s="40">
        <v>91132.7</v>
      </c>
      <c r="R212" s="40">
        <v>116619.6</v>
      </c>
      <c r="S212" s="40">
        <v>43141.2</v>
      </c>
      <c r="T212" s="50">
        <f t="shared" si="21"/>
        <v>330907.59999999998</v>
      </c>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row>
    <row r="213" spans="1:55" s="12" customFormat="1" ht="21.75" customHeight="1" x14ac:dyDescent="0.25">
      <c r="A213" s="184"/>
      <c r="B213" s="180"/>
      <c r="C213" s="190"/>
      <c r="D213" s="192"/>
      <c r="E213" s="192"/>
      <c r="F213" s="192"/>
      <c r="G213" s="192"/>
      <c r="H213" s="192"/>
      <c r="I213" s="30" t="s">
        <v>94</v>
      </c>
      <c r="J213" s="210"/>
      <c r="K213" s="47" t="s">
        <v>21</v>
      </c>
      <c r="L213" s="30"/>
      <c r="M213" s="30"/>
      <c r="N213" s="30"/>
      <c r="O213" s="30"/>
      <c r="P213" s="35">
        <v>4875</v>
      </c>
      <c r="Q213" s="35"/>
      <c r="R213" s="35"/>
      <c r="S213" s="35"/>
      <c r="T213" s="50">
        <f t="shared" si="21"/>
        <v>4875</v>
      </c>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row>
    <row r="214" spans="1:55" s="17" customFormat="1" ht="15.75" customHeight="1" x14ac:dyDescent="0.25">
      <c r="A214" s="11"/>
      <c r="B214" s="13" t="s">
        <v>161</v>
      </c>
      <c r="C214" s="14"/>
      <c r="D214" s="14"/>
      <c r="E214" s="14"/>
      <c r="F214" s="14"/>
      <c r="G214" s="14"/>
      <c r="H214" s="14"/>
      <c r="I214" s="15"/>
      <c r="J214" s="15"/>
      <c r="K214" s="15"/>
      <c r="L214" s="99">
        <f t="shared" ref="L214:T214" si="22">SUM(L171:L213)</f>
        <v>0</v>
      </c>
      <c r="M214" s="99">
        <f t="shared" si="22"/>
        <v>0</v>
      </c>
      <c r="N214" s="99">
        <f t="shared" si="22"/>
        <v>0</v>
      </c>
      <c r="O214" s="99">
        <f t="shared" si="22"/>
        <v>0</v>
      </c>
      <c r="P214" s="99">
        <f t="shared" si="22"/>
        <v>4500875.3</v>
      </c>
      <c r="Q214" s="99">
        <f t="shared" si="22"/>
        <v>5593952.4000000004</v>
      </c>
      <c r="R214" s="99">
        <f t="shared" si="22"/>
        <v>29049997.099999998</v>
      </c>
      <c r="S214" s="99">
        <f t="shared" si="22"/>
        <v>7946878.4000000013</v>
      </c>
      <c r="T214" s="99">
        <f t="shared" si="22"/>
        <v>47091703.199999988</v>
      </c>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row>
    <row r="215" spans="1:55" s="20" customFormat="1" ht="15" customHeight="1" x14ac:dyDescent="0.25">
      <c r="A215" s="157" t="s">
        <v>164</v>
      </c>
      <c r="B215" s="149"/>
      <c r="C215" s="149"/>
      <c r="D215" s="149"/>
      <c r="E215" s="149"/>
      <c r="F215" s="149"/>
      <c r="G215" s="149"/>
      <c r="H215" s="149"/>
      <c r="I215" s="149"/>
      <c r="J215" s="149"/>
      <c r="K215" s="149"/>
      <c r="L215" s="149"/>
      <c r="M215" s="149"/>
      <c r="N215" s="149"/>
      <c r="O215" s="149"/>
      <c r="P215" s="149"/>
      <c r="Q215" s="149"/>
      <c r="R215" s="149"/>
      <c r="S215" s="149"/>
      <c r="T215" s="150"/>
      <c r="U215" s="124"/>
      <c r="V215" s="124"/>
      <c r="W215" s="124"/>
      <c r="X215" s="124"/>
      <c r="Y215" s="124"/>
      <c r="Z215" s="124"/>
      <c r="AA215" s="124"/>
      <c r="AB215" s="124"/>
      <c r="AC215" s="124"/>
      <c r="AD215" s="124"/>
      <c r="AE215" s="124"/>
      <c r="AF215" s="124"/>
      <c r="AG215" s="124"/>
      <c r="AH215" s="124"/>
      <c r="AI215" s="124"/>
      <c r="AJ215" s="124"/>
      <c r="AK215" s="124"/>
      <c r="AL215" s="124"/>
      <c r="AM215" s="124"/>
      <c r="AN215" s="124"/>
      <c r="AO215" s="124"/>
      <c r="AP215" s="124"/>
      <c r="AQ215" s="124"/>
      <c r="AR215" s="124"/>
      <c r="AS215" s="124"/>
      <c r="AT215" s="124"/>
      <c r="AU215" s="124"/>
      <c r="AV215" s="124"/>
      <c r="AW215" s="124"/>
      <c r="AX215" s="124"/>
      <c r="AY215" s="124"/>
      <c r="AZ215" s="124"/>
      <c r="BA215" s="124"/>
      <c r="BB215" s="124"/>
      <c r="BC215" s="124"/>
    </row>
    <row r="216" spans="1:55" s="20" customFormat="1" ht="30" customHeight="1" x14ac:dyDescent="0.25">
      <c r="A216" s="183">
        <v>12</v>
      </c>
      <c r="B216" s="154" t="s">
        <v>169</v>
      </c>
      <c r="C216" s="189" t="s">
        <v>165</v>
      </c>
      <c r="D216" s="154" t="s">
        <v>1</v>
      </c>
      <c r="E216" s="200" t="s">
        <v>166</v>
      </c>
      <c r="F216" s="200" t="s">
        <v>167</v>
      </c>
      <c r="G216" s="200" t="s">
        <v>168</v>
      </c>
      <c r="H216" s="200" t="s">
        <v>134</v>
      </c>
      <c r="I216" s="191" t="s">
        <v>94</v>
      </c>
      <c r="J216" s="156">
        <v>257</v>
      </c>
      <c r="K216" s="47" t="s">
        <v>3</v>
      </c>
      <c r="L216" s="10"/>
      <c r="M216" s="10"/>
      <c r="N216" s="49"/>
      <c r="O216" s="43">
        <v>14201</v>
      </c>
      <c r="P216" s="35">
        <v>37092.9</v>
      </c>
      <c r="Q216" s="35">
        <v>38550</v>
      </c>
      <c r="R216" s="35"/>
      <c r="S216" s="98"/>
      <c r="T216" s="22">
        <f>SUM(O216:R216)</f>
        <v>89843.9</v>
      </c>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c r="AQ216" s="124"/>
      <c r="AR216" s="124"/>
      <c r="AS216" s="124"/>
      <c r="AT216" s="124"/>
      <c r="AU216" s="124"/>
      <c r="AV216" s="124"/>
      <c r="AW216" s="124"/>
      <c r="AX216" s="124"/>
      <c r="AY216" s="124"/>
      <c r="AZ216" s="124"/>
      <c r="BA216" s="124"/>
      <c r="BB216" s="124"/>
      <c r="BC216" s="124"/>
    </row>
    <row r="217" spans="1:55" s="20" customFormat="1" ht="17.25" customHeight="1" x14ac:dyDescent="0.25">
      <c r="A217" s="184"/>
      <c r="B217" s="155"/>
      <c r="C217" s="190"/>
      <c r="D217" s="155"/>
      <c r="E217" s="201"/>
      <c r="F217" s="201"/>
      <c r="G217" s="201"/>
      <c r="H217" s="201"/>
      <c r="I217" s="192"/>
      <c r="J217" s="156"/>
      <c r="K217" s="47" t="s">
        <v>25</v>
      </c>
      <c r="L217" s="10"/>
      <c r="M217" s="10"/>
      <c r="N217" s="49"/>
      <c r="O217" s="43"/>
      <c r="P217" s="35"/>
      <c r="Q217" s="35">
        <v>37063.599999999999</v>
      </c>
      <c r="R217" s="35"/>
      <c r="S217" s="98"/>
      <c r="T217" s="22">
        <f>SUM(O217:R217)</f>
        <v>37063.599999999999</v>
      </c>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c r="AQ217" s="124"/>
      <c r="AR217" s="124"/>
      <c r="AS217" s="124"/>
      <c r="AT217" s="124"/>
      <c r="AU217" s="124"/>
      <c r="AV217" s="124"/>
      <c r="AW217" s="124"/>
      <c r="AX217" s="124"/>
      <c r="AY217" s="124"/>
      <c r="AZ217" s="124"/>
      <c r="BA217" s="124"/>
      <c r="BB217" s="124"/>
      <c r="BC217" s="124"/>
    </row>
    <row r="218" spans="1:55" s="20" customFormat="1" ht="24" customHeight="1" x14ac:dyDescent="0.25">
      <c r="A218" s="184"/>
      <c r="B218" s="204"/>
      <c r="C218" s="217"/>
      <c r="D218" s="204"/>
      <c r="E218" s="202"/>
      <c r="F218" s="202"/>
      <c r="G218" s="202"/>
      <c r="H218" s="202"/>
      <c r="I218" s="210"/>
      <c r="J218" s="156"/>
      <c r="K218" s="47" t="s">
        <v>33</v>
      </c>
      <c r="L218" s="10"/>
      <c r="M218" s="10"/>
      <c r="N218" s="49"/>
      <c r="O218" s="43">
        <v>13261.4</v>
      </c>
      <c r="P218" s="35"/>
      <c r="Q218" s="35"/>
      <c r="R218" s="35"/>
      <c r="S218" s="98"/>
      <c r="T218" s="22">
        <f>SUM(O218:R218)</f>
        <v>13261.4</v>
      </c>
      <c r="U218" s="124"/>
      <c r="V218" s="124"/>
      <c r="W218" s="124"/>
      <c r="X218" s="124"/>
      <c r="Y218" s="124"/>
      <c r="Z218" s="124"/>
      <c r="AA218" s="124"/>
      <c r="AB218" s="124"/>
      <c r="AC218" s="124"/>
      <c r="AD218" s="124"/>
      <c r="AE218" s="124"/>
      <c r="AF218" s="124"/>
      <c r="AG218" s="124"/>
      <c r="AH218" s="124"/>
      <c r="AI218" s="124"/>
      <c r="AJ218" s="124"/>
      <c r="AK218" s="124"/>
      <c r="AL218" s="124"/>
      <c r="AM218" s="124"/>
      <c r="AN218" s="124"/>
      <c r="AO218" s="124"/>
      <c r="AP218" s="124"/>
      <c r="AQ218" s="124"/>
      <c r="AR218" s="124"/>
      <c r="AS218" s="124"/>
      <c r="AT218" s="124"/>
      <c r="AU218" s="124"/>
      <c r="AV218" s="124"/>
      <c r="AW218" s="124"/>
      <c r="AX218" s="124"/>
      <c r="AY218" s="124"/>
      <c r="AZ218" s="124"/>
      <c r="BA218" s="124"/>
      <c r="BB218" s="124"/>
      <c r="BC218" s="124"/>
    </row>
    <row r="219" spans="1:55" s="12" customFormat="1" ht="15" x14ac:dyDescent="0.25">
      <c r="A219" s="184"/>
      <c r="B219" s="10" t="s">
        <v>170</v>
      </c>
      <c r="C219" s="9"/>
      <c r="D219" s="9" t="s">
        <v>141</v>
      </c>
      <c r="E219" s="9"/>
      <c r="F219" s="9"/>
      <c r="G219" s="9"/>
      <c r="H219" s="9"/>
      <c r="I219" s="9"/>
      <c r="J219" s="9"/>
      <c r="K219" s="45"/>
      <c r="L219" s="45"/>
      <c r="M219" s="45"/>
      <c r="N219" s="45"/>
      <c r="O219" s="45"/>
      <c r="P219" s="45"/>
      <c r="Q219" s="45"/>
      <c r="R219" s="45"/>
      <c r="S219" s="19"/>
      <c r="T219" s="50">
        <f>SUM(O219:R219)</f>
        <v>0</v>
      </c>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row>
    <row r="220" spans="1:55" s="12" customFormat="1" ht="15" x14ac:dyDescent="0.25">
      <c r="A220" s="184"/>
      <c r="B220" s="10" t="s">
        <v>171</v>
      </c>
      <c r="C220" s="9"/>
      <c r="D220" s="9" t="s">
        <v>141</v>
      </c>
      <c r="E220" s="9"/>
      <c r="F220" s="9"/>
      <c r="G220" s="9"/>
      <c r="H220" s="9"/>
      <c r="I220" s="9"/>
      <c r="J220" s="9"/>
      <c r="K220" s="45"/>
      <c r="L220" s="45"/>
      <c r="M220" s="45"/>
      <c r="N220" s="45"/>
      <c r="O220" s="45"/>
      <c r="P220" s="45"/>
      <c r="Q220" s="45"/>
      <c r="R220" s="45"/>
      <c r="S220" s="19"/>
      <c r="T220" s="50">
        <f>SUM(O220:R220)</f>
        <v>0</v>
      </c>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row>
    <row r="221" spans="1:55" s="17" customFormat="1" ht="21.75" customHeight="1" x14ac:dyDescent="0.25">
      <c r="A221" s="184"/>
      <c r="B221" s="13" t="s">
        <v>162</v>
      </c>
      <c r="C221" s="14"/>
      <c r="D221" s="14"/>
      <c r="E221" s="14"/>
      <c r="F221" s="14"/>
      <c r="G221" s="14"/>
      <c r="H221" s="14"/>
      <c r="I221" s="15"/>
      <c r="J221" s="15"/>
      <c r="K221" s="15"/>
      <c r="L221" s="99">
        <f>SUM(L216:L220)</f>
        <v>0</v>
      </c>
      <c r="M221" s="99">
        <f t="shared" ref="M221:N221" si="23">SUM(M216:M220)</f>
        <v>0</v>
      </c>
      <c r="N221" s="99">
        <f t="shared" si="23"/>
        <v>0</v>
      </c>
      <c r="O221" s="51">
        <f t="shared" ref="O221:S221" si="24">SUM(O216:O220)</f>
        <v>27462.400000000001</v>
      </c>
      <c r="P221" s="51">
        <f t="shared" si="24"/>
        <v>37092.9</v>
      </c>
      <c r="Q221" s="51">
        <f t="shared" si="24"/>
        <v>75613.600000000006</v>
      </c>
      <c r="R221" s="99">
        <f t="shared" si="24"/>
        <v>0</v>
      </c>
      <c r="S221" s="99">
        <f t="shared" si="24"/>
        <v>0</v>
      </c>
      <c r="T221" s="51">
        <f>SUM(T216:T220)</f>
        <v>140168.9</v>
      </c>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row>
    <row r="222" spans="1:55" s="25" customFormat="1" ht="22.5" customHeight="1" x14ac:dyDescent="0.25">
      <c r="A222" s="24"/>
      <c r="B222" s="149" t="s">
        <v>172</v>
      </c>
      <c r="C222" s="149"/>
      <c r="D222" s="149"/>
      <c r="E222" s="149"/>
      <c r="F222" s="149"/>
      <c r="G222" s="149"/>
      <c r="H222" s="149"/>
      <c r="I222" s="149"/>
      <c r="J222" s="149"/>
      <c r="K222" s="149"/>
      <c r="L222" s="149"/>
      <c r="M222" s="149"/>
      <c r="N222" s="149"/>
      <c r="O222" s="149"/>
      <c r="P222" s="149"/>
      <c r="Q222" s="149"/>
      <c r="R222" s="149"/>
      <c r="S222" s="150"/>
      <c r="T222" s="2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row>
    <row r="223" spans="1:55" s="23" customFormat="1" ht="70.5" customHeight="1" x14ac:dyDescent="0.25">
      <c r="A223" s="203">
        <v>13</v>
      </c>
      <c r="B223" s="30" t="s">
        <v>173</v>
      </c>
      <c r="C223" s="9" t="s">
        <v>90</v>
      </c>
      <c r="D223" s="21"/>
      <c r="E223" s="73" t="s">
        <v>174</v>
      </c>
      <c r="F223" s="19" t="s">
        <v>175</v>
      </c>
      <c r="G223" s="19" t="s">
        <v>176</v>
      </c>
      <c r="H223" s="19" t="s">
        <v>176</v>
      </c>
      <c r="I223" s="10" t="s">
        <v>94</v>
      </c>
      <c r="J223" s="10"/>
      <c r="K223" s="10"/>
      <c r="L223" s="10"/>
      <c r="M223" s="22"/>
      <c r="N223" s="22"/>
      <c r="O223" s="22"/>
      <c r="P223" s="22">
        <v>748888.1</v>
      </c>
      <c r="Q223" s="22">
        <v>771943.2</v>
      </c>
      <c r="R223" s="22">
        <v>753372.7</v>
      </c>
      <c r="T223" s="22">
        <f>R223+Q223+P223</f>
        <v>2274204</v>
      </c>
      <c r="U223" s="86"/>
      <c r="V223" s="86"/>
      <c r="W223" s="86"/>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row>
    <row r="224" spans="1:55" s="17" customFormat="1" ht="23.25" customHeight="1" x14ac:dyDescent="0.25">
      <c r="A224" s="203"/>
      <c r="B224" s="13" t="s">
        <v>162</v>
      </c>
      <c r="C224" s="14"/>
      <c r="D224" s="14"/>
      <c r="E224" s="53"/>
      <c r="F224" s="53"/>
      <c r="G224" s="53"/>
      <c r="H224" s="53"/>
      <c r="I224" s="15"/>
      <c r="J224" s="15"/>
      <c r="K224" s="15"/>
      <c r="L224" s="99">
        <f>SUM(L223)</f>
        <v>0</v>
      </c>
      <c r="M224" s="99">
        <f t="shared" ref="M224:O224" si="25">SUM(M223)</f>
        <v>0</v>
      </c>
      <c r="N224" s="99">
        <f t="shared" si="25"/>
        <v>0</v>
      </c>
      <c r="O224" s="99">
        <f t="shared" si="25"/>
        <v>0</v>
      </c>
      <c r="P224" s="51">
        <f t="shared" ref="P224:R224" si="26">SUM(P223)</f>
        <v>748888.1</v>
      </c>
      <c r="Q224" s="51">
        <f t="shared" si="26"/>
        <v>771943.2</v>
      </c>
      <c r="R224" s="51">
        <f t="shared" si="26"/>
        <v>753372.7</v>
      </c>
      <c r="S224" s="99">
        <f t="shared" ref="S224" si="27">SUM(S219:S223)</f>
        <v>0</v>
      </c>
      <c r="T224" s="51">
        <f>SUM(T223)</f>
        <v>2274204</v>
      </c>
      <c r="U224" s="86"/>
      <c r="V224" s="86"/>
      <c r="W224" s="86"/>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row>
    <row r="225" spans="1:55" s="25" customFormat="1" ht="27.75" customHeight="1" x14ac:dyDescent="0.25">
      <c r="A225" s="24"/>
      <c r="B225" s="149" t="s">
        <v>213</v>
      </c>
      <c r="C225" s="149"/>
      <c r="D225" s="149"/>
      <c r="E225" s="149"/>
      <c r="F225" s="149"/>
      <c r="G225" s="149"/>
      <c r="H225" s="149"/>
      <c r="I225" s="149"/>
      <c r="J225" s="149"/>
      <c r="K225" s="149"/>
      <c r="L225" s="149"/>
      <c r="M225" s="149"/>
      <c r="N225" s="149"/>
      <c r="O225" s="149"/>
      <c r="P225" s="149"/>
      <c r="Q225" s="149"/>
      <c r="R225" s="149"/>
      <c r="S225" s="150"/>
      <c r="T225" s="2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row>
    <row r="226" spans="1:55" s="23" customFormat="1" ht="75" x14ac:dyDescent="0.25">
      <c r="A226" s="11">
        <v>14</v>
      </c>
      <c r="B226" s="30" t="s">
        <v>178</v>
      </c>
      <c r="C226" s="9" t="s">
        <v>90</v>
      </c>
      <c r="D226" s="21"/>
      <c r="E226" s="33" t="s">
        <v>177</v>
      </c>
      <c r="F226" s="19" t="s">
        <v>167</v>
      </c>
      <c r="G226" s="19" t="s">
        <v>182</v>
      </c>
      <c r="H226" s="19" t="s">
        <v>176</v>
      </c>
      <c r="I226" s="10"/>
      <c r="J226" s="10"/>
      <c r="K226" s="10"/>
      <c r="L226" s="10"/>
      <c r="M226" s="22"/>
      <c r="N226" s="22"/>
      <c r="O226" s="22"/>
      <c r="P226" s="22"/>
      <c r="Q226" s="22"/>
      <c r="R226" s="22"/>
      <c r="S226" s="22"/>
      <c r="T226" s="10"/>
      <c r="U226" s="86"/>
      <c r="V226" s="86"/>
      <c r="W226" s="86"/>
      <c r="X226" s="86"/>
      <c r="Y226" s="86"/>
      <c r="Z226" s="86"/>
      <c r="AA226" s="86"/>
      <c r="AB226" s="86"/>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row>
    <row r="227" spans="1:55" s="17" customFormat="1" ht="23.25" customHeight="1" x14ac:dyDescent="0.25">
      <c r="A227" s="11"/>
      <c r="B227" s="13" t="s">
        <v>162</v>
      </c>
      <c r="C227" s="14"/>
      <c r="D227" s="14"/>
      <c r="E227" s="53"/>
      <c r="F227" s="53"/>
      <c r="G227" s="53"/>
      <c r="H227" s="53"/>
      <c r="I227" s="15"/>
      <c r="J227" s="15"/>
      <c r="K227" s="15"/>
      <c r="L227" s="99">
        <f>SUM(L226)</f>
        <v>0</v>
      </c>
      <c r="M227" s="99">
        <f t="shared" ref="M227:R227" si="28">SUM(M226)</f>
        <v>0</v>
      </c>
      <c r="N227" s="99">
        <f t="shared" si="28"/>
        <v>0</v>
      </c>
      <c r="O227" s="99">
        <f t="shared" si="28"/>
        <v>0</v>
      </c>
      <c r="P227" s="51">
        <f t="shared" si="28"/>
        <v>0</v>
      </c>
      <c r="Q227" s="51">
        <f t="shared" si="28"/>
        <v>0</v>
      </c>
      <c r="R227" s="51">
        <f t="shared" si="28"/>
        <v>0</v>
      </c>
      <c r="S227" s="99">
        <f t="shared" ref="S227" si="29">SUM(S222:S226)</f>
        <v>0</v>
      </c>
      <c r="T227" s="51">
        <f>SUM(T226)</f>
        <v>0</v>
      </c>
      <c r="U227" s="86"/>
      <c r="V227" s="86"/>
      <c r="W227" s="86"/>
      <c r="X227" s="86"/>
      <c r="Y227" s="86"/>
      <c r="Z227" s="86"/>
      <c r="AA227" s="86"/>
      <c r="AB227" s="86"/>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row>
    <row r="228" spans="1:55" s="25" customFormat="1" ht="27" customHeight="1" x14ac:dyDescent="0.25">
      <c r="A228" s="24"/>
      <c r="B228" s="149" t="s">
        <v>216</v>
      </c>
      <c r="C228" s="149"/>
      <c r="D228" s="149"/>
      <c r="E228" s="149"/>
      <c r="F228" s="149"/>
      <c r="G228" s="149"/>
      <c r="H228" s="149"/>
      <c r="I228" s="149"/>
      <c r="J228" s="149"/>
      <c r="K228" s="149"/>
      <c r="L228" s="149"/>
      <c r="M228" s="149"/>
      <c r="N228" s="149"/>
      <c r="O228" s="149"/>
      <c r="P228" s="149"/>
      <c r="Q228" s="205"/>
      <c r="R228" s="205"/>
      <c r="S228" s="206"/>
      <c r="T228" s="26"/>
      <c r="U228" s="86"/>
      <c r="V228" s="86"/>
      <c r="W228" s="86"/>
      <c r="X228" s="86"/>
      <c r="Y228" s="86"/>
      <c r="Z228" s="86"/>
      <c r="AA228" s="86"/>
      <c r="AB228" s="86"/>
      <c r="AC228" s="86"/>
      <c r="AD228" s="86"/>
      <c r="AE228" s="86"/>
      <c r="AF228" s="86"/>
      <c r="AG228" s="86"/>
      <c r="AH228" s="86"/>
      <c r="AI228" s="86"/>
      <c r="AJ228" s="86"/>
      <c r="AK228" s="86"/>
      <c r="AL228" s="86"/>
      <c r="AM228" s="86"/>
      <c r="AN228" s="86"/>
      <c r="AO228" s="86"/>
      <c r="AP228" s="86"/>
      <c r="AQ228" s="86"/>
      <c r="AR228" s="86"/>
      <c r="AS228" s="86"/>
      <c r="AT228" s="86"/>
      <c r="AU228" s="86"/>
      <c r="AV228" s="86"/>
      <c r="AW228" s="86"/>
      <c r="AX228" s="86"/>
      <c r="AY228" s="86"/>
      <c r="AZ228" s="86"/>
      <c r="BA228" s="86"/>
      <c r="BB228" s="86"/>
      <c r="BC228" s="86"/>
    </row>
    <row r="229" spans="1:55" s="107" customFormat="1" ht="101.25" customHeight="1" x14ac:dyDescent="0.3">
      <c r="A229" s="41">
        <v>15</v>
      </c>
      <c r="B229" s="30" t="s">
        <v>214</v>
      </c>
      <c r="C229" s="127" t="s">
        <v>195</v>
      </c>
      <c r="D229" s="127" t="s">
        <v>215</v>
      </c>
      <c r="E229" s="109" t="s">
        <v>216</v>
      </c>
      <c r="F229" s="109" t="s">
        <v>217</v>
      </c>
      <c r="G229" s="109" t="s">
        <v>218</v>
      </c>
      <c r="H229" s="109" t="s">
        <v>219</v>
      </c>
      <c r="I229" s="10" t="s">
        <v>95</v>
      </c>
      <c r="J229" s="101"/>
      <c r="K229" s="102"/>
      <c r="L229" s="103"/>
      <c r="M229" s="104"/>
      <c r="N229" s="104"/>
      <c r="O229" s="105"/>
      <c r="P229" s="106"/>
      <c r="Q229" s="112"/>
      <c r="R229" s="106"/>
      <c r="S229" s="106"/>
      <c r="T229" s="106"/>
    </row>
    <row r="230" spans="1:55" s="17" customFormat="1" ht="23.25" customHeight="1" x14ac:dyDescent="0.25">
      <c r="A230" s="11"/>
      <c r="B230" s="13" t="s">
        <v>162</v>
      </c>
      <c r="C230" s="14"/>
      <c r="D230" s="14"/>
      <c r="E230" s="53"/>
      <c r="F230" s="53"/>
      <c r="G230" s="53"/>
      <c r="H230" s="53"/>
      <c r="I230" s="15"/>
      <c r="J230" s="15"/>
      <c r="K230" s="15"/>
      <c r="L230" s="99">
        <f>SUM(L229)</f>
        <v>0</v>
      </c>
      <c r="M230" s="99">
        <f t="shared" ref="M230:R230" si="30">SUM(M229)</f>
        <v>0</v>
      </c>
      <c r="N230" s="99">
        <f t="shared" si="30"/>
        <v>0</v>
      </c>
      <c r="O230" s="99">
        <f t="shared" si="30"/>
        <v>0</v>
      </c>
      <c r="P230" s="51">
        <f t="shared" si="30"/>
        <v>0</v>
      </c>
      <c r="Q230" s="51">
        <f t="shared" si="30"/>
        <v>0</v>
      </c>
      <c r="R230" s="51">
        <f t="shared" si="30"/>
        <v>0</v>
      </c>
      <c r="S230" s="99">
        <f t="shared" ref="S230" si="31">SUM(S225:S229)</f>
        <v>0</v>
      </c>
      <c r="T230" s="51">
        <f>SUM(T229)</f>
        <v>0</v>
      </c>
      <c r="U230" s="86"/>
      <c r="V230" s="86"/>
      <c r="W230" s="86"/>
      <c r="X230" s="86"/>
      <c r="Y230" s="86"/>
      <c r="Z230" s="86"/>
      <c r="AA230" s="86"/>
      <c r="AB230" s="86"/>
      <c r="AC230" s="86"/>
      <c r="AD230" s="86"/>
      <c r="AE230" s="86"/>
      <c r="AF230" s="86"/>
      <c r="AG230" s="86"/>
      <c r="AH230" s="86"/>
      <c r="AI230" s="86"/>
      <c r="AJ230" s="86"/>
      <c r="AK230" s="86"/>
      <c r="AL230" s="86"/>
      <c r="AM230" s="86"/>
      <c r="AN230" s="86"/>
      <c r="AO230" s="86"/>
      <c r="AP230" s="86"/>
      <c r="AQ230" s="86"/>
      <c r="AR230" s="86"/>
      <c r="AS230" s="86"/>
      <c r="AT230" s="86"/>
      <c r="AU230" s="86"/>
      <c r="AV230" s="86"/>
      <c r="AW230" s="86"/>
      <c r="AX230" s="86"/>
      <c r="AY230" s="86"/>
      <c r="AZ230" s="86"/>
      <c r="BA230" s="86"/>
      <c r="BB230" s="86"/>
      <c r="BC230" s="86"/>
    </row>
    <row r="231" spans="1:55" s="25" customFormat="1" ht="38.25" customHeight="1" x14ac:dyDescent="0.25">
      <c r="A231" s="24"/>
      <c r="B231" s="149" t="s">
        <v>224</v>
      </c>
      <c r="C231" s="149"/>
      <c r="D231" s="149"/>
      <c r="E231" s="149"/>
      <c r="F231" s="149"/>
      <c r="G231" s="149"/>
      <c r="H231" s="149"/>
      <c r="I231" s="149"/>
      <c r="J231" s="149"/>
      <c r="K231" s="149"/>
      <c r="L231" s="149"/>
      <c r="M231" s="149"/>
      <c r="N231" s="149"/>
      <c r="O231" s="149"/>
      <c r="P231" s="149"/>
      <c r="Q231" s="149"/>
      <c r="R231" s="149"/>
      <c r="S231" s="149"/>
      <c r="T231" s="150"/>
      <c r="U231" s="86"/>
      <c r="V231" s="86"/>
      <c r="W231" s="86"/>
      <c r="X231" s="86"/>
      <c r="Y231" s="86"/>
      <c r="Z231" s="86"/>
      <c r="AA231" s="86"/>
      <c r="AB231" s="86"/>
      <c r="AC231" s="86"/>
      <c r="AD231" s="86"/>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c r="BB231" s="86"/>
      <c r="BC231" s="86"/>
    </row>
    <row r="232" spans="1:55" s="107" customFormat="1" ht="69.75" customHeight="1" x14ac:dyDescent="0.3">
      <c r="A232" s="183">
        <v>16</v>
      </c>
      <c r="B232" s="30" t="s">
        <v>238</v>
      </c>
      <c r="C232" s="198" t="s">
        <v>90</v>
      </c>
      <c r="D232" s="231"/>
      <c r="E232" s="179" t="s">
        <v>241</v>
      </c>
      <c r="F232" s="158" t="s">
        <v>239</v>
      </c>
      <c r="G232" s="158" t="s">
        <v>237</v>
      </c>
      <c r="H232" s="158" t="s">
        <v>240</v>
      </c>
      <c r="I232" s="47" t="s">
        <v>94</v>
      </c>
      <c r="J232" s="47" t="s">
        <v>28</v>
      </c>
      <c r="K232" s="47"/>
      <c r="L232" s="103"/>
      <c r="M232" s="104"/>
      <c r="N232" s="104"/>
      <c r="O232" s="105"/>
      <c r="P232" s="106"/>
      <c r="Q232" s="128">
        <v>11330</v>
      </c>
      <c r="R232" s="128">
        <v>11330</v>
      </c>
      <c r="S232" s="128">
        <v>11330</v>
      </c>
      <c r="T232" s="138">
        <f>S232+R232+Q232</f>
        <v>33990</v>
      </c>
    </row>
    <row r="233" spans="1:55" s="107" customFormat="1" ht="39" customHeight="1" x14ac:dyDescent="0.3">
      <c r="A233" s="184"/>
      <c r="B233" s="30" t="s">
        <v>225</v>
      </c>
      <c r="C233" s="199"/>
      <c r="D233" s="232"/>
      <c r="E233" s="161"/>
      <c r="F233" s="158"/>
      <c r="G233" s="158"/>
      <c r="H233" s="158"/>
      <c r="I233" s="47" t="s">
        <v>94</v>
      </c>
      <c r="J233" s="47" t="s">
        <v>28</v>
      </c>
      <c r="K233" s="47"/>
      <c r="L233" s="103"/>
      <c r="M233" s="104"/>
      <c r="N233" s="104"/>
      <c r="O233" s="105"/>
      <c r="P233" s="106"/>
      <c r="Q233" s="129">
        <v>608760</v>
      </c>
      <c r="R233" s="129">
        <v>608760</v>
      </c>
      <c r="S233" s="129">
        <v>608760</v>
      </c>
      <c r="T233" s="138">
        <f t="shared" ref="T233:T296" si="32">S233+R233+Q233</f>
        <v>1826280</v>
      </c>
    </row>
    <row r="234" spans="1:55" s="107" customFormat="1" ht="15" customHeight="1" x14ac:dyDescent="0.3">
      <c r="A234" s="184"/>
      <c r="B234" s="209" t="s">
        <v>226</v>
      </c>
      <c r="C234" s="199"/>
      <c r="D234" s="232"/>
      <c r="E234" s="161"/>
      <c r="F234" s="158"/>
      <c r="G234" s="158"/>
      <c r="H234" s="158"/>
      <c r="I234" s="71" t="s">
        <v>94</v>
      </c>
      <c r="J234" s="234">
        <v>752</v>
      </c>
      <c r="K234" s="47" t="s">
        <v>3</v>
      </c>
      <c r="L234" s="103"/>
      <c r="M234" s="104"/>
      <c r="N234" s="104"/>
      <c r="O234" s="105"/>
      <c r="P234" s="106"/>
      <c r="Q234" s="129">
        <v>429124</v>
      </c>
      <c r="R234" s="130">
        <v>553077</v>
      </c>
      <c r="S234" s="131">
        <v>210813.6</v>
      </c>
      <c r="T234" s="138">
        <f t="shared" si="32"/>
        <v>1193014.6000000001</v>
      </c>
    </row>
    <row r="235" spans="1:55" s="107" customFormat="1" ht="15" customHeight="1" x14ac:dyDescent="0.3">
      <c r="A235" s="184"/>
      <c r="B235" s="209"/>
      <c r="C235" s="199"/>
      <c r="D235" s="232"/>
      <c r="E235" s="161"/>
      <c r="F235" s="158"/>
      <c r="G235" s="158"/>
      <c r="H235" s="158"/>
      <c r="I235" s="71"/>
      <c r="J235" s="234"/>
      <c r="K235" s="47" t="s">
        <v>5</v>
      </c>
      <c r="L235" s="103"/>
      <c r="M235" s="104"/>
      <c r="N235" s="104"/>
      <c r="O235" s="105"/>
      <c r="P235" s="106"/>
      <c r="Q235" s="129"/>
      <c r="R235" s="130">
        <v>1600</v>
      </c>
      <c r="S235" s="131"/>
      <c r="T235" s="138">
        <f t="shared" si="32"/>
        <v>1600</v>
      </c>
    </row>
    <row r="236" spans="1:55" s="107" customFormat="1" ht="15" customHeight="1" x14ac:dyDescent="0.3">
      <c r="A236" s="184"/>
      <c r="B236" s="209"/>
      <c r="C236" s="199"/>
      <c r="D236" s="232"/>
      <c r="E236" s="161"/>
      <c r="F236" s="158"/>
      <c r="G236" s="158"/>
      <c r="H236" s="158"/>
      <c r="I236" s="71" t="s">
        <v>94</v>
      </c>
      <c r="J236" s="234"/>
      <c r="K236" s="47" t="s">
        <v>18</v>
      </c>
      <c r="L236" s="103"/>
      <c r="M236" s="104"/>
      <c r="N236" s="104"/>
      <c r="O236" s="105"/>
      <c r="P236" s="106"/>
      <c r="Q236" s="129"/>
      <c r="R236" s="130"/>
      <c r="S236" s="131">
        <v>119191.4</v>
      </c>
      <c r="T236" s="138">
        <f t="shared" si="32"/>
        <v>119191.4</v>
      </c>
    </row>
    <row r="237" spans="1:55" s="107" customFormat="1" ht="18.75" x14ac:dyDescent="0.3">
      <c r="A237" s="184"/>
      <c r="B237" s="209"/>
      <c r="C237" s="199"/>
      <c r="D237" s="232"/>
      <c r="E237" s="161"/>
      <c r="F237" s="158"/>
      <c r="G237" s="158"/>
      <c r="H237" s="158"/>
      <c r="I237" s="30" t="s">
        <v>94</v>
      </c>
      <c r="J237" s="234"/>
      <c r="K237" s="46" t="s">
        <v>6</v>
      </c>
      <c r="L237" s="103"/>
      <c r="M237" s="104"/>
      <c r="N237" s="104"/>
      <c r="O237" s="105"/>
      <c r="P237" s="106"/>
      <c r="Q237" s="132">
        <v>165844</v>
      </c>
      <c r="R237" s="131">
        <v>168188</v>
      </c>
      <c r="S237" s="131"/>
      <c r="T237" s="138">
        <f t="shared" si="32"/>
        <v>334032</v>
      </c>
    </row>
    <row r="238" spans="1:55" s="107" customFormat="1" ht="18.75" x14ac:dyDescent="0.3">
      <c r="A238" s="184"/>
      <c r="B238" s="209"/>
      <c r="C238" s="199"/>
      <c r="D238" s="232"/>
      <c r="E238" s="161"/>
      <c r="F238" s="158"/>
      <c r="G238" s="158"/>
      <c r="H238" s="158"/>
      <c r="I238" s="30"/>
      <c r="J238" s="234"/>
      <c r="K238" s="46" t="s">
        <v>45</v>
      </c>
      <c r="L238" s="103"/>
      <c r="M238" s="104"/>
      <c r="N238" s="104"/>
      <c r="O238" s="105"/>
      <c r="P238" s="106"/>
      <c r="Q238" s="132"/>
      <c r="R238" s="131"/>
      <c r="S238" s="131">
        <v>770861</v>
      </c>
      <c r="T238" s="138">
        <f t="shared" si="32"/>
        <v>770861</v>
      </c>
    </row>
    <row r="239" spans="1:55" s="107" customFormat="1" ht="18.75" x14ac:dyDescent="0.3">
      <c r="A239" s="184"/>
      <c r="B239" s="209"/>
      <c r="C239" s="199"/>
      <c r="D239" s="232"/>
      <c r="E239" s="161"/>
      <c r="F239" s="158"/>
      <c r="G239" s="158"/>
      <c r="H239" s="158"/>
      <c r="I239" s="30" t="s">
        <v>94</v>
      </c>
      <c r="J239" s="234"/>
      <c r="K239" s="46" t="s">
        <v>27</v>
      </c>
      <c r="L239" s="103"/>
      <c r="M239" s="104"/>
      <c r="N239" s="104"/>
      <c r="O239" s="105"/>
      <c r="P239" s="106"/>
      <c r="Q239" s="132">
        <v>1321877</v>
      </c>
      <c r="R239" s="131">
        <v>1509408</v>
      </c>
      <c r="S239" s="131"/>
      <c r="T239" s="138">
        <f t="shared" si="32"/>
        <v>2831285</v>
      </c>
    </row>
    <row r="240" spans="1:55" s="107" customFormat="1" ht="18.75" x14ac:dyDescent="0.3">
      <c r="A240" s="184"/>
      <c r="B240" s="209"/>
      <c r="C240" s="199"/>
      <c r="D240" s="232"/>
      <c r="E240" s="161"/>
      <c r="F240" s="158"/>
      <c r="G240" s="158"/>
      <c r="H240" s="158"/>
      <c r="I240" s="30" t="s">
        <v>94</v>
      </c>
      <c r="J240" s="234"/>
      <c r="K240" s="46" t="s">
        <v>51</v>
      </c>
      <c r="L240" s="103"/>
      <c r="M240" s="104"/>
      <c r="N240" s="104"/>
      <c r="O240" s="105"/>
      <c r="P240" s="106"/>
      <c r="Q240" s="132">
        <v>11803</v>
      </c>
      <c r="R240" s="131">
        <v>12764</v>
      </c>
      <c r="S240" s="131">
        <v>770861</v>
      </c>
      <c r="T240" s="138">
        <f t="shared" si="32"/>
        <v>795428</v>
      </c>
    </row>
    <row r="241" spans="1:20" s="107" customFormat="1" ht="18.75" x14ac:dyDescent="0.3">
      <c r="A241" s="184"/>
      <c r="B241" s="209"/>
      <c r="C241" s="199"/>
      <c r="D241" s="232"/>
      <c r="E241" s="161"/>
      <c r="F241" s="158"/>
      <c r="G241" s="158"/>
      <c r="H241" s="158"/>
      <c r="I241" s="30" t="s">
        <v>94</v>
      </c>
      <c r="J241" s="234"/>
      <c r="K241" s="46" t="s">
        <v>21</v>
      </c>
      <c r="L241" s="103"/>
      <c r="M241" s="104"/>
      <c r="N241" s="104"/>
      <c r="O241" s="105"/>
      <c r="P241" s="106"/>
      <c r="Q241" s="132">
        <v>48005</v>
      </c>
      <c r="R241" s="131">
        <v>86244</v>
      </c>
      <c r="S241" s="131"/>
      <c r="T241" s="138">
        <f t="shared" si="32"/>
        <v>134249</v>
      </c>
    </row>
    <row r="242" spans="1:20" s="107" customFormat="1" ht="18.75" x14ac:dyDescent="0.3">
      <c r="A242" s="184"/>
      <c r="B242" s="209"/>
      <c r="C242" s="199"/>
      <c r="D242" s="232"/>
      <c r="E242" s="161"/>
      <c r="F242" s="158"/>
      <c r="G242" s="158"/>
      <c r="H242" s="158"/>
      <c r="I242" s="30" t="s">
        <v>94</v>
      </c>
      <c r="J242" s="234"/>
      <c r="K242" s="46" t="s">
        <v>36</v>
      </c>
      <c r="L242" s="103"/>
      <c r="M242" s="104"/>
      <c r="N242" s="104"/>
      <c r="O242" s="105"/>
      <c r="P242" s="106"/>
      <c r="Q242" s="132">
        <v>59532</v>
      </c>
      <c r="R242" s="131">
        <v>59532</v>
      </c>
      <c r="S242" s="131"/>
      <c r="T242" s="138">
        <f t="shared" si="32"/>
        <v>119064</v>
      </c>
    </row>
    <row r="243" spans="1:20" s="107" customFormat="1" ht="18.75" x14ac:dyDescent="0.3">
      <c r="A243" s="184"/>
      <c r="B243" s="209"/>
      <c r="C243" s="199"/>
      <c r="D243" s="232"/>
      <c r="E243" s="161"/>
      <c r="F243" s="158"/>
      <c r="G243" s="158"/>
      <c r="H243" s="158"/>
      <c r="I243" s="30"/>
      <c r="J243" s="234"/>
      <c r="K243" s="46" t="s">
        <v>17</v>
      </c>
      <c r="L243" s="103"/>
      <c r="M243" s="104"/>
      <c r="N243" s="104"/>
      <c r="O243" s="105"/>
      <c r="P243" s="106"/>
      <c r="Q243" s="132"/>
      <c r="R243" s="131"/>
      <c r="S243" s="131">
        <v>29645</v>
      </c>
      <c r="T243" s="138">
        <f t="shared" si="32"/>
        <v>29645</v>
      </c>
    </row>
    <row r="244" spans="1:20" s="107" customFormat="1" ht="18.75" x14ac:dyDescent="0.3">
      <c r="A244" s="184"/>
      <c r="B244" s="209"/>
      <c r="C244" s="199"/>
      <c r="D244" s="232"/>
      <c r="E244" s="161"/>
      <c r="F244" s="158"/>
      <c r="G244" s="158"/>
      <c r="H244" s="158"/>
      <c r="I244" s="30" t="s">
        <v>94</v>
      </c>
      <c r="J244" s="234"/>
      <c r="K244" s="46" t="s">
        <v>227</v>
      </c>
      <c r="L244" s="103"/>
      <c r="M244" s="104"/>
      <c r="N244" s="104"/>
      <c r="O244" s="105"/>
      <c r="P244" s="106"/>
      <c r="Q244" s="132">
        <v>11697</v>
      </c>
      <c r="R244" s="131"/>
      <c r="S244" s="131"/>
      <c r="T244" s="138">
        <f t="shared" si="32"/>
        <v>11697</v>
      </c>
    </row>
    <row r="245" spans="1:20" s="107" customFormat="1" ht="15" customHeight="1" x14ac:dyDescent="0.3">
      <c r="A245" s="184"/>
      <c r="B245" s="209" t="s">
        <v>228</v>
      </c>
      <c r="C245" s="199"/>
      <c r="D245" s="232"/>
      <c r="E245" s="161"/>
      <c r="F245" s="158"/>
      <c r="G245" s="158"/>
      <c r="H245" s="158"/>
      <c r="I245" s="47" t="s">
        <v>94</v>
      </c>
      <c r="J245" s="235" t="s">
        <v>229</v>
      </c>
      <c r="K245" s="47" t="s">
        <v>3</v>
      </c>
      <c r="L245" s="103"/>
      <c r="M245" s="104"/>
      <c r="N245" s="104"/>
      <c r="O245" s="105"/>
      <c r="P245" s="106"/>
      <c r="Q245" s="130">
        <v>60440</v>
      </c>
      <c r="R245" s="133">
        <v>66617</v>
      </c>
      <c r="S245" s="131">
        <v>42162</v>
      </c>
      <c r="T245" s="138">
        <f t="shared" si="32"/>
        <v>169219</v>
      </c>
    </row>
    <row r="246" spans="1:20" s="107" customFormat="1" ht="18.75" x14ac:dyDescent="0.3">
      <c r="A246" s="184"/>
      <c r="B246" s="209"/>
      <c r="C246" s="199"/>
      <c r="D246" s="232"/>
      <c r="E246" s="161"/>
      <c r="F246" s="158"/>
      <c r="G246" s="158"/>
      <c r="H246" s="158"/>
      <c r="I246" s="47" t="s">
        <v>94</v>
      </c>
      <c r="J246" s="235"/>
      <c r="K246" s="47" t="s">
        <v>23</v>
      </c>
      <c r="L246" s="103"/>
      <c r="M246" s="104"/>
      <c r="N246" s="104"/>
      <c r="O246" s="105"/>
      <c r="P246" s="106"/>
      <c r="Q246" s="130">
        <v>8041</v>
      </c>
      <c r="R246" s="133">
        <v>31987</v>
      </c>
      <c r="S246" s="131">
        <v>25932.5</v>
      </c>
      <c r="T246" s="138">
        <f t="shared" si="32"/>
        <v>65960.5</v>
      </c>
    </row>
    <row r="247" spans="1:20" s="107" customFormat="1" ht="18.75" x14ac:dyDescent="0.3">
      <c r="A247" s="184"/>
      <c r="B247" s="209"/>
      <c r="C247" s="199"/>
      <c r="D247" s="232"/>
      <c r="E247" s="161"/>
      <c r="F247" s="158"/>
      <c r="G247" s="158"/>
      <c r="H247" s="158"/>
      <c r="I247" s="47" t="s">
        <v>94</v>
      </c>
      <c r="J247" s="235"/>
      <c r="K247" s="47" t="s">
        <v>27</v>
      </c>
      <c r="L247" s="103"/>
      <c r="M247" s="104"/>
      <c r="N247" s="104"/>
      <c r="O247" s="105"/>
      <c r="P247" s="106"/>
      <c r="Q247" s="130">
        <v>4073</v>
      </c>
      <c r="R247" s="133">
        <v>5008</v>
      </c>
      <c r="S247" s="131">
        <v>3000</v>
      </c>
      <c r="T247" s="138">
        <f t="shared" si="32"/>
        <v>12081</v>
      </c>
    </row>
    <row r="248" spans="1:20" s="107" customFormat="1" ht="18.75" x14ac:dyDescent="0.3">
      <c r="A248" s="184"/>
      <c r="B248" s="209"/>
      <c r="C248" s="199"/>
      <c r="D248" s="232"/>
      <c r="E248" s="161"/>
      <c r="F248" s="158"/>
      <c r="G248" s="158"/>
      <c r="H248" s="158"/>
      <c r="I248" s="47" t="s">
        <v>94</v>
      </c>
      <c r="J248" s="235"/>
      <c r="K248" s="47" t="s">
        <v>24</v>
      </c>
      <c r="L248" s="103"/>
      <c r="M248" s="104"/>
      <c r="N248" s="104"/>
      <c r="O248" s="105"/>
      <c r="P248" s="106"/>
      <c r="Q248" s="130">
        <v>15629</v>
      </c>
      <c r="R248" s="133">
        <v>14345</v>
      </c>
      <c r="S248" s="131">
        <v>7687</v>
      </c>
      <c r="T248" s="138">
        <f t="shared" si="32"/>
        <v>37661</v>
      </c>
    </row>
    <row r="249" spans="1:20" s="107" customFormat="1" ht="18.75" x14ac:dyDescent="0.3">
      <c r="A249" s="184"/>
      <c r="B249" s="209"/>
      <c r="C249" s="199"/>
      <c r="D249" s="232"/>
      <c r="E249" s="161"/>
      <c r="F249" s="158"/>
      <c r="G249" s="158"/>
      <c r="H249" s="158"/>
      <c r="I249" s="47" t="s">
        <v>94</v>
      </c>
      <c r="J249" s="235"/>
      <c r="K249" s="47" t="s">
        <v>25</v>
      </c>
      <c r="L249" s="103"/>
      <c r="M249" s="104"/>
      <c r="N249" s="104"/>
      <c r="O249" s="105"/>
      <c r="P249" s="106"/>
      <c r="Q249" s="130">
        <v>7310</v>
      </c>
      <c r="R249" s="133">
        <v>24541</v>
      </c>
      <c r="S249" s="131">
        <v>16062</v>
      </c>
      <c r="T249" s="138">
        <f t="shared" si="32"/>
        <v>47913</v>
      </c>
    </row>
    <row r="250" spans="1:20" s="107" customFormat="1" ht="18.75" x14ac:dyDescent="0.3">
      <c r="A250" s="184"/>
      <c r="B250" s="209"/>
      <c r="C250" s="199"/>
      <c r="D250" s="232"/>
      <c r="E250" s="161"/>
      <c r="F250" s="158"/>
      <c r="G250" s="158"/>
      <c r="H250" s="158"/>
      <c r="I250" s="47" t="s">
        <v>94</v>
      </c>
      <c r="J250" s="235"/>
      <c r="K250" s="47" t="s">
        <v>26</v>
      </c>
      <c r="L250" s="103"/>
      <c r="M250" s="104"/>
      <c r="N250" s="104"/>
      <c r="O250" s="105"/>
      <c r="P250" s="106"/>
      <c r="Q250" s="130">
        <v>583</v>
      </c>
      <c r="R250" s="133">
        <v>2093</v>
      </c>
      <c r="S250" s="131"/>
      <c r="T250" s="138">
        <f t="shared" si="32"/>
        <v>2676</v>
      </c>
    </row>
    <row r="251" spans="1:20" s="107" customFormat="1" ht="18.75" x14ac:dyDescent="0.3">
      <c r="A251" s="184"/>
      <c r="B251" s="209"/>
      <c r="C251" s="199"/>
      <c r="D251" s="232"/>
      <c r="E251" s="161"/>
      <c r="F251" s="158"/>
      <c r="G251" s="158"/>
      <c r="H251" s="158"/>
      <c r="I251" s="47" t="s">
        <v>94</v>
      </c>
      <c r="J251" s="235"/>
      <c r="K251" s="47" t="s">
        <v>230</v>
      </c>
      <c r="L251" s="103"/>
      <c r="M251" s="104"/>
      <c r="N251" s="104"/>
      <c r="O251" s="105"/>
      <c r="P251" s="106"/>
      <c r="Q251" s="130">
        <v>2903</v>
      </c>
      <c r="R251" s="133">
        <v>1139</v>
      </c>
      <c r="S251" s="131"/>
      <c r="T251" s="138">
        <f t="shared" ref="T251" si="33">S251+R251+Q251</f>
        <v>4042</v>
      </c>
    </row>
    <row r="252" spans="1:20" s="107" customFormat="1" ht="18.75" x14ac:dyDescent="0.3">
      <c r="A252" s="184"/>
      <c r="B252" s="209"/>
      <c r="C252" s="199"/>
      <c r="D252" s="232"/>
      <c r="E252" s="161"/>
      <c r="F252" s="158"/>
      <c r="G252" s="158"/>
      <c r="H252" s="158"/>
      <c r="I252" s="47" t="s">
        <v>94</v>
      </c>
      <c r="J252" s="235"/>
      <c r="K252" s="47" t="s">
        <v>52</v>
      </c>
      <c r="L252" s="103"/>
      <c r="M252" s="104"/>
      <c r="N252" s="104"/>
      <c r="O252" s="105"/>
      <c r="P252" s="106"/>
      <c r="Q252" s="134">
        <v>32.020000000000003</v>
      </c>
      <c r="R252" s="133">
        <v>10350</v>
      </c>
      <c r="S252" s="131"/>
      <c r="T252" s="139">
        <f t="shared" si="32"/>
        <v>10382.02</v>
      </c>
    </row>
    <row r="253" spans="1:20" s="107" customFormat="1" ht="15" customHeight="1" x14ac:dyDescent="0.3">
      <c r="A253" s="184"/>
      <c r="B253" s="209" t="s">
        <v>231</v>
      </c>
      <c r="C253" s="199"/>
      <c r="D253" s="232"/>
      <c r="E253" s="161"/>
      <c r="F253" s="158"/>
      <c r="G253" s="158"/>
      <c r="H253" s="158"/>
      <c r="I253" s="71" t="s">
        <v>2</v>
      </c>
      <c r="J253" s="209">
        <v>124</v>
      </c>
      <c r="K253" s="46" t="s">
        <v>3</v>
      </c>
      <c r="L253" s="103"/>
      <c r="M253" s="104"/>
      <c r="N253" s="104"/>
      <c r="O253" s="105"/>
      <c r="P253" s="106"/>
      <c r="Q253" s="129">
        <v>53</v>
      </c>
      <c r="R253" s="135">
        <v>91</v>
      </c>
      <c r="S253" s="88"/>
      <c r="T253" s="138">
        <f t="shared" si="32"/>
        <v>144</v>
      </c>
    </row>
    <row r="254" spans="1:20" s="107" customFormat="1" ht="15" customHeight="1" x14ac:dyDescent="0.3">
      <c r="A254" s="184"/>
      <c r="B254" s="209"/>
      <c r="C254" s="199"/>
      <c r="D254" s="232"/>
      <c r="E254" s="161"/>
      <c r="F254" s="158"/>
      <c r="G254" s="158"/>
      <c r="H254" s="158"/>
      <c r="I254" s="71" t="s">
        <v>94</v>
      </c>
      <c r="J254" s="209"/>
      <c r="K254" s="46" t="s">
        <v>3</v>
      </c>
      <c r="L254" s="103"/>
      <c r="M254" s="104"/>
      <c r="N254" s="104"/>
      <c r="O254" s="105"/>
      <c r="P254" s="106"/>
      <c r="Q254" s="129">
        <v>38932</v>
      </c>
      <c r="R254" s="130">
        <v>41563</v>
      </c>
      <c r="S254" s="136">
        <v>25473</v>
      </c>
      <c r="T254" s="138">
        <f t="shared" si="32"/>
        <v>105968</v>
      </c>
    </row>
    <row r="255" spans="1:20" s="107" customFormat="1" ht="15" customHeight="1" x14ac:dyDescent="0.3">
      <c r="A255" s="184"/>
      <c r="B255" s="209"/>
      <c r="C255" s="199"/>
      <c r="D255" s="232"/>
      <c r="E255" s="161"/>
      <c r="F255" s="158"/>
      <c r="G255" s="158"/>
      <c r="H255" s="158"/>
      <c r="I255" s="71" t="s">
        <v>95</v>
      </c>
      <c r="J255" s="209"/>
      <c r="K255" s="46" t="s">
        <v>23</v>
      </c>
      <c r="L255" s="103"/>
      <c r="M255" s="104"/>
      <c r="N255" s="104"/>
      <c r="O255" s="105"/>
      <c r="P255" s="106"/>
      <c r="Q255" s="129">
        <v>774</v>
      </c>
      <c r="R255" s="130">
        <v>801</v>
      </c>
      <c r="S255" s="131">
        <v>16525.400000000001</v>
      </c>
      <c r="T255" s="138">
        <f t="shared" si="32"/>
        <v>18100.400000000001</v>
      </c>
    </row>
    <row r="256" spans="1:20" s="107" customFormat="1" ht="18.75" x14ac:dyDescent="0.3">
      <c r="A256" s="184"/>
      <c r="B256" s="209"/>
      <c r="C256" s="199"/>
      <c r="D256" s="232"/>
      <c r="E256" s="161"/>
      <c r="F256" s="158"/>
      <c r="G256" s="158"/>
      <c r="H256" s="158"/>
      <c r="I256" s="71" t="s">
        <v>94</v>
      </c>
      <c r="J256" s="209"/>
      <c r="K256" s="47" t="s">
        <v>27</v>
      </c>
      <c r="L256" s="103"/>
      <c r="M256" s="104"/>
      <c r="N256" s="104"/>
      <c r="O256" s="105"/>
      <c r="P256" s="106"/>
      <c r="Q256" s="129">
        <v>790</v>
      </c>
      <c r="R256" s="130">
        <v>1449</v>
      </c>
      <c r="S256" s="136">
        <v>1049</v>
      </c>
      <c r="T256" s="138">
        <f t="shared" si="32"/>
        <v>3288</v>
      </c>
    </row>
    <row r="257" spans="1:55" s="107" customFormat="1" ht="18.75" x14ac:dyDescent="0.3">
      <c r="A257" s="184"/>
      <c r="B257" s="209"/>
      <c r="C257" s="199"/>
      <c r="D257" s="232"/>
      <c r="E257" s="161"/>
      <c r="F257" s="158"/>
      <c r="G257" s="158"/>
      <c r="H257" s="158"/>
      <c r="I257" s="71" t="s">
        <v>94</v>
      </c>
      <c r="J257" s="209"/>
      <c r="K257" s="47" t="s">
        <v>24</v>
      </c>
      <c r="L257" s="103"/>
      <c r="M257" s="104"/>
      <c r="N257" s="104"/>
      <c r="O257" s="105"/>
      <c r="P257" s="106"/>
      <c r="Q257" s="129">
        <v>7068</v>
      </c>
      <c r="R257" s="130">
        <v>11290</v>
      </c>
      <c r="S257" s="136">
        <v>7873.9</v>
      </c>
      <c r="T257" s="138">
        <f t="shared" si="32"/>
        <v>26231.9</v>
      </c>
    </row>
    <row r="258" spans="1:55" s="107" customFormat="1" ht="18.75" x14ac:dyDescent="0.3">
      <c r="A258" s="184"/>
      <c r="B258" s="209"/>
      <c r="C258" s="199"/>
      <c r="D258" s="232"/>
      <c r="E258" s="161"/>
      <c r="F258" s="158"/>
      <c r="G258" s="158"/>
      <c r="H258" s="158"/>
      <c r="I258" s="71" t="s">
        <v>94</v>
      </c>
      <c r="J258" s="209"/>
      <c r="K258" s="47" t="s">
        <v>25</v>
      </c>
      <c r="L258" s="103"/>
      <c r="M258" s="104"/>
      <c r="N258" s="104"/>
      <c r="O258" s="105"/>
      <c r="P258" s="106"/>
      <c r="Q258" s="129">
        <v>1272</v>
      </c>
      <c r="R258" s="130">
        <v>2108</v>
      </c>
      <c r="S258" s="131">
        <v>1225</v>
      </c>
      <c r="T258" s="138">
        <f t="shared" si="32"/>
        <v>4605</v>
      </c>
    </row>
    <row r="259" spans="1:55" s="107" customFormat="1" ht="18.75" x14ac:dyDescent="0.3">
      <c r="A259" s="184"/>
      <c r="B259" s="209"/>
      <c r="C259" s="199"/>
      <c r="D259" s="232"/>
      <c r="E259" s="161"/>
      <c r="F259" s="158"/>
      <c r="G259" s="158"/>
      <c r="H259" s="158"/>
      <c r="I259" s="71"/>
      <c r="J259" s="209"/>
      <c r="K259" s="47"/>
      <c r="L259" s="103"/>
      <c r="M259" s="104"/>
      <c r="N259" s="104"/>
      <c r="O259" s="105"/>
      <c r="P259" s="106"/>
      <c r="Q259" s="129"/>
      <c r="R259" s="130"/>
      <c r="S259" s="131">
        <v>12780.1</v>
      </c>
      <c r="T259" s="138">
        <f t="shared" si="32"/>
        <v>12780.1</v>
      </c>
    </row>
    <row r="260" spans="1:55" s="107" customFormat="1" ht="18.75" x14ac:dyDescent="0.3">
      <c r="A260" s="184"/>
      <c r="B260" s="209"/>
      <c r="C260" s="199"/>
      <c r="D260" s="232"/>
      <c r="E260" s="161"/>
      <c r="F260" s="158"/>
      <c r="G260" s="158"/>
      <c r="H260" s="158"/>
      <c r="I260" s="71" t="s">
        <v>94</v>
      </c>
      <c r="J260" s="209"/>
      <c r="K260" s="47" t="s">
        <v>26</v>
      </c>
      <c r="L260" s="103"/>
      <c r="M260" s="104"/>
      <c r="N260" s="104"/>
      <c r="O260" s="105"/>
      <c r="P260" s="106"/>
      <c r="Q260" s="129">
        <v>428</v>
      </c>
      <c r="R260" s="130"/>
      <c r="S260" s="136"/>
      <c r="T260" s="138">
        <f t="shared" si="32"/>
        <v>428</v>
      </c>
    </row>
    <row r="261" spans="1:55" s="107" customFormat="1" ht="18.75" x14ac:dyDescent="0.3">
      <c r="A261" s="184"/>
      <c r="B261" s="209"/>
      <c r="C261" s="199"/>
      <c r="D261" s="232"/>
      <c r="E261" s="161"/>
      <c r="F261" s="158"/>
      <c r="G261" s="158"/>
      <c r="H261" s="158"/>
      <c r="I261" s="71" t="s">
        <v>94</v>
      </c>
      <c r="J261" s="209"/>
      <c r="K261" s="47" t="s">
        <v>230</v>
      </c>
      <c r="L261" s="103"/>
      <c r="M261" s="104"/>
      <c r="N261" s="104"/>
      <c r="O261" s="105"/>
      <c r="P261" s="106"/>
      <c r="Q261" s="129">
        <v>6031</v>
      </c>
      <c r="R261" s="130">
        <v>3</v>
      </c>
      <c r="S261" s="136">
        <v>3</v>
      </c>
      <c r="T261" s="138">
        <f t="shared" si="32"/>
        <v>6037</v>
      </c>
    </row>
    <row r="262" spans="1:55" s="107" customFormat="1" ht="18.75" x14ac:dyDescent="0.3">
      <c r="A262" s="184"/>
      <c r="B262" s="209"/>
      <c r="C262" s="199"/>
      <c r="D262" s="232"/>
      <c r="E262" s="161"/>
      <c r="F262" s="158"/>
      <c r="G262" s="158"/>
      <c r="H262" s="158"/>
      <c r="I262" s="71" t="s">
        <v>94</v>
      </c>
      <c r="J262" s="209"/>
      <c r="K262" s="47" t="s">
        <v>52</v>
      </c>
      <c r="L262" s="103"/>
      <c r="M262" s="104"/>
      <c r="N262" s="104"/>
      <c r="O262" s="105"/>
      <c r="P262" s="106"/>
      <c r="Q262" s="129"/>
      <c r="R262" s="130">
        <v>2800</v>
      </c>
      <c r="S262" s="131"/>
      <c r="T262" s="138">
        <f t="shared" si="32"/>
        <v>2800</v>
      </c>
    </row>
    <row r="263" spans="1:55" s="17" customFormat="1" ht="15" x14ac:dyDescent="0.25">
      <c r="A263" s="184"/>
      <c r="B263" s="209"/>
      <c r="C263" s="199"/>
      <c r="D263" s="232"/>
      <c r="E263" s="161"/>
      <c r="F263" s="158"/>
      <c r="G263" s="158"/>
      <c r="H263" s="158"/>
      <c r="I263" s="71" t="s">
        <v>94</v>
      </c>
      <c r="J263" s="209"/>
      <c r="K263" s="47" t="s">
        <v>230</v>
      </c>
      <c r="L263" s="115"/>
      <c r="M263" s="115"/>
      <c r="N263" s="115"/>
      <c r="O263" s="115"/>
      <c r="P263" s="115"/>
      <c r="Q263" s="129">
        <f>SUM(Q253:Q262)</f>
        <v>55348</v>
      </c>
      <c r="R263" s="135">
        <f>SUM(R253:R262)</f>
        <v>60105</v>
      </c>
      <c r="S263" s="88">
        <f>SUM(S253:S262)</f>
        <v>64929.4</v>
      </c>
      <c r="T263" s="138">
        <f t="shared" si="32"/>
        <v>180382.4</v>
      </c>
      <c r="U263" s="86"/>
      <c r="V263" s="86"/>
      <c r="W263" s="86"/>
      <c r="X263" s="86"/>
      <c r="Y263" s="86"/>
      <c r="Z263" s="86"/>
      <c r="AA263" s="86"/>
      <c r="AB263" s="86"/>
      <c r="AC263" s="86"/>
      <c r="AD263" s="86"/>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c r="BB263" s="86"/>
      <c r="BC263" s="86"/>
    </row>
    <row r="264" spans="1:55" s="33" customFormat="1" ht="15" x14ac:dyDescent="0.25">
      <c r="A264" s="184"/>
      <c r="B264" s="209" t="s">
        <v>232</v>
      </c>
      <c r="C264" s="199"/>
      <c r="D264" s="232"/>
      <c r="E264" s="161"/>
      <c r="F264" s="158"/>
      <c r="G264" s="158"/>
      <c r="H264" s="158"/>
      <c r="I264" s="71" t="s">
        <v>2</v>
      </c>
      <c r="J264" s="209">
        <v>124</v>
      </c>
      <c r="K264" s="47" t="s">
        <v>3</v>
      </c>
      <c r="Q264" s="129">
        <v>53</v>
      </c>
      <c r="R264" s="135">
        <v>57</v>
      </c>
      <c r="S264" s="88"/>
      <c r="T264" s="138">
        <f t="shared" si="32"/>
        <v>110</v>
      </c>
      <c r="U264" s="1"/>
      <c r="V264" s="1"/>
      <c r="W264" s="1"/>
      <c r="X264" s="1"/>
      <c r="Y264" s="125"/>
    </row>
    <row r="265" spans="1:55" s="33" customFormat="1" ht="15" x14ac:dyDescent="0.25">
      <c r="A265" s="184"/>
      <c r="B265" s="164"/>
      <c r="C265" s="199"/>
      <c r="D265" s="232"/>
      <c r="E265" s="161"/>
      <c r="F265" s="158"/>
      <c r="G265" s="158"/>
      <c r="H265" s="158"/>
      <c r="I265" s="71" t="s">
        <v>94</v>
      </c>
      <c r="J265" s="164"/>
      <c r="K265" s="47" t="s">
        <v>3</v>
      </c>
      <c r="Q265" s="129">
        <v>41535</v>
      </c>
      <c r="R265" s="135">
        <v>45077</v>
      </c>
      <c r="S265" s="88">
        <v>3193</v>
      </c>
      <c r="T265" s="138">
        <f t="shared" si="32"/>
        <v>89805</v>
      </c>
      <c r="U265" s="1"/>
      <c r="V265" s="1"/>
      <c r="W265" s="1"/>
      <c r="X265" s="1"/>
      <c r="Y265" s="125"/>
    </row>
    <row r="266" spans="1:55" s="33" customFormat="1" ht="15" x14ac:dyDescent="0.25">
      <c r="A266" s="184"/>
      <c r="B266" s="164"/>
      <c r="C266" s="199"/>
      <c r="D266" s="232"/>
      <c r="E266" s="161"/>
      <c r="F266" s="158"/>
      <c r="G266" s="158"/>
      <c r="H266" s="158"/>
      <c r="I266" s="71" t="s">
        <v>94</v>
      </c>
      <c r="J266" s="164"/>
      <c r="K266" s="47" t="s">
        <v>23</v>
      </c>
      <c r="Q266" s="129">
        <v>7269</v>
      </c>
      <c r="R266" s="135">
        <v>28398</v>
      </c>
      <c r="S266" s="88"/>
      <c r="T266" s="138">
        <f t="shared" si="32"/>
        <v>35667</v>
      </c>
      <c r="U266" s="1"/>
      <c r="V266" s="1"/>
      <c r="W266" s="1"/>
      <c r="X266" s="1"/>
      <c r="Y266" s="125"/>
    </row>
    <row r="267" spans="1:55" s="33" customFormat="1" ht="15" x14ac:dyDescent="0.25">
      <c r="A267" s="184"/>
      <c r="B267" s="164"/>
      <c r="C267" s="199"/>
      <c r="D267" s="232"/>
      <c r="E267" s="161"/>
      <c r="F267" s="158"/>
      <c r="G267" s="158"/>
      <c r="H267" s="158"/>
      <c r="I267" s="71"/>
      <c r="J267" s="164"/>
      <c r="K267" s="47" t="s">
        <v>27</v>
      </c>
      <c r="Q267" s="129"/>
      <c r="R267" s="135">
        <v>1150</v>
      </c>
      <c r="S267" s="88"/>
      <c r="T267" s="138">
        <f t="shared" si="32"/>
        <v>1150</v>
      </c>
      <c r="U267" s="1"/>
      <c r="V267" s="1"/>
      <c r="W267" s="1"/>
      <c r="X267" s="1"/>
      <c r="Y267" s="125"/>
    </row>
    <row r="268" spans="1:55" s="33" customFormat="1" ht="15" x14ac:dyDescent="0.25">
      <c r="A268" s="184"/>
      <c r="B268" s="164"/>
      <c r="C268" s="199"/>
      <c r="D268" s="232"/>
      <c r="E268" s="161"/>
      <c r="F268" s="158"/>
      <c r="G268" s="158"/>
      <c r="H268" s="158"/>
      <c r="I268" s="71" t="s">
        <v>94</v>
      </c>
      <c r="J268" s="164"/>
      <c r="K268" s="47" t="s">
        <v>24</v>
      </c>
      <c r="Q268" s="129">
        <v>4523</v>
      </c>
      <c r="R268" s="133">
        <v>21381</v>
      </c>
      <c r="S268" s="88"/>
      <c r="T268" s="138">
        <f t="shared" si="32"/>
        <v>25904</v>
      </c>
      <c r="U268" s="1"/>
      <c r="V268" s="1"/>
      <c r="W268" s="1"/>
      <c r="X268" s="1"/>
      <c r="Y268" s="125"/>
    </row>
    <row r="269" spans="1:55" s="33" customFormat="1" ht="15" x14ac:dyDescent="0.25">
      <c r="A269" s="184"/>
      <c r="B269" s="164"/>
      <c r="C269" s="199"/>
      <c r="D269" s="232"/>
      <c r="E269" s="161"/>
      <c r="F269" s="158"/>
      <c r="G269" s="158"/>
      <c r="H269" s="158"/>
      <c r="I269" s="71"/>
      <c r="J269" s="164"/>
      <c r="K269" s="47" t="s">
        <v>25</v>
      </c>
      <c r="Q269" s="129"/>
      <c r="R269" s="133">
        <v>10079</v>
      </c>
      <c r="S269" s="88"/>
      <c r="T269" s="138">
        <f t="shared" si="32"/>
        <v>10079</v>
      </c>
      <c r="U269" s="1"/>
      <c r="V269" s="1"/>
      <c r="W269" s="1"/>
      <c r="X269" s="1"/>
      <c r="Y269" s="125"/>
    </row>
    <row r="270" spans="1:55" s="33" customFormat="1" ht="15" x14ac:dyDescent="0.25">
      <c r="A270" s="184"/>
      <c r="B270" s="164"/>
      <c r="C270" s="199"/>
      <c r="D270" s="232"/>
      <c r="E270" s="161"/>
      <c r="F270" s="158"/>
      <c r="G270" s="158"/>
      <c r="H270" s="158"/>
      <c r="I270" s="71" t="s">
        <v>94</v>
      </c>
      <c r="J270" s="164"/>
      <c r="K270" s="47" t="s">
        <v>26</v>
      </c>
      <c r="Q270" s="129">
        <v>609</v>
      </c>
      <c r="R270" s="135"/>
      <c r="S270" s="88"/>
      <c r="T270" s="138">
        <f t="shared" si="32"/>
        <v>609</v>
      </c>
      <c r="U270" s="1"/>
      <c r="V270" s="1"/>
      <c r="W270" s="1"/>
      <c r="X270" s="1"/>
      <c r="Y270" s="125"/>
    </row>
    <row r="271" spans="1:55" s="33" customFormat="1" ht="15" x14ac:dyDescent="0.25">
      <c r="A271" s="184"/>
      <c r="B271" s="209" t="s">
        <v>233</v>
      </c>
      <c r="C271" s="199"/>
      <c r="D271" s="232"/>
      <c r="E271" s="161"/>
      <c r="F271" s="158"/>
      <c r="G271" s="158"/>
      <c r="H271" s="158"/>
      <c r="I271" s="71" t="s">
        <v>2</v>
      </c>
      <c r="J271" s="191">
        <v>124</v>
      </c>
      <c r="K271" s="47" t="s">
        <v>3</v>
      </c>
      <c r="Q271" s="129">
        <v>48</v>
      </c>
      <c r="R271" s="135">
        <v>58</v>
      </c>
      <c r="S271" s="88"/>
      <c r="T271" s="138">
        <f t="shared" si="32"/>
        <v>106</v>
      </c>
      <c r="U271" s="1"/>
      <c r="V271" s="1"/>
      <c r="W271" s="1"/>
      <c r="X271" s="1"/>
      <c r="Y271" s="125"/>
    </row>
    <row r="272" spans="1:55" s="33" customFormat="1" ht="15" x14ac:dyDescent="0.25">
      <c r="A272" s="184"/>
      <c r="B272" s="164"/>
      <c r="C272" s="199"/>
      <c r="D272" s="232"/>
      <c r="E272" s="161"/>
      <c r="F272" s="158"/>
      <c r="G272" s="158"/>
      <c r="H272" s="158"/>
      <c r="I272" s="71" t="s">
        <v>94</v>
      </c>
      <c r="J272" s="192"/>
      <c r="K272" s="47" t="s">
        <v>3</v>
      </c>
      <c r="Q272" s="129">
        <v>42261</v>
      </c>
      <c r="R272" s="135">
        <v>45128</v>
      </c>
      <c r="S272" s="88">
        <v>22259.4</v>
      </c>
      <c r="T272" s="138">
        <f t="shared" si="32"/>
        <v>109648.4</v>
      </c>
      <c r="U272" s="1"/>
      <c r="V272" s="1"/>
      <c r="W272" s="1"/>
      <c r="X272" s="1"/>
      <c r="Y272" s="125"/>
    </row>
    <row r="273" spans="1:25" s="33" customFormat="1" ht="15" x14ac:dyDescent="0.25">
      <c r="A273" s="184"/>
      <c r="B273" s="164"/>
      <c r="C273" s="199"/>
      <c r="D273" s="232"/>
      <c r="E273" s="161"/>
      <c r="F273" s="158"/>
      <c r="G273" s="158"/>
      <c r="H273" s="158"/>
      <c r="I273" s="71" t="s">
        <v>94</v>
      </c>
      <c r="J273" s="192"/>
      <c r="K273" s="47" t="s">
        <v>23</v>
      </c>
      <c r="Q273" s="129">
        <v>7926</v>
      </c>
      <c r="R273" s="135">
        <v>8952</v>
      </c>
      <c r="S273" s="88">
        <v>3925</v>
      </c>
      <c r="T273" s="138">
        <f t="shared" si="32"/>
        <v>20803</v>
      </c>
      <c r="U273" s="1"/>
      <c r="V273" s="1"/>
      <c r="W273" s="1"/>
      <c r="X273" s="1"/>
      <c r="Y273" s="125"/>
    </row>
    <row r="274" spans="1:25" s="33" customFormat="1" ht="15" x14ac:dyDescent="0.25">
      <c r="A274" s="184"/>
      <c r="B274" s="164"/>
      <c r="C274" s="199"/>
      <c r="D274" s="232"/>
      <c r="E274" s="161"/>
      <c r="F274" s="158"/>
      <c r="G274" s="158"/>
      <c r="H274" s="158"/>
      <c r="I274" s="71"/>
      <c r="J274" s="192"/>
      <c r="K274" s="47" t="s">
        <v>27</v>
      </c>
      <c r="Q274" s="129"/>
      <c r="R274" s="135">
        <v>1449</v>
      </c>
      <c r="S274" s="88">
        <v>1699.9</v>
      </c>
      <c r="T274" s="138">
        <f t="shared" si="32"/>
        <v>3148.9</v>
      </c>
      <c r="U274" s="1"/>
      <c r="V274" s="1"/>
      <c r="W274" s="1"/>
      <c r="X274" s="1"/>
      <c r="Y274" s="125"/>
    </row>
    <row r="275" spans="1:25" s="33" customFormat="1" ht="15" x14ac:dyDescent="0.25">
      <c r="A275" s="184"/>
      <c r="B275" s="164"/>
      <c r="C275" s="199"/>
      <c r="D275" s="232"/>
      <c r="E275" s="161"/>
      <c r="F275" s="158"/>
      <c r="G275" s="158"/>
      <c r="H275" s="158"/>
      <c r="I275" s="71" t="s">
        <v>94</v>
      </c>
      <c r="J275" s="192"/>
      <c r="K275" s="47" t="s">
        <v>24</v>
      </c>
      <c r="Q275" s="129">
        <v>4168</v>
      </c>
      <c r="R275" s="135">
        <v>22902</v>
      </c>
      <c r="S275" s="88">
        <v>2094</v>
      </c>
      <c r="T275" s="138">
        <f t="shared" si="32"/>
        <v>29164</v>
      </c>
      <c r="U275" s="1"/>
      <c r="V275" s="1"/>
      <c r="W275" s="1"/>
      <c r="X275" s="1"/>
      <c r="Y275" s="125"/>
    </row>
    <row r="276" spans="1:25" s="33" customFormat="1" ht="15" x14ac:dyDescent="0.25">
      <c r="A276" s="184"/>
      <c r="B276" s="164"/>
      <c r="C276" s="199"/>
      <c r="D276" s="232"/>
      <c r="E276" s="161"/>
      <c r="F276" s="158"/>
      <c r="G276" s="158"/>
      <c r="H276" s="158"/>
      <c r="I276" s="71" t="s">
        <v>94</v>
      </c>
      <c r="J276" s="192"/>
      <c r="K276" s="47" t="s">
        <v>25</v>
      </c>
      <c r="Q276" s="129">
        <v>3170</v>
      </c>
      <c r="R276" s="135"/>
      <c r="S276" s="88"/>
      <c r="T276" s="138">
        <f t="shared" si="32"/>
        <v>3170</v>
      </c>
      <c r="U276" s="1"/>
      <c r="V276" s="1"/>
      <c r="W276" s="1"/>
      <c r="X276" s="1"/>
      <c r="Y276" s="125"/>
    </row>
    <row r="277" spans="1:25" s="33" customFormat="1" ht="15" x14ac:dyDescent="0.25">
      <c r="A277" s="184"/>
      <c r="B277" s="164"/>
      <c r="C277" s="199"/>
      <c r="D277" s="232"/>
      <c r="E277" s="161"/>
      <c r="F277" s="158"/>
      <c r="G277" s="158"/>
      <c r="H277" s="158"/>
      <c r="I277" s="71" t="s">
        <v>94</v>
      </c>
      <c r="J277" s="210"/>
      <c r="K277" s="47" t="s">
        <v>26</v>
      </c>
      <c r="Q277" s="129">
        <v>600</v>
      </c>
      <c r="R277" s="135"/>
      <c r="S277" s="88">
        <v>475</v>
      </c>
      <c r="T277" s="138">
        <f t="shared" si="32"/>
        <v>1075</v>
      </c>
      <c r="U277" s="1"/>
      <c r="V277" s="1"/>
      <c r="W277" s="1"/>
      <c r="X277" s="1"/>
      <c r="Y277" s="125"/>
    </row>
    <row r="278" spans="1:25" s="33" customFormat="1" ht="15" x14ac:dyDescent="0.25">
      <c r="A278" s="184"/>
      <c r="B278" s="164" t="s">
        <v>234</v>
      </c>
      <c r="C278" s="199"/>
      <c r="D278" s="232"/>
      <c r="E278" s="161"/>
      <c r="F278" s="158"/>
      <c r="G278" s="158"/>
      <c r="H278" s="158"/>
      <c r="I278" s="71" t="s">
        <v>2</v>
      </c>
      <c r="J278" s="191">
        <v>124</v>
      </c>
      <c r="K278" s="47" t="s">
        <v>3</v>
      </c>
      <c r="Q278" s="129">
        <v>46</v>
      </c>
      <c r="R278" s="135">
        <v>60</v>
      </c>
      <c r="S278" s="137"/>
      <c r="T278" s="138">
        <f t="shared" si="32"/>
        <v>106</v>
      </c>
      <c r="U278" s="1"/>
      <c r="V278" s="1"/>
      <c r="W278" s="1"/>
      <c r="X278" s="1"/>
      <c r="Y278" s="125"/>
    </row>
    <row r="279" spans="1:25" s="33" customFormat="1" ht="15" x14ac:dyDescent="0.25">
      <c r="A279" s="184"/>
      <c r="B279" s="164"/>
      <c r="C279" s="199"/>
      <c r="D279" s="232"/>
      <c r="E279" s="161"/>
      <c r="F279" s="158"/>
      <c r="G279" s="158"/>
      <c r="H279" s="158"/>
      <c r="I279" s="71" t="s">
        <v>94</v>
      </c>
      <c r="J279" s="192"/>
      <c r="K279" s="47" t="s">
        <v>3</v>
      </c>
      <c r="Q279" s="129">
        <v>50462</v>
      </c>
      <c r="R279" s="135">
        <v>52179</v>
      </c>
      <c r="S279" s="88">
        <v>27042</v>
      </c>
      <c r="T279" s="138">
        <f t="shared" si="32"/>
        <v>129683</v>
      </c>
      <c r="U279" s="1"/>
      <c r="V279" s="1"/>
      <c r="W279" s="1"/>
      <c r="X279" s="1"/>
      <c r="Y279" s="125"/>
    </row>
    <row r="280" spans="1:25" s="33" customFormat="1" ht="15" x14ac:dyDescent="0.25">
      <c r="A280" s="184"/>
      <c r="B280" s="164"/>
      <c r="C280" s="199"/>
      <c r="D280" s="232"/>
      <c r="E280" s="161"/>
      <c r="F280" s="158"/>
      <c r="G280" s="158"/>
      <c r="H280" s="158"/>
      <c r="I280" s="71" t="s">
        <v>94</v>
      </c>
      <c r="J280" s="192"/>
      <c r="K280" s="47" t="s">
        <v>23</v>
      </c>
      <c r="Q280" s="129">
        <v>3423</v>
      </c>
      <c r="R280" s="135">
        <v>13436</v>
      </c>
      <c r="S280" s="88">
        <v>2720</v>
      </c>
      <c r="T280" s="138">
        <f t="shared" si="32"/>
        <v>19579</v>
      </c>
      <c r="U280" s="1"/>
      <c r="V280" s="1"/>
      <c r="W280" s="1"/>
      <c r="X280" s="1"/>
      <c r="Y280" s="125"/>
    </row>
    <row r="281" spans="1:25" s="33" customFormat="1" ht="15" x14ac:dyDescent="0.25">
      <c r="A281" s="184"/>
      <c r="B281" s="164"/>
      <c r="C281" s="199"/>
      <c r="D281" s="232"/>
      <c r="E281" s="161"/>
      <c r="F281" s="158"/>
      <c r="G281" s="158"/>
      <c r="H281" s="158"/>
      <c r="I281" s="71" t="s">
        <v>94</v>
      </c>
      <c r="J281" s="192"/>
      <c r="K281" s="47" t="s">
        <v>27</v>
      </c>
      <c r="Q281" s="129">
        <v>1217</v>
      </c>
      <c r="R281" s="135">
        <v>1483</v>
      </c>
      <c r="S281" s="88">
        <v>360</v>
      </c>
      <c r="T281" s="138">
        <f t="shared" si="32"/>
        <v>3060</v>
      </c>
      <c r="U281" s="1"/>
      <c r="V281" s="1"/>
      <c r="W281" s="1"/>
      <c r="X281" s="1"/>
      <c r="Y281" s="125"/>
    </row>
    <row r="282" spans="1:25" s="33" customFormat="1" ht="15" x14ac:dyDescent="0.25">
      <c r="A282" s="184"/>
      <c r="B282" s="164"/>
      <c r="C282" s="199"/>
      <c r="D282" s="232"/>
      <c r="E282" s="161"/>
      <c r="F282" s="158"/>
      <c r="G282" s="158"/>
      <c r="H282" s="158"/>
      <c r="I282" s="71" t="s">
        <v>94</v>
      </c>
      <c r="J282" s="192"/>
      <c r="K282" s="47" t="s">
        <v>24</v>
      </c>
      <c r="Q282" s="129">
        <v>5665</v>
      </c>
      <c r="R282" s="135">
        <v>33130</v>
      </c>
      <c r="S282" s="88">
        <v>2144</v>
      </c>
      <c r="T282" s="138">
        <f t="shared" si="32"/>
        <v>40939</v>
      </c>
      <c r="U282" s="1"/>
      <c r="V282" s="1"/>
      <c r="W282" s="1"/>
      <c r="X282" s="1"/>
      <c r="Y282" s="125"/>
    </row>
    <row r="283" spans="1:25" s="33" customFormat="1" ht="15" x14ac:dyDescent="0.25">
      <c r="A283" s="184"/>
      <c r="B283" s="164"/>
      <c r="C283" s="199"/>
      <c r="D283" s="232"/>
      <c r="E283" s="161"/>
      <c r="F283" s="158"/>
      <c r="G283" s="158"/>
      <c r="H283" s="158"/>
      <c r="I283" s="71" t="s">
        <v>94</v>
      </c>
      <c r="J283" s="192"/>
      <c r="K283" s="47" t="s">
        <v>25</v>
      </c>
      <c r="Q283" s="129">
        <v>5853</v>
      </c>
      <c r="R283" s="135">
        <v>851</v>
      </c>
      <c r="S283" s="88">
        <v>630</v>
      </c>
      <c r="T283" s="138">
        <f t="shared" si="32"/>
        <v>7334</v>
      </c>
      <c r="U283" s="1"/>
      <c r="V283" s="1"/>
      <c r="W283" s="1"/>
      <c r="X283" s="1"/>
      <c r="Y283" s="125"/>
    </row>
    <row r="284" spans="1:25" s="33" customFormat="1" ht="15" x14ac:dyDescent="0.25">
      <c r="A284" s="184"/>
      <c r="B284" s="164"/>
      <c r="C284" s="199"/>
      <c r="D284" s="232"/>
      <c r="E284" s="161"/>
      <c r="F284" s="158"/>
      <c r="G284" s="158"/>
      <c r="H284" s="158"/>
      <c r="I284" s="71" t="s">
        <v>94</v>
      </c>
      <c r="J284" s="192"/>
      <c r="K284" s="47" t="s">
        <v>26</v>
      </c>
      <c r="Q284" s="129">
        <v>376</v>
      </c>
      <c r="R284" s="135">
        <v>676</v>
      </c>
      <c r="S284" s="88"/>
      <c r="T284" s="138">
        <f t="shared" si="32"/>
        <v>1052</v>
      </c>
      <c r="U284" s="1"/>
      <c r="V284" s="1"/>
      <c r="W284" s="1"/>
      <c r="X284" s="1"/>
      <c r="Y284" s="125"/>
    </row>
    <row r="285" spans="1:25" s="33" customFormat="1" ht="15" x14ac:dyDescent="0.25">
      <c r="A285" s="184"/>
      <c r="B285" s="164"/>
      <c r="C285" s="199"/>
      <c r="D285" s="232"/>
      <c r="E285" s="161"/>
      <c r="F285" s="158"/>
      <c r="G285" s="158"/>
      <c r="H285" s="158"/>
      <c r="I285" s="71" t="s">
        <v>94</v>
      </c>
      <c r="J285" s="192"/>
      <c r="K285" s="47" t="s">
        <v>230</v>
      </c>
      <c r="Q285" s="129">
        <v>2</v>
      </c>
      <c r="R285" s="135">
        <v>1</v>
      </c>
      <c r="S285" s="88"/>
      <c r="T285" s="138">
        <f t="shared" si="32"/>
        <v>3</v>
      </c>
      <c r="U285" s="1"/>
      <c r="V285" s="1"/>
      <c r="W285" s="1"/>
      <c r="X285" s="1"/>
      <c r="Y285" s="125"/>
    </row>
    <row r="286" spans="1:25" s="33" customFormat="1" ht="15" x14ac:dyDescent="0.25">
      <c r="A286" s="184"/>
      <c r="B286" s="164"/>
      <c r="C286" s="199"/>
      <c r="D286" s="232"/>
      <c r="E286" s="161"/>
      <c r="F286" s="158"/>
      <c r="G286" s="158"/>
      <c r="H286" s="158"/>
      <c r="I286" s="71" t="s">
        <v>94</v>
      </c>
      <c r="J286" s="192"/>
      <c r="K286" s="47" t="s">
        <v>52</v>
      </c>
      <c r="Q286" s="129">
        <v>8413</v>
      </c>
      <c r="R286" s="135">
        <v>7000</v>
      </c>
      <c r="S286" s="88"/>
      <c r="T286" s="138">
        <f t="shared" si="32"/>
        <v>15413</v>
      </c>
      <c r="U286" s="1"/>
      <c r="V286" s="1"/>
      <c r="W286" s="1"/>
      <c r="X286" s="1"/>
      <c r="Y286" s="125"/>
    </row>
    <row r="287" spans="1:25" s="33" customFormat="1" ht="15" x14ac:dyDescent="0.25">
      <c r="A287" s="184"/>
      <c r="B287" s="164"/>
      <c r="C287" s="199"/>
      <c r="D287" s="232"/>
      <c r="E287" s="161"/>
      <c r="F287" s="158"/>
      <c r="G287" s="158"/>
      <c r="H287" s="158"/>
      <c r="I287" s="71" t="s">
        <v>94</v>
      </c>
      <c r="J287" s="192"/>
      <c r="K287" s="47" t="s">
        <v>41</v>
      </c>
      <c r="Q287" s="129">
        <v>58</v>
      </c>
      <c r="R287" s="135">
        <v>60</v>
      </c>
      <c r="S287" s="88"/>
      <c r="T287" s="138">
        <f t="shared" si="32"/>
        <v>118</v>
      </c>
      <c r="U287" s="1"/>
      <c r="V287" s="1"/>
      <c r="W287" s="1"/>
      <c r="X287" s="1"/>
      <c r="Y287" s="125"/>
    </row>
    <row r="288" spans="1:25" s="33" customFormat="1" ht="15" x14ac:dyDescent="0.25">
      <c r="A288" s="184"/>
      <c r="B288" s="164"/>
      <c r="C288" s="199"/>
      <c r="D288" s="232"/>
      <c r="E288" s="161"/>
      <c r="F288" s="158"/>
      <c r="G288" s="158"/>
      <c r="H288" s="158"/>
      <c r="I288" s="71" t="s">
        <v>94</v>
      </c>
      <c r="J288" s="210"/>
      <c r="K288" s="47" t="s">
        <v>42</v>
      </c>
      <c r="Q288" s="129">
        <v>21548</v>
      </c>
      <c r="R288" s="135">
        <v>25250</v>
      </c>
      <c r="S288" s="88">
        <v>51.9</v>
      </c>
      <c r="T288" s="138">
        <f t="shared" si="32"/>
        <v>46849.9</v>
      </c>
      <c r="U288" s="1"/>
      <c r="V288" s="1"/>
      <c r="W288" s="1"/>
      <c r="X288" s="1"/>
      <c r="Y288" s="125"/>
    </row>
    <row r="289" spans="1:55" s="33" customFormat="1" ht="15" x14ac:dyDescent="0.25">
      <c r="A289" s="184"/>
      <c r="B289" s="209" t="s">
        <v>235</v>
      </c>
      <c r="C289" s="199"/>
      <c r="D289" s="232"/>
      <c r="E289" s="161"/>
      <c r="F289" s="158"/>
      <c r="G289" s="158"/>
      <c r="H289" s="158"/>
      <c r="I289" s="71" t="s">
        <v>2</v>
      </c>
      <c r="J289" s="191">
        <v>124</v>
      </c>
      <c r="K289" s="47" t="s">
        <v>3</v>
      </c>
      <c r="Q289" s="129">
        <v>26</v>
      </c>
      <c r="R289" s="135">
        <v>28</v>
      </c>
      <c r="S289" s="88"/>
      <c r="T289" s="138">
        <f t="shared" si="32"/>
        <v>54</v>
      </c>
      <c r="U289" s="1"/>
      <c r="V289" s="1"/>
      <c r="W289" s="1"/>
      <c r="X289" s="1"/>
      <c r="Y289" s="125"/>
    </row>
    <row r="290" spans="1:55" s="33" customFormat="1" ht="15" x14ac:dyDescent="0.25">
      <c r="A290" s="184"/>
      <c r="B290" s="209"/>
      <c r="C290" s="199"/>
      <c r="D290" s="232"/>
      <c r="E290" s="161"/>
      <c r="F290" s="158"/>
      <c r="G290" s="158"/>
      <c r="H290" s="158"/>
      <c r="I290" s="71" t="s">
        <v>94</v>
      </c>
      <c r="J290" s="192"/>
      <c r="K290" s="47" t="s">
        <v>3</v>
      </c>
      <c r="Q290" s="129">
        <v>47091</v>
      </c>
      <c r="R290" s="135">
        <v>41783</v>
      </c>
      <c r="S290" s="88">
        <v>27689</v>
      </c>
      <c r="T290" s="138">
        <f t="shared" si="32"/>
        <v>116563</v>
      </c>
      <c r="U290" s="1"/>
      <c r="V290" s="1"/>
      <c r="W290" s="1"/>
      <c r="X290" s="1"/>
      <c r="Y290" s="125"/>
    </row>
    <row r="291" spans="1:55" s="33" customFormat="1" ht="21.75" customHeight="1" x14ac:dyDescent="0.25">
      <c r="A291" s="184"/>
      <c r="B291" s="209"/>
      <c r="C291" s="199"/>
      <c r="D291" s="232"/>
      <c r="E291" s="161"/>
      <c r="F291" s="158"/>
      <c r="G291" s="158"/>
      <c r="H291" s="158"/>
      <c r="I291" s="71" t="s">
        <v>94</v>
      </c>
      <c r="J291" s="192"/>
      <c r="K291" s="47" t="s">
        <v>23</v>
      </c>
      <c r="Q291" s="129">
        <v>6326</v>
      </c>
      <c r="R291" s="135">
        <v>16448</v>
      </c>
      <c r="S291" s="88">
        <v>2762</v>
      </c>
      <c r="T291" s="138">
        <f t="shared" si="32"/>
        <v>25536</v>
      </c>
      <c r="U291" s="1"/>
      <c r="V291" s="1"/>
      <c r="W291" s="1"/>
      <c r="X291" s="1"/>
      <c r="Y291" s="125"/>
    </row>
    <row r="292" spans="1:55" s="33" customFormat="1" ht="15" x14ac:dyDescent="0.25">
      <c r="A292" s="184"/>
      <c r="B292" s="209"/>
      <c r="C292" s="199"/>
      <c r="D292" s="232"/>
      <c r="E292" s="161"/>
      <c r="F292" s="158"/>
      <c r="G292" s="158"/>
      <c r="H292" s="158"/>
      <c r="I292" s="71" t="s">
        <v>94</v>
      </c>
      <c r="J292" s="192"/>
      <c r="K292" s="47" t="s">
        <v>27</v>
      </c>
      <c r="Q292" s="129">
        <v>1739</v>
      </c>
      <c r="R292" s="135">
        <v>2035</v>
      </c>
      <c r="S292" s="88">
        <v>1270</v>
      </c>
      <c r="T292" s="138">
        <f t="shared" si="32"/>
        <v>5044</v>
      </c>
      <c r="U292" s="1"/>
      <c r="V292" s="1"/>
      <c r="W292" s="1"/>
      <c r="X292" s="1"/>
      <c r="Y292" s="125"/>
    </row>
    <row r="293" spans="1:55" s="33" customFormat="1" ht="15" x14ac:dyDescent="0.25">
      <c r="A293" s="184"/>
      <c r="B293" s="209"/>
      <c r="C293" s="199"/>
      <c r="D293" s="232"/>
      <c r="E293" s="161"/>
      <c r="F293" s="158"/>
      <c r="G293" s="158"/>
      <c r="H293" s="158"/>
      <c r="I293" s="71" t="s">
        <v>94</v>
      </c>
      <c r="J293" s="192"/>
      <c r="K293" s="47" t="s">
        <v>24</v>
      </c>
      <c r="Q293" s="129">
        <v>2450</v>
      </c>
      <c r="R293" s="135">
        <v>39957</v>
      </c>
      <c r="S293" s="88">
        <v>1630</v>
      </c>
      <c r="T293" s="138">
        <f t="shared" si="32"/>
        <v>44037</v>
      </c>
      <c r="U293" s="1"/>
      <c r="V293" s="1"/>
      <c r="W293" s="1"/>
      <c r="X293" s="1"/>
      <c r="Y293" s="125"/>
    </row>
    <row r="294" spans="1:55" s="33" customFormat="1" ht="15" x14ac:dyDescent="0.25">
      <c r="A294" s="184"/>
      <c r="B294" s="209"/>
      <c r="C294" s="199"/>
      <c r="D294" s="232"/>
      <c r="E294" s="161"/>
      <c r="F294" s="158"/>
      <c r="G294" s="158"/>
      <c r="H294" s="158"/>
      <c r="I294" s="71" t="s">
        <v>94</v>
      </c>
      <c r="J294" s="192"/>
      <c r="K294" s="47" t="s">
        <v>25</v>
      </c>
      <c r="Q294" s="129">
        <v>749</v>
      </c>
      <c r="R294" s="135">
        <v>15100</v>
      </c>
      <c r="S294" s="88">
        <v>750</v>
      </c>
      <c r="T294" s="138">
        <f t="shared" si="32"/>
        <v>16599</v>
      </c>
      <c r="U294" s="1"/>
      <c r="V294" s="1"/>
      <c r="W294" s="1"/>
      <c r="X294" s="1"/>
      <c r="Y294" s="125"/>
    </row>
    <row r="295" spans="1:55" s="33" customFormat="1" ht="21.75" customHeight="1" x14ac:dyDescent="0.25">
      <c r="A295" s="184"/>
      <c r="B295" s="209"/>
      <c r="C295" s="199"/>
      <c r="D295" s="232"/>
      <c r="E295" s="161"/>
      <c r="F295" s="158"/>
      <c r="G295" s="158"/>
      <c r="H295" s="158"/>
      <c r="I295" s="71" t="s">
        <v>94</v>
      </c>
      <c r="J295" s="192"/>
      <c r="K295" s="47" t="s">
        <v>26</v>
      </c>
      <c r="Q295" s="129">
        <v>523</v>
      </c>
      <c r="R295" s="135">
        <v>1023</v>
      </c>
      <c r="S295" s="88">
        <v>176</v>
      </c>
      <c r="T295" s="138">
        <f t="shared" si="32"/>
        <v>1722</v>
      </c>
      <c r="U295" s="1"/>
      <c r="V295" s="1"/>
      <c r="W295" s="1"/>
      <c r="X295" s="1"/>
      <c r="Y295" s="125"/>
    </row>
    <row r="296" spans="1:55" s="33" customFormat="1" ht="15" x14ac:dyDescent="0.25">
      <c r="A296" s="184"/>
      <c r="B296" s="209"/>
      <c r="C296" s="199"/>
      <c r="D296" s="232"/>
      <c r="E296" s="161"/>
      <c r="F296" s="158"/>
      <c r="G296" s="158"/>
      <c r="H296" s="158"/>
      <c r="I296" s="71" t="s">
        <v>94</v>
      </c>
      <c r="J296" s="192"/>
      <c r="K296" s="47" t="s">
        <v>230</v>
      </c>
      <c r="Q296" s="129">
        <v>227</v>
      </c>
      <c r="R296" s="135">
        <v>6</v>
      </c>
      <c r="S296" s="88"/>
      <c r="T296" s="138">
        <f t="shared" si="32"/>
        <v>233</v>
      </c>
      <c r="U296" s="1"/>
      <c r="V296" s="1"/>
      <c r="W296" s="1"/>
      <c r="X296" s="1"/>
      <c r="Y296" s="125"/>
    </row>
    <row r="297" spans="1:55" s="33" customFormat="1" ht="15" x14ac:dyDescent="0.25">
      <c r="A297" s="184"/>
      <c r="B297" s="209"/>
      <c r="C297" s="199"/>
      <c r="D297" s="232"/>
      <c r="E297" s="161"/>
      <c r="F297" s="158"/>
      <c r="G297" s="158"/>
      <c r="H297" s="158"/>
      <c r="I297" s="71" t="s">
        <v>94</v>
      </c>
      <c r="J297" s="192"/>
      <c r="K297" s="47" t="s">
        <v>52</v>
      </c>
      <c r="Q297" s="129">
        <v>3874</v>
      </c>
      <c r="R297" s="135">
        <v>18450</v>
      </c>
      <c r="S297" s="88"/>
      <c r="T297" s="138">
        <f t="shared" ref="T297:T298" si="34">S297+R297+Q297</f>
        <v>22324</v>
      </c>
      <c r="U297" s="1"/>
      <c r="V297" s="1"/>
      <c r="W297" s="1"/>
      <c r="X297" s="1"/>
      <c r="Y297" s="125"/>
    </row>
    <row r="298" spans="1:55" s="33" customFormat="1" ht="15" x14ac:dyDescent="0.25">
      <c r="A298" s="188"/>
      <c r="B298" s="209"/>
      <c r="C298" s="222"/>
      <c r="D298" s="233"/>
      <c r="E298" s="180"/>
      <c r="F298" s="158"/>
      <c r="G298" s="158"/>
      <c r="H298" s="158"/>
      <c r="I298" s="71" t="s">
        <v>94</v>
      </c>
      <c r="J298" s="210"/>
      <c r="K298" s="47" t="s">
        <v>41</v>
      </c>
      <c r="Q298" s="129">
        <v>62</v>
      </c>
      <c r="R298" s="135">
        <v>61</v>
      </c>
      <c r="S298" s="88">
        <v>51.9</v>
      </c>
      <c r="T298" s="138">
        <f t="shared" si="34"/>
        <v>174.9</v>
      </c>
      <c r="U298" s="1"/>
      <c r="V298" s="1"/>
      <c r="W298" s="1"/>
      <c r="X298" s="1"/>
      <c r="Y298" s="125"/>
    </row>
    <row r="299" spans="1:55" s="17" customFormat="1" ht="16.5" customHeight="1" x14ac:dyDescent="0.25">
      <c r="A299" s="61"/>
      <c r="B299" s="13" t="s">
        <v>242</v>
      </c>
      <c r="C299" s="116"/>
      <c r="D299" s="62"/>
      <c r="E299" s="117"/>
      <c r="F299" s="62"/>
      <c r="G299" s="62"/>
      <c r="H299" s="62"/>
      <c r="I299" s="118"/>
      <c r="J299" s="118"/>
      <c r="K299" s="120"/>
      <c r="L299" s="99">
        <f>SUM(L298)</f>
        <v>0</v>
      </c>
      <c r="M299" s="99">
        <f t="shared" ref="M299:P300" si="35">SUM(M298)</f>
        <v>0</v>
      </c>
      <c r="N299" s="99">
        <f t="shared" si="35"/>
        <v>0</v>
      </c>
      <c r="O299" s="99">
        <f>SUM(O298)</f>
        <v>0</v>
      </c>
      <c r="P299" s="99">
        <f t="shared" si="35"/>
        <v>0</v>
      </c>
      <c r="Q299" s="119">
        <f>SUM(Q275:Q298)</f>
        <v>168068</v>
      </c>
      <c r="R299" s="119">
        <f t="shared" ref="R299:S299" si="36">SUM(R275:R298)</f>
        <v>291919</v>
      </c>
      <c r="S299" s="119">
        <f t="shared" si="36"/>
        <v>69845.799999999988</v>
      </c>
      <c r="T299" s="99">
        <f>SUM(T232:T298)</f>
        <v>9737899.4200000018</v>
      </c>
      <c r="U299" s="86"/>
      <c r="V299" s="86"/>
      <c r="W299" s="86"/>
      <c r="X299" s="86"/>
      <c r="Y299" s="86"/>
      <c r="Z299" s="86"/>
      <c r="AA299" s="86"/>
      <c r="AB299" s="86"/>
      <c r="AC299" s="86"/>
      <c r="AD299" s="86"/>
      <c r="AE299" s="86"/>
      <c r="AF299" s="86"/>
      <c r="AG299" s="86"/>
      <c r="AH299" s="86"/>
      <c r="AI299" s="86"/>
      <c r="AJ299" s="86"/>
      <c r="AK299" s="86"/>
      <c r="AL299" s="86"/>
      <c r="AM299" s="86"/>
      <c r="AN299" s="86"/>
      <c r="AO299" s="86"/>
      <c r="AP299" s="86"/>
      <c r="AQ299" s="86"/>
      <c r="AR299" s="86"/>
      <c r="AS299" s="86"/>
      <c r="AT299" s="86"/>
      <c r="AU299" s="86"/>
      <c r="AV299" s="86"/>
      <c r="AW299" s="86"/>
      <c r="AX299" s="86"/>
      <c r="AY299" s="86"/>
      <c r="AZ299" s="86"/>
      <c r="BA299" s="86"/>
      <c r="BB299" s="86"/>
      <c r="BC299" s="86"/>
    </row>
    <row r="300" spans="1:55" s="25" customFormat="1" ht="21" customHeight="1" x14ac:dyDescent="0.25">
      <c r="A300" s="140"/>
      <c r="B300" s="236" t="s">
        <v>243</v>
      </c>
      <c r="C300" s="141"/>
      <c r="D300" s="142"/>
      <c r="E300" s="143"/>
      <c r="F300" s="142"/>
      <c r="G300" s="142"/>
      <c r="H300" s="142"/>
      <c r="I300" s="144"/>
      <c r="J300" s="144"/>
      <c r="K300" s="145"/>
      <c r="L300" s="146">
        <f>SUM(L299)</f>
        <v>0</v>
      </c>
      <c r="M300" s="146">
        <f t="shared" si="35"/>
        <v>0</v>
      </c>
      <c r="N300" s="146">
        <f t="shared" si="35"/>
        <v>0</v>
      </c>
      <c r="O300" s="146">
        <f>SUM(O299)</f>
        <v>0</v>
      </c>
      <c r="P300" s="146">
        <f>SUM(P299)</f>
        <v>0</v>
      </c>
      <c r="Q300" s="147">
        <f>Q299+Q230+Q227+Q224+Q221+Q214+Q169+Q125+Q107+Q104+Q94+Q87+Q77+Q69+Q65+Q15</f>
        <v>38803482.359999999</v>
      </c>
      <c r="R300" s="147">
        <f>R299+R230+R227+R224+R221+R214+R169+R125+R107+R104+R94+R87+R77+R69+R65+R15</f>
        <v>82870925.900000006</v>
      </c>
      <c r="S300" s="147">
        <f>S230+S227+S224+S221+S214+S169+S125+S107+S104+S94+S87+S77+S69+S65+S15</f>
        <v>7946878.4000000013</v>
      </c>
      <c r="T300" s="146">
        <f>T230+T227+T224+T221+T214+T169+T125+T107+T104+T94+T87+T77+T69+T65+T15</f>
        <v>152440333.43999997</v>
      </c>
    </row>
    <row r="301" spans="1:55" s="12" customFormat="1" ht="15.75" x14ac:dyDescent="0.25">
      <c r="A301" s="230" t="s">
        <v>244</v>
      </c>
      <c r="B301" s="182"/>
      <c r="C301" s="113"/>
      <c r="D301" s="45"/>
      <c r="E301" s="114"/>
      <c r="F301" s="45"/>
      <c r="G301" s="45"/>
      <c r="H301" s="45"/>
      <c r="I301" s="45"/>
      <c r="J301" s="45"/>
      <c r="K301" s="111"/>
      <c r="L301" s="45"/>
      <c r="M301" s="45"/>
      <c r="N301" s="45"/>
      <c r="O301" s="45"/>
      <c r="P301" s="45"/>
      <c r="Q301" s="45"/>
      <c r="R301" s="45"/>
      <c r="S301" s="45"/>
      <c r="T301" s="108"/>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row>
    <row r="302" spans="1:55" s="12" customFormat="1" ht="15.75" x14ac:dyDescent="0.25">
      <c r="A302" s="230" t="s">
        <v>245</v>
      </c>
      <c r="B302" s="182"/>
      <c r="C302" s="113"/>
      <c r="D302" s="45"/>
      <c r="E302" s="114"/>
      <c r="F302" s="45"/>
      <c r="G302" s="45"/>
      <c r="H302" s="45"/>
      <c r="I302" s="45"/>
      <c r="J302" s="45"/>
      <c r="K302" s="111"/>
      <c r="L302" s="45"/>
      <c r="M302" s="45"/>
      <c r="N302" s="45"/>
      <c r="O302" s="45"/>
      <c r="P302" s="45"/>
      <c r="Q302" s="45"/>
      <c r="R302" s="45"/>
      <c r="S302" s="45"/>
      <c r="T302" s="108"/>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row>
    <row r="303" spans="1:55" x14ac:dyDescent="0.25">
      <c r="C303" s="121"/>
      <c r="E303" s="122"/>
    </row>
    <row r="304" spans="1:55" x14ac:dyDescent="0.25">
      <c r="C304" s="121"/>
      <c r="E304" s="122"/>
    </row>
    <row r="305" spans="3:5" x14ac:dyDescent="0.25">
      <c r="C305" s="121"/>
      <c r="E305" s="122"/>
    </row>
    <row r="306" spans="3:5" x14ac:dyDescent="0.25">
      <c r="C306" s="121"/>
      <c r="E306" s="122"/>
    </row>
    <row r="307" spans="3:5" x14ac:dyDescent="0.25">
      <c r="C307" s="121"/>
      <c r="E307" s="122"/>
    </row>
    <row r="308" spans="3:5" x14ac:dyDescent="0.25">
      <c r="C308" s="121"/>
      <c r="E308" s="122"/>
    </row>
    <row r="309" spans="3:5" x14ac:dyDescent="0.25">
      <c r="C309" s="121"/>
      <c r="E309" s="122"/>
    </row>
    <row r="310" spans="3:5" x14ac:dyDescent="0.25">
      <c r="C310" s="121"/>
      <c r="E310" s="122"/>
    </row>
    <row r="311" spans="3:5" x14ac:dyDescent="0.25">
      <c r="C311" s="121"/>
      <c r="E311" s="122"/>
    </row>
    <row r="312" spans="3:5" x14ac:dyDescent="0.25">
      <c r="C312" s="121"/>
      <c r="E312" s="122"/>
    </row>
    <row r="313" spans="3:5" x14ac:dyDescent="0.25">
      <c r="C313" s="121"/>
      <c r="E313" s="122"/>
    </row>
    <row r="314" spans="3:5" x14ac:dyDescent="0.25">
      <c r="C314" s="121"/>
      <c r="E314" s="122"/>
    </row>
    <row r="315" spans="3:5" x14ac:dyDescent="0.25">
      <c r="C315" s="121"/>
      <c r="E315" s="122"/>
    </row>
    <row r="316" spans="3:5" x14ac:dyDescent="0.25">
      <c r="C316" s="121"/>
      <c r="E316" s="122"/>
    </row>
    <row r="317" spans="3:5" x14ac:dyDescent="0.25">
      <c r="C317" s="121"/>
      <c r="E317" s="122"/>
    </row>
    <row r="318" spans="3:5" x14ac:dyDescent="0.25">
      <c r="C318" s="121"/>
      <c r="E318" s="122"/>
    </row>
    <row r="319" spans="3:5" x14ac:dyDescent="0.25">
      <c r="C319" s="121"/>
      <c r="E319" s="122"/>
    </row>
    <row r="320" spans="3:5" x14ac:dyDescent="0.25">
      <c r="C320" s="121"/>
      <c r="E320" s="122"/>
    </row>
  </sheetData>
  <mergeCells count="209">
    <mergeCell ref="J278:J288"/>
    <mergeCell ref="B289:B298"/>
    <mergeCell ref="J289:J298"/>
    <mergeCell ref="A301:B301"/>
    <mergeCell ref="A302:B302"/>
    <mergeCell ref="C232:C298"/>
    <mergeCell ref="E232:E298"/>
    <mergeCell ref="B231:T231"/>
    <mergeCell ref="A232:A298"/>
    <mergeCell ref="D232:D298"/>
    <mergeCell ref="F232:F298"/>
    <mergeCell ref="G232:G298"/>
    <mergeCell ref="H232:H298"/>
    <mergeCell ref="B234:B244"/>
    <mergeCell ref="J234:J244"/>
    <mergeCell ref="B245:B252"/>
    <mergeCell ref="J245:J252"/>
    <mergeCell ref="B253:B263"/>
    <mergeCell ref="J253:J263"/>
    <mergeCell ref="B264:B270"/>
    <mergeCell ref="J264:J270"/>
    <mergeCell ref="B271:B277"/>
    <mergeCell ref="J271:J277"/>
    <mergeCell ref="B278:B288"/>
    <mergeCell ref="B212:B213"/>
    <mergeCell ref="J212:J213"/>
    <mergeCell ref="J177:J182"/>
    <mergeCell ref="B177:B182"/>
    <mergeCell ref="J183:J188"/>
    <mergeCell ref="B183:B188"/>
    <mergeCell ref="J189:J190"/>
    <mergeCell ref="B189:B190"/>
    <mergeCell ref="J191:J192"/>
    <mergeCell ref="B191:B192"/>
    <mergeCell ref="B193:B194"/>
    <mergeCell ref="J193:J194"/>
    <mergeCell ref="B195:B197"/>
    <mergeCell ref="J195:J197"/>
    <mergeCell ref="B198:B204"/>
    <mergeCell ref="J198:J204"/>
    <mergeCell ref="B205:B209"/>
    <mergeCell ref="J205:J209"/>
    <mergeCell ref="B210:B211"/>
    <mergeCell ref="J210:J211"/>
    <mergeCell ref="B171:B176"/>
    <mergeCell ref="J171:J176"/>
    <mergeCell ref="J127:J129"/>
    <mergeCell ref="B127:B129"/>
    <mergeCell ref="J130:J133"/>
    <mergeCell ref="B130:B133"/>
    <mergeCell ref="B138:B142"/>
    <mergeCell ref="J143:J144"/>
    <mergeCell ref="J134:J137"/>
    <mergeCell ref="J150:J157"/>
    <mergeCell ref="B151:B157"/>
    <mergeCell ref="J138:J142"/>
    <mergeCell ref="G127:G168"/>
    <mergeCell ref="H127:H168"/>
    <mergeCell ref="B145:B150"/>
    <mergeCell ref="B222:S222"/>
    <mergeCell ref="B71:B76"/>
    <mergeCell ref="B159:B168"/>
    <mergeCell ref="F171:F213"/>
    <mergeCell ref="G171:G213"/>
    <mergeCell ref="H171:H213"/>
    <mergeCell ref="C216:C218"/>
    <mergeCell ref="D216:D218"/>
    <mergeCell ref="E216:E218"/>
    <mergeCell ref="F216:F218"/>
    <mergeCell ref="G216:G218"/>
    <mergeCell ref="B109:B118"/>
    <mergeCell ref="H109:H124"/>
    <mergeCell ref="C121:C124"/>
    <mergeCell ref="D119:D120"/>
    <mergeCell ref="D89:D93"/>
    <mergeCell ref="E89:E93"/>
    <mergeCell ref="I216:I218"/>
    <mergeCell ref="C109:C118"/>
    <mergeCell ref="B119:B120"/>
    <mergeCell ref="F109:F124"/>
    <mergeCell ref="G109:G124"/>
    <mergeCell ref="B134:B137"/>
    <mergeCell ref="F127:F168"/>
    <mergeCell ref="B121:B124"/>
    <mergeCell ref="C119:C120"/>
    <mergeCell ref="C67:C68"/>
    <mergeCell ref="J96:J103"/>
    <mergeCell ref="J89:J91"/>
    <mergeCell ref="B96:B103"/>
    <mergeCell ref="D96:D103"/>
    <mergeCell ref="B88:T88"/>
    <mergeCell ref="H71:H76"/>
    <mergeCell ref="J71:J76"/>
    <mergeCell ref="C71:C76"/>
    <mergeCell ref="D71:D76"/>
    <mergeCell ref="E71:E76"/>
    <mergeCell ref="F71:F76"/>
    <mergeCell ref="G71:G76"/>
    <mergeCell ref="D121:D124"/>
    <mergeCell ref="E109:E124"/>
    <mergeCell ref="J121:J124"/>
    <mergeCell ref="F79:F83"/>
    <mergeCell ref="G79:G83"/>
    <mergeCell ref="F96:F103"/>
    <mergeCell ref="G96:G103"/>
    <mergeCell ref="A95:T95"/>
    <mergeCell ref="J79:J83"/>
    <mergeCell ref="C89:C93"/>
    <mergeCell ref="A79:A88"/>
    <mergeCell ref="C79:C86"/>
    <mergeCell ref="H89:H93"/>
    <mergeCell ref="B89:B92"/>
    <mergeCell ref="F89:F93"/>
    <mergeCell ref="G89:G93"/>
    <mergeCell ref="A89:A94"/>
    <mergeCell ref="K84:K85"/>
    <mergeCell ref="H79:H83"/>
    <mergeCell ref="A223:A224"/>
    <mergeCell ref="J216:J218"/>
    <mergeCell ref="B216:B218"/>
    <mergeCell ref="B228:S228"/>
    <mergeCell ref="C96:C103"/>
    <mergeCell ref="K109:K110"/>
    <mergeCell ref="J159:J168"/>
    <mergeCell ref="B143:B144"/>
    <mergeCell ref="J145:J149"/>
    <mergeCell ref="D109:D118"/>
    <mergeCell ref="A96:A104"/>
    <mergeCell ref="A105:T105"/>
    <mergeCell ref="A215:T215"/>
    <mergeCell ref="A109:A125"/>
    <mergeCell ref="A126:T126"/>
    <mergeCell ref="A170:T170"/>
    <mergeCell ref="C127:C168"/>
    <mergeCell ref="D127:D168"/>
    <mergeCell ref="E127:E168"/>
    <mergeCell ref="E171:E213"/>
    <mergeCell ref="E96:E103"/>
    <mergeCell ref="H96:H103"/>
    <mergeCell ref="J109:J118"/>
    <mergeCell ref="J119:J120"/>
    <mergeCell ref="N1:T1"/>
    <mergeCell ref="A216:A221"/>
    <mergeCell ref="B7:B14"/>
    <mergeCell ref="C7:C14"/>
    <mergeCell ref="D7:D14"/>
    <mergeCell ref="E7:E14"/>
    <mergeCell ref="F7:F14"/>
    <mergeCell ref="G7:G14"/>
    <mergeCell ref="H7:H14"/>
    <mergeCell ref="B32:B36"/>
    <mergeCell ref="B37:B41"/>
    <mergeCell ref="A127:A169"/>
    <mergeCell ref="A171:A213"/>
    <mergeCell ref="C171:C213"/>
    <mergeCell ref="D171:D213"/>
    <mergeCell ref="A106:A107"/>
    <mergeCell ref="A108:T108"/>
    <mergeCell ref="A78:T78"/>
    <mergeCell ref="A16:T16"/>
    <mergeCell ref="A2:T2"/>
    <mergeCell ref="A3:A4"/>
    <mergeCell ref="A71:A76"/>
    <mergeCell ref="B52:B54"/>
    <mergeCell ref="H216:H218"/>
    <mergeCell ref="J24:J31"/>
    <mergeCell ref="C17:C64"/>
    <mergeCell ref="D17:D64"/>
    <mergeCell ref="E17:E64"/>
    <mergeCell ref="A66:T66"/>
    <mergeCell ref="A67:A69"/>
    <mergeCell ref="F17:F64"/>
    <mergeCell ref="J32:J36"/>
    <mergeCell ref="J37:J41"/>
    <mergeCell ref="B42:B47"/>
    <mergeCell ref="J42:J64"/>
    <mergeCell ref="B48:B51"/>
    <mergeCell ref="B55:B59"/>
    <mergeCell ref="B60:B64"/>
    <mergeCell ref="A17:A65"/>
    <mergeCell ref="G17:G23"/>
    <mergeCell ref="G24:G31"/>
    <mergeCell ref="B20:B23"/>
    <mergeCell ref="B24:B31"/>
    <mergeCell ref="H67:H68"/>
    <mergeCell ref="U178:BC196"/>
    <mergeCell ref="B225:S225"/>
    <mergeCell ref="B3:B4"/>
    <mergeCell ref="C3:C4"/>
    <mergeCell ref="D3:D4"/>
    <mergeCell ref="E3:E4"/>
    <mergeCell ref="F3:H3"/>
    <mergeCell ref="I3:S3"/>
    <mergeCell ref="D79:D86"/>
    <mergeCell ref="E79:E86"/>
    <mergeCell ref="A6:T6"/>
    <mergeCell ref="G32:G64"/>
    <mergeCell ref="D67:D68"/>
    <mergeCell ref="E67:E68"/>
    <mergeCell ref="F67:F68"/>
    <mergeCell ref="G67:G68"/>
    <mergeCell ref="A7:A15"/>
    <mergeCell ref="J7:J14"/>
    <mergeCell ref="B17:B19"/>
    <mergeCell ref="J17:J19"/>
    <mergeCell ref="A70:T70"/>
    <mergeCell ref="H17:H64"/>
    <mergeCell ref="B79:B86"/>
    <mergeCell ref="J20:J23"/>
  </mergeCells>
  <pageMargins left="0.70866141732283472" right="0.70866141732283472" top="0.19685039370078741" bottom="0.15748031496062992" header="0.31496062992125984" footer="0.31496062992125984"/>
  <pageSetup paperSize="9" scale="35" fitToHeight="0" orientation="landscape" r:id="rId1"/>
  <rowBreaks count="1" manualBreakCount="1">
    <brk id="126"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Тізбе 2026 каз</vt:lpstr>
      <vt:lpstr>'Тізбе 2026 каз'!Заголовки_для_печати</vt:lpstr>
      <vt:lpstr>'Тізбе 2026 каз'!Область_печати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2026-08-06T13:10:36Z</dcterms:modified>
</cp:coreProperties>
</file>