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D:\Мои документы\Мониторинг ПРТ\ПРТ УКа 26-30\ПРТ 26-30 корректировка июль 26\"/>
    </mc:Choice>
  </mc:AlternateContent>
  <xr:revisionPtr revIDLastSave="0" documentId="13_ncr:1_{458008AE-9260-483E-A87B-DAC27CF4CE6F}" xr6:coauthVersionLast="47" xr6:coauthVersionMax="47" xr10:uidLastSave="{00000000-0000-0000-0000-000000000000}"/>
  <bookViews>
    <workbookView xWindow="-120" yWindow="-120" windowWidth="38640" windowHeight="21240" xr2:uid="{00000000-000D-0000-FFFF-FFFF00000000}"/>
  </bookViews>
  <sheets>
    <sheet name="с новым КНИ" sheetId="1" r:id="rId1"/>
  </sheets>
  <definedNames>
    <definedName name="_xlnm._FilterDatabase" localSheetId="0" hidden="1">'с новым КНИ'!$A$11:$P$998</definedName>
    <definedName name="_xlnm.Print_Titles" localSheetId="0">'с новым КНИ'!$11:$12</definedName>
    <definedName name="_xlnm.Print_Area" localSheetId="0">'с новым КНИ'!$A$1:$P$1246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994" i="1" l="1"/>
  <c r="I994" i="1"/>
  <c r="J994" i="1"/>
  <c r="K994" i="1"/>
  <c r="L994" i="1"/>
  <c r="M994" i="1"/>
  <c r="K672" i="1"/>
  <c r="L672" i="1"/>
  <c r="M672" i="1"/>
  <c r="I997" i="1" l="1"/>
  <c r="L997" i="1"/>
  <c r="M997" i="1"/>
  <c r="H997" i="1"/>
  <c r="I998" i="1"/>
  <c r="J998" i="1"/>
  <c r="K998" i="1"/>
  <c r="L998" i="1"/>
  <c r="M998" i="1"/>
  <c r="H999" i="1"/>
  <c r="H1221" i="1"/>
  <c r="I1221" i="1"/>
  <c r="J1221" i="1"/>
  <c r="K1221" i="1"/>
  <c r="L1221" i="1"/>
  <c r="M1221" i="1"/>
  <c r="G1221" i="1"/>
  <c r="G1220" i="1" s="1"/>
  <c r="H1202" i="1"/>
  <c r="L1202" i="1"/>
  <c r="M1202" i="1"/>
  <c r="G1202" i="1"/>
  <c r="H1199" i="1"/>
  <c r="H1197" i="1" s="1"/>
  <c r="I1199" i="1"/>
  <c r="J1199" i="1"/>
  <c r="K1199" i="1"/>
  <c r="K1197" i="1" s="1"/>
  <c r="G1197" i="1"/>
  <c r="I1198" i="1"/>
  <c r="I1197" i="1" s="1"/>
  <c r="J1198" i="1"/>
  <c r="J1185" i="1"/>
  <c r="I1186" i="1"/>
  <c r="I1202" i="1" s="1"/>
  <c r="J1186" i="1"/>
  <c r="J1202" i="1" s="1"/>
  <c r="K1186" i="1"/>
  <c r="K1202" i="1" s="1"/>
  <c r="G1185" i="1"/>
  <c r="L1201" i="1"/>
  <c r="M1185" i="1"/>
  <c r="L1188" i="1"/>
  <c r="J1148" i="1"/>
  <c r="J1147" i="1" s="1"/>
  <c r="K1148" i="1"/>
  <c r="K1147" i="1" s="1"/>
  <c r="L1148" i="1"/>
  <c r="L1147" i="1" s="1"/>
  <c r="H1128" i="1"/>
  <c r="I1128" i="1"/>
  <c r="J1128" i="1"/>
  <c r="K1128" i="1"/>
  <c r="L1128" i="1"/>
  <c r="L1126" i="1" s="1"/>
  <c r="M1128" i="1"/>
  <c r="M1126" i="1" s="1"/>
  <c r="G1128" i="1"/>
  <c r="H1127" i="1"/>
  <c r="I1127" i="1"/>
  <c r="J1127" i="1"/>
  <c r="K1127" i="1"/>
  <c r="L1127" i="1"/>
  <c r="M1127" i="1"/>
  <c r="G1127" i="1"/>
  <c r="H1089" i="1"/>
  <c r="I1089" i="1"/>
  <c r="J1089" i="1"/>
  <c r="K1089" i="1"/>
  <c r="M1089" i="1"/>
  <c r="G1089" i="1"/>
  <c r="J1090" i="1"/>
  <c r="H1090" i="1"/>
  <c r="K1090" i="1"/>
  <c r="L1090" i="1"/>
  <c r="M1090" i="1"/>
  <c r="G1090" i="1"/>
  <c r="H1091" i="1"/>
  <c r="I1091" i="1"/>
  <c r="J1091" i="1"/>
  <c r="K1091" i="1"/>
  <c r="L1091" i="1"/>
  <c r="M1091" i="1"/>
  <c r="G1091" i="1"/>
  <c r="G1046" i="1"/>
  <c r="H1076" i="1"/>
  <c r="I1076" i="1"/>
  <c r="J1076" i="1"/>
  <c r="K1076" i="1"/>
  <c r="G1076" i="1"/>
  <c r="H1046" i="1"/>
  <c r="I1046" i="1"/>
  <c r="J1046" i="1"/>
  <c r="K1046" i="1"/>
  <c r="L1046" i="1"/>
  <c r="M1046" i="1"/>
  <c r="H1007" i="1"/>
  <c r="I1007" i="1"/>
  <c r="G1007" i="1"/>
  <c r="J1197" i="1" l="1"/>
  <c r="L1185" i="1"/>
  <c r="K1185" i="1"/>
  <c r="M1201" i="1"/>
  <c r="H1126" i="1"/>
  <c r="I1185" i="1"/>
  <c r="H1185" i="1"/>
  <c r="G1201" i="1"/>
  <c r="K1201" i="1"/>
  <c r="I1201" i="1"/>
  <c r="J1201" i="1"/>
  <c r="H1201" i="1"/>
  <c r="M1088" i="1"/>
  <c r="I1126" i="1"/>
  <c r="K1126" i="1"/>
  <c r="J1126" i="1"/>
  <c r="G1126" i="1"/>
  <c r="J1088" i="1"/>
  <c r="I1088" i="1"/>
  <c r="K1088" i="1"/>
  <c r="G1088" i="1"/>
  <c r="I622" i="1" l="1"/>
  <c r="J622" i="1"/>
  <c r="K622" i="1"/>
  <c r="G622" i="1"/>
  <c r="J1000" i="1"/>
  <c r="K1000" i="1"/>
  <c r="I1001" i="1"/>
  <c r="J1001" i="1"/>
  <c r="K1001" i="1"/>
  <c r="L1001" i="1"/>
  <c r="M1001" i="1"/>
  <c r="J724" i="1"/>
  <c r="K724" i="1"/>
  <c r="L724" i="1"/>
  <c r="M724" i="1"/>
  <c r="N724" i="1"/>
  <c r="K725" i="1"/>
  <c r="L725" i="1"/>
  <c r="M725" i="1"/>
  <c r="I705" i="1"/>
  <c r="J705" i="1"/>
  <c r="K705" i="1"/>
  <c r="L705" i="1"/>
  <c r="G705" i="1"/>
  <c r="H683" i="1"/>
  <c r="I683" i="1"/>
  <c r="J683" i="1"/>
  <c r="K683" i="1"/>
  <c r="L683" i="1"/>
  <c r="M683" i="1"/>
  <c r="H672" i="1"/>
  <c r="I672" i="1"/>
  <c r="J672" i="1"/>
  <c r="G672" i="1"/>
  <c r="L514" i="1"/>
  <c r="K514" i="1"/>
  <c r="J514" i="1"/>
  <c r="L512" i="1"/>
  <c r="K512" i="1"/>
  <c r="J512" i="1"/>
  <c r="J312" i="1"/>
  <c r="K312" i="1"/>
  <c r="L312" i="1"/>
  <c r="H277" i="1"/>
  <c r="H276" i="1" s="1"/>
  <c r="I277" i="1"/>
  <c r="I276" i="1" s="1"/>
  <c r="J277" i="1"/>
  <c r="J276" i="1" s="1"/>
  <c r="K277" i="1"/>
  <c r="K276" i="1" s="1"/>
  <c r="L277" i="1"/>
  <c r="L276" i="1" s="1"/>
  <c r="M277" i="1"/>
  <c r="M276" i="1" s="1"/>
  <c r="G277" i="1"/>
  <c r="G276" i="1" s="1"/>
  <c r="H258" i="1"/>
  <c r="H257" i="1" s="1"/>
  <c r="I258" i="1"/>
  <c r="I257" i="1" s="1"/>
  <c r="J258" i="1"/>
  <c r="J257" i="1" s="1"/>
  <c r="K258" i="1"/>
  <c r="K257" i="1" s="1"/>
  <c r="L258" i="1"/>
  <c r="L257" i="1" s="1"/>
  <c r="M258" i="1"/>
  <c r="M257" i="1" s="1"/>
  <c r="G258" i="1"/>
  <c r="G257" i="1" s="1"/>
  <c r="I208" i="1"/>
  <c r="J208" i="1"/>
  <c r="K208" i="1"/>
  <c r="L208" i="1"/>
  <c r="M208" i="1"/>
  <c r="H189" i="1" l="1"/>
  <c r="H206" i="1" s="1"/>
  <c r="H205" i="1" s="1"/>
  <c r="I189" i="1"/>
  <c r="I206" i="1" s="1"/>
  <c r="I205" i="1" s="1"/>
  <c r="J189" i="1"/>
  <c r="J206" i="1" s="1"/>
  <c r="J205" i="1" s="1"/>
  <c r="K189" i="1"/>
  <c r="K206" i="1" s="1"/>
  <c r="K205" i="1" s="1"/>
  <c r="G189" i="1"/>
  <c r="G206" i="1" s="1"/>
  <c r="G205" i="1" s="1"/>
  <c r="I179" i="1"/>
  <c r="H178" i="1"/>
  <c r="H176" i="1" s="1"/>
  <c r="I178" i="1"/>
  <c r="J178" i="1"/>
  <c r="K178" i="1"/>
  <c r="L178" i="1"/>
  <c r="M178" i="1"/>
  <c r="G178" i="1"/>
  <c r="I177" i="1"/>
  <c r="J177" i="1"/>
  <c r="K177" i="1"/>
  <c r="L177" i="1"/>
  <c r="M177" i="1"/>
  <c r="H126" i="1"/>
  <c r="H130" i="1" s="1"/>
  <c r="I126" i="1"/>
  <c r="I125" i="1" s="1"/>
  <c r="J126" i="1"/>
  <c r="J130" i="1" s="1"/>
  <c r="K126" i="1"/>
  <c r="K125" i="1" s="1"/>
  <c r="L100" i="1"/>
  <c r="L99" i="1" s="1"/>
  <c r="M100" i="1"/>
  <c r="M99" i="1" s="1"/>
  <c r="H58" i="1"/>
  <c r="M47" i="1"/>
  <c r="M46" i="1" s="1"/>
  <c r="K47" i="1"/>
  <c r="K46" i="1" s="1"/>
  <c r="H83" i="1"/>
  <c r="H128" i="1" s="1"/>
  <c r="I83" i="1"/>
  <c r="I128" i="1" s="1"/>
  <c r="J83" i="1"/>
  <c r="J128" i="1" s="1"/>
  <c r="K83" i="1"/>
  <c r="K128" i="1" s="1"/>
  <c r="L83" i="1"/>
  <c r="L128" i="1" s="1"/>
  <c r="M83" i="1"/>
  <c r="M128" i="1" s="1"/>
  <c r="G83" i="1"/>
  <c r="G128" i="1" s="1"/>
  <c r="J209" i="1" l="1"/>
  <c r="J207" i="1" s="1"/>
  <c r="M176" i="1"/>
  <c r="I176" i="1"/>
  <c r="G209" i="1"/>
  <c r="G207" i="1" s="1"/>
  <c r="M130" i="1"/>
  <c r="J125" i="1"/>
  <c r="K209" i="1"/>
  <c r="K207" i="1" s="1"/>
  <c r="I130" i="1"/>
  <c r="H125" i="1"/>
  <c r="I209" i="1"/>
  <c r="I207" i="1" s="1"/>
  <c r="H209" i="1"/>
  <c r="H207" i="1" s="1"/>
  <c r="J176" i="1"/>
  <c r="G176" i="1"/>
  <c r="M318" i="1" l="1"/>
  <c r="H319" i="1" l="1"/>
  <c r="I319" i="1"/>
  <c r="J319" i="1"/>
  <c r="K319" i="1"/>
  <c r="L319" i="1"/>
  <c r="M319" i="1"/>
  <c r="G319" i="1"/>
  <c r="L202" i="1"/>
  <c r="M202" i="1" s="1"/>
  <c r="L201" i="1"/>
  <c r="M201" i="1" s="1"/>
  <c r="L200" i="1"/>
  <c r="M200" i="1" s="1"/>
  <c r="L199" i="1"/>
  <c r="M199" i="1" s="1"/>
  <c r="L198" i="1"/>
  <c r="M198" i="1" s="1"/>
  <c r="L197" i="1"/>
  <c r="M197" i="1" s="1"/>
  <c r="L196" i="1"/>
  <c r="M196" i="1" s="1"/>
  <c r="L195" i="1"/>
  <c r="M195" i="1" s="1"/>
  <c r="L194" i="1"/>
  <c r="M194" i="1" s="1"/>
  <c r="L193" i="1"/>
  <c r="M193" i="1" s="1"/>
  <c r="L192" i="1"/>
  <c r="M192" i="1" s="1"/>
  <c r="L191" i="1"/>
  <c r="M191" i="1" s="1"/>
  <c r="L190" i="1"/>
  <c r="M190" i="1" l="1"/>
  <c r="M189" i="1" s="1"/>
  <c r="M206" i="1" s="1"/>
  <c r="L189" i="1"/>
  <c r="L206" i="1" s="1"/>
  <c r="M58" i="1"/>
  <c r="M60" i="1" s="1"/>
  <c r="L58" i="1"/>
  <c r="L60" i="1" s="1"/>
  <c r="K58" i="1"/>
  <c r="K60" i="1" s="1"/>
  <c r="J58" i="1"/>
  <c r="I58" i="1"/>
  <c r="K61" i="1" l="1"/>
  <c r="M61" i="1"/>
  <c r="L61" i="1"/>
  <c r="L205" i="1"/>
  <c r="L209" i="1"/>
  <c r="L207" i="1" s="1"/>
  <c r="M205" i="1"/>
  <c r="M209" i="1"/>
  <c r="M207" i="1" s="1"/>
  <c r="H59" i="1"/>
  <c r="J59" i="1"/>
  <c r="L59" i="1"/>
  <c r="I59" i="1"/>
  <c r="K59" i="1"/>
  <c r="M59" i="1"/>
  <c r="I1119" i="1" l="1"/>
  <c r="M1220" i="1"/>
  <c r="L1220" i="1"/>
  <c r="K1220" i="1"/>
  <c r="J1220" i="1"/>
  <c r="I1220" i="1"/>
  <c r="H1220" i="1"/>
  <c r="L1119" i="1"/>
  <c r="M1119" i="1" s="1"/>
  <c r="H986" i="1"/>
  <c r="H998" i="1" s="1"/>
  <c r="G986" i="1"/>
  <c r="G998" i="1" s="1"/>
  <c r="M410" i="1" l="1"/>
  <c r="M358" i="1"/>
  <c r="L358" i="1"/>
  <c r="K358" i="1"/>
  <c r="J358" i="1"/>
  <c r="H358" i="1"/>
  <c r="G358" i="1"/>
  <c r="G357" i="1"/>
  <c r="M84" i="1" l="1"/>
  <c r="M129" i="1" s="1"/>
  <c r="L84" i="1"/>
  <c r="L129" i="1" s="1"/>
  <c r="K84" i="1"/>
  <c r="K129" i="1" s="1"/>
  <c r="J84" i="1"/>
  <c r="J129" i="1" s="1"/>
  <c r="I84" i="1"/>
  <c r="I129" i="1" s="1"/>
  <c r="H84" i="1"/>
  <c r="H129" i="1" s="1"/>
  <c r="G84" i="1"/>
  <c r="G129" i="1" s="1"/>
  <c r="K100" i="1"/>
  <c r="K99" i="1" l="1"/>
  <c r="K130" i="1"/>
  <c r="H82" i="1"/>
  <c r="H127" i="1" s="1"/>
  <c r="G82" i="1"/>
  <c r="G127" i="1" s="1"/>
  <c r="L82" i="1"/>
  <c r="L127" i="1" s="1"/>
  <c r="M82" i="1"/>
  <c r="M127" i="1" s="1"/>
  <c r="J82" i="1"/>
  <c r="J127" i="1" s="1"/>
  <c r="K82" i="1"/>
  <c r="I82" i="1"/>
  <c r="I127" i="1" s="1"/>
  <c r="H35" i="1"/>
  <c r="I35" i="1"/>
  <c r="J35" i="1"/>
  <c r="K127" i="1" l="1"/>
  <c r="J979" i="1"/>
  <c r="J978" i="1"/>
  <c r="L972" i="1"/>
  <c r="L974" i="1"/>
  <c r="J954" i="1"/>
  <c r="K944" i="1"/>
  <c r="K764" i="1"/>
  <c r="M764" i="1"/>
  <c r="L893" i="1"/>
  <c r="L879" i="1"/>
  <c r="L877" i="1"/>
  <c r="L875" i="1"/>
  <c r="L873" i="1"/>
  <c r="L871" i="1"/>
  <c r="L869" i="1"/>
  <c r="L867" i="1"/>
  <c r="L865" i="1"/>
  <c r="L863" i="1"/>
  <c r="L861" i="1"/>
  <c r="L859" i="1"/>
  <c r="L857" i="1"/>
  <c r="L855" i="1"/>
  <c r="L853" i="1"/>
  <c r="L851" i="1"/>
  <c r="L849" i="1"/>
  <c r="L847" i="1"/>
  <c r="L845" i="1"/>
  <c r="H772" i="1"/>
  <c r="H766" i="1"/>
  <c r="H725" i="1"/>
  <c r="I725" i="1"/>
  <c r="J725" i="1"/>
  <c r="G725" i="1"/>
  <c r="H724" i="1"/>
  <c r="I724" i="1"/>
  <c r="G724" i="1"/>
  <c r="G693" i="1"/>
  <c r="G683" i="1" s="1"/>
  <c r="J648" i="1"/>
  <c r="J997" i="1" s="1"/>
  <c r="K648" i="1"/>
  <c r="K997" i="1" s="1"/>
  <c r="G648" i="1"/>
  <c r="G997" i="1" s="1"/>
  <c r="G994" i="1" s="1"/>
  <c r="K575" i="1"/>
  <c r="L575" i="1"/>
  <c r="M575" i="1"/>
  <c r="G575" i="1"/>
  <c r="N604" i="1"/>
  <c r="H567" i="1"/>
  <c r="J567" i="1"/>
  <c r="K567" i="1"/>
  <c r="L567" i="1"/>
  <c r="M567" i="1"/>
  <c r="G567" i="1"/>
  <c r="H566" i="1"/>
  <c r="J566" i="1"/>
  <c r="K566" i="1"/>
  <c r="L566" i="1"/>
  <c r="M566" i="1"/>
  <c r="G566" i="1"/>
  <c r="L556" i="1"/>
  <c r="M556" i="1"/>
  <c r="G556" i="1"/>
  <c r="I548" i="1"/>
  <c r="H548" i="1"/>
  <c r="I517" i="1"/>
  <c r="J517" i="1"/>
  <c r="K517" i="1"/>
  <c r="L517" i="1"/>
  <c r="M517" i="1"/>
  <c r="G517" i="1"/>
  <c r="J504" i="1"/>
  <c r="L504" i="1"/>
  <c r="K506" i="1"/>
  <c r="L506" i="1"/>
  <c r="J506" i="1"/>
  <c r="L487" i="1"/>
  <c r="M487" i="1"/>
  <c r="K487" i="1"/>
  <c r="H452" i="1" l="1"/>
  <c r="I452" i="1"/>
  <c r="J452" i="1"/>
  <c r="K452" i="1"/>
  <c r="G452" i="1"/>
  <c r="G425" i="1"/>
  <c r="K417" i="1"/>
  <c r="J417" i="1"/>
  <c r="H401" i="1"/>
  <c r="M401" i="1"/>
  <c r="G401" i="1"/>
  <c r="H379" i="1"/>
  <c r="J379" i="1"/>
  <c r="K379" i="1"/>
  <c r="G379" i="1"/>
  <c r="H363" i="1"/>
  <c r="I363" i="1"/>
  <c r="J363" i="1"/>
  <c r="K363" i="1"/>
  <c r="L363" i="1"/>
  <c r="M363" i="1"/>
  <c r="G363" i="1"/>
  <c r="M302" i="1"/>
  <c r="M311" i="1" s="1"/>
  <c r="M310" i="1" s="1"/>
  <c r="L302" i="1"/>
  <c r="L311" i="1" s="1"/>
  <c r="L310" i="1" s="1"/>
  <c r="K302" i="1"/>
  <c r="J302" i="1"/>
  <c r="I302" i="1"/>
  <c r="H302" i="1"/>
  <c r="H311" i="1" s="1"/>
  <c r="H310" i="1" s="1"/>
  <c r="G302" i="1"/>
  <c r="G311" i="1" s="1"/>
  <c r="G310" i="1" s="1"/>
  <c r="M301" i="1"/>
  <c r="L301" i="1"/>
  <c r="K301" i="1"/>
  <c r="J301" i="1"/>
  <c r="I301" i="1"/>
  <c r="H301" i="1"/>
  <c r="G301" i="1"/>
  <c r="K300" i="1"/>
  <c r="K311" i="1" s="1"/>
  <c r="K310" i="1" s="1"/>
  <c r="J300" i="1"/>
  <c r="J311" i="1" s="1"/>
  <c r="J310" i="1" s="1"/>
  <c r="I300" i="1"/>
  <c r="M299" i="1"/>
  <c r="L299" i="1"/>
  <c r="K299" i="1"/>
  <c r="J299" i="1"/>
  <c r="I311" i="1" l="1"/>
  <c r="I310" i="1" s="1"/>
  <c r="I968" i="1"/>
  <c r="K959" i="1"/>
  <c r="J959" i="1"/>
  <c r="I959" i="1"/>
  <c r="I948" i="1"/>
  <c r="K948" i="1"/>
  <c r="J948" i="1"/>
  <c r="M916" i="1"/>
  <c r="M642" i="1"/>
  <c r="L642" i="1"/>
  <c r="K642" i="1"/>
  <c r="J642" i="1"/>
  <c r="I642" i="1"/>
  <c r="H642" i="1"/>
  <c r="G642" i="1"/>
  <c r="G615" i="1"/>
  <c r="N593" i="1"/>
  <c r="N591" i="1"/>
  <c r="M504" i="1"/>
  <c r="K415" i="1"/>
  <c r="L158" i="1"/>
  <c r="L179" i="1" s="1"/>
  <c r="L176" i="1" s="1"/>
  <c r="K158" i="1"/>
  <c r="K179" i="1" s="1"/>
  <c r="K176" i="1" s="1"/>
  <c r="J34" i="1"/>
  <c r="J60" i="1" s="1"/>
  <c r="I34" i="1"/>
  <c r="I60" i="1" s="1"/>
  <c r="H34" i="1"/>
  <c r="J61" i="1" l="1"/>
  <c r="I61" i="1"/>
  <c r="H60" i="1"/>
  <c r="H61" i="1" l="1"/>
</calcChain>
</file>

<file path=xl/sharedStrings.xml><?xml version="1.0" encoding="utf-8"?>
<sst xmlns="http://schemas.openxmlformats.org/spreadsheetml/2006/main" count="4041" uniqueCount="1029">
  <si>
    <t xml:space="preserve"> Қаржылық ресурстар</t>
  </si>
  <si>
    <t>%</t>
  </si>
  <si>
    <t>бірліктер</t>
  </si>
  <si>
    <t>жобалар</t>
  </si>
  <si>
    <t>км</t>
  </si>
  <si>
    <t xml:space="preserve"> ақпарат</t>
  </si>
  <si>
    <t>Есеп беру</t>
  </si>
  <si>
    <t xml:space="preserve"> - ауылдарда</t>
  </si>
  <si>
    <t>үйлер</t>
  </si>
  <si>
    <t xml:space="preserve"> - мәдени нысандардың құрылысы</t>
  </si>
  <si>
    <t>мың адам</t>
  </si>
  <si>
    <t>іске қосу</t>
  </si>
  <si>
    <t>жоба</t>
  </si>
  <si>
    <t>мемлекеттік инвестициялық жобалар</t>
  </si>
  <si>
    <t>басқа көздер есебінен жобалар</t>
  </si>
  <si>
    <t>1969 жұмыс орны</t>
  </si>
  <si>
    <t>24 жұмыс орны</t>
  </si>
  <si>
    <t>14-жоба. Өскемен қаласы, Әуезов даңғылы, 18 мекенжайында орналасқан №1 емхана ғимаратын күрделі жөндеу</t>
  </si>
  <si>
    <t xml:space="preserve"> - мәдени нысандарды жөндеу</t>
  </si>
  <si>
    <t>5-жоба. А.С. Пушкин кітапханасы</t>
  </si>
  <si>
    <t xml:space="preserve"> 3-жоба. Сол жағалау шағын ауданында кәріз желілерін салу</t>
  </si>
  <si>
    <t>1-жоба. Шлюзная көшесіндегі 0-5А ТК-дан №9 қазандыққа дейін жылу желісін салу</t>
  </si>
  <si>
    <t>5-жоба. ЖЭО-3 инфрақұрылымын салу</t>
  </si>
  <si>
    <t>Қаржылық ресурстар:</t>
  </si>
  <si>
    <t>11.4</t>
  </si>
  <si>
    <t>12.5</t>
  </si>
  <si>
    <t>8.2</t>
  </si>
  <si>
    <t>10</t>
  </si>
  <si>
    <t>13</t>
  </si>
  <si>
    <t>10.3</t>
  </si>
  <si>
    <t>1-жоба. Жылу желісінің бөліктерін күрделі жөндеу/қайта құру</t>
  </si>
  <si>
    <t xml:space="preserve"> - қалпына келтіру</t>
  </si>
  <si>
    <t>мұғалімдер саны</t>
  </si>
  <si>
    <t>100 мың тұрғынға шаққанда</t>
  </si>
  <si>
    <t>1.</t>
  </si>
  <si>
    <t>0,51</t>
  </si>
  <si>
    <t>0,53</t>
  </si>
  <si>
    <t>0,56</t>
  </si>
  <si>
    <t>0,59</t>
  </si>
  <si>
    <t>0,61</t>
  </si>
  <si>
    <t>1065</t>
  </si>
  <si>
    <t>семинар</t>
  </si>
  <si>
    <t>басылымдар</t>
  </si>
  <si>
    <t xml:space="preserve"> %</t>
  </si>
  <si>
    <t>маман</t>
  </si>
  <si>
    <t>10 000 ауыл тұрғынына шаққанда</t>
  </si>
  <si>
    <t>2-жоба. Ауылда мектепке дейінгі мекеме салу</t>
  </si>
  <si>
    <t>1-жоба. Өскемен қаласындағы мектепке дейінгі мекемелерді күрделі жөндеу</t>
  </si>
  <si>
    <t>1-жоба. Гематология орталығының құрылысы</t>
  </si>
  <si>
    <t>2-жоба. 150 төсектік стационарлық жағдайда мүгедектерге арналған оңалту орталығын салу</t>
  </si>
  <si>
    <t xml:space="preserve"> - қалада</t>
  </si>
  <si>
    <t>шаршы метр</t>
  </si>
  <si>
    <t>1-жоба. Қаныш Сәтпаев даңғылындағы мешіт ауданындағы жылу сорғы станциясын техникалық қайта жабдықтау</t>
  </si>
  <si>
    <t>адам</t>
  </si>
  <si>
    <t>-</t>
  </si>
  <si>
    <t>6-жоба. Ұлттық теннис орталығының Республикалық академиясын салу</t>
  </si>
  <si>
    <t>7-жоба. Өскеменде 1000 орындық мұз айдынын салу</t>
  </si>
  <si>
    <t>8-жоба. Өскемен қаласы, Согра ауылы, Фигурный тұйығы, 1 мекенжайында орналасқан шаңғы курортының құрылысы</t>
  </si>
  <si>
    <t>10-жоба. 10 000 орындық мұз аренасы (жылыту аймағымен)</t>
  </si>
  <si>
    <t xml:space="preserve"> 11-жоба. 5000 орындық және жүзу бассейні бар әмбебап спорт аренасын салу</t>
  </si>
  <si>
    <t>0,039</t>
  </si>
  <si>
    <t>0,044</t>
  </si>
  <si>
    <t>0,047</t>
  </si>
  <si>
    <t>0,055</t>
  </si>
  <si>
    <t>0,063</t>
  </si>
  <si>
    <t>БАСҚА ЖОСПАРЛАУ ҚҰЖАТТАРЫН, МЕМЛЕКЕТТІК ФУНКЦИЯЛАРДЫ, ӨКІЛЕТТЕРДІ ЖӘНЕ (НЕМЕСЕ) МЕМЛЕКЕТТІК ҚЫЗМЕТТЕРДІ КӨРСЕТУДІ ІСКЕ АСЫРУ</t>
  </si>
  <si>
    <t>12-жоба. Мұз сарайының құрылысы</t>
  </si>
  <si>
    <t>3.</t>
  </si>
  <si>
    <t>2.</t>
  </si>
  <si>
    <t>4.</t>
  </si>
  <si>
    <t>5.</t>
  </si>
  <si>
    <t>6.</t>
  </si>
  <si>
    <t>ШЫҒЫС ҚАЗАҚСТАН ОБЛЫСЫНЫҢ ДАМУ ЖОСПАРЫН ІСКЕ АСЫРУ</t>
  </si>
  <si>
    <t>СЖжРА ҰСБ</t>
  </si>
  <si>
    <t>Атауы</t>
  </si>
  <si>
    <t>Жауапты орындаушы</t>
  </si>
  <si>
    <t>Ақпарат көзі</t>
  </si>
  <si>
    <t>Өлшем бірлігі</t>
  </si>
  <si>
    <t>Аяқтау нысаны</t>
  </si>
  <si>
    <t>Есепті 2024 жыл</t>
  </si>
  <si>
    <t>2025 жылға жоспар (нақты)</t>
  </si>
  <si>
    <t>2026  жыл</t>
  </si>
  <si>
    <t>2027 жыл</t>
  </si>
  <si>
    <t>2028 жыл</t>
  </si>
  <si>
    <t>2029 жыл</t>
  </si>
  <si>
    <t>Жоспарланған кезең</t>
  </si>
  <si>
    <t>2030 жыл</t>
  </si>
  <si>
    <t>Қаржыландыру көзі</t>
  </si>
  <si>
    <t>Бюджеттік бағдарламаның коды</t>
  </si>
  <si>
    <t>Жобаны жүзеге асырудан күтілетін нәтиже, оның ішінде құрылған жұмыс орындарының саны (тұрақты/уақытша)</t>
  </si>
  <si>
    <t>Есеп беру ақпараты</t>
  </si>
  <si>
    <t>млн. теңге</t>
  </si>
  <si>
    <t>Өнеркәсіп</t>
  </si>
  <si>
    <t>Тау-кен өндіру өнеркәсібі және карьерлерді өңдеу</t>
  </si>
  <si>
    <t>Өңдеу өнеркәсібі</t>
  </si>
  <si>
    <t>басқа көздер есебінен жүзеге асырылатын жобалар</t>
  </si>
  <si>
    <t>БК</t>
  </si>
  <si>
    <t>537 жаңа жұмыс орнын құру. Құрылыс саласына арналған өнім шығаруды ұлғайту.</t>
  </si>
  <si>
    <t>Қаржылық ресурстар</t>
  </si>
  <si>
    <t>статистикалық деректер</t>
  </si>
  <si>
    <t>2-БАҒЫТ: ЖАҢА ӨСУ НҮКТЕЛЕРІ</t>
  </si>
  <si>
    <t>қала бойынша</t>
  </si>
  <si>
    <t>Мемлекеттік инвестициялық жобалар</t>
  </si>
  <si>
    <t>бірлік</t>
  </si>
  <si>
    <t>ЖБ</t>
  </si>
  <si>
    <t>млн. адам</t>
  </si>
  <si>
    <t>Облыс әкімінің орынбасары, ТБ басшысы</t>
  </si>
  <si>
    <t>Мақсат. Ішкі туризмді дамыту үшін қолайлы туристік ортаны қалыптастыру</t>
  </si>
  <si>
    <t>Міндет. Бәсекеге қабілетті туристік индустрияны қалыптастыру</t>
  </si>
  <si>
    <t>120 жұмыс орны</t>
  </si>
  <si>
    <t>Басқа көздер есебінен жобалар</t>
  </si>
  <si>
    <t>пайдалануға беру</t>
  </si>
  <si>
    <t>Облыс әкімінің орынбасары, АШБ басшысы</t>
  </si>
  <si>
    <t>Мақсат. АӨК субъектілерінің бәсекеге қабілеттілігін арттыруға жағдай жасау</t>
  </si>
  <si>
    <t>Қала әкімінің орынбасары,  КжАШБ басшысы</t>
  </si>
  <si>
    <t>млрд. теңге</t>
  </si>
  <si>
    <t>млн.теңге</t>
  </si>
  <si>
    <t>Қала әкімінің орынбасары, ББ және ББ  ШҚО</t>
  </si>
  <si>
    <t>ОБ</t>
  </si>
  <si>
    <t>ҰЭМ</t>
  </si>
  <si>
    <t>РБ</t>
  </si>
  <si>
    <t>РБ - республикалық бюджет</t>
  </si>
  <si>
    <t>Орындалған жұмыстар актісі</t>
  </si>
  <si>
    <t>ОБ, БК</t>
  </si>
  <si>
    <t>ОБ, ЖБ</t>
  </si>
  <si>
    <t>РБ,OБ</t>
  </si>
  <si>
    <t>РБ, OБ</t>
  </si>
  <si>
    <t>РБ, ОБ</t>
  </si>
  <si>
    <t>РБ, OБ, БК</t>
  </si>
  <si>
    <t>БК - басқа көздер</t>
  </si>
  <si>
    <t>РБ, ОБ, ББИҚҚ</t>
  </si>
  <si>
    <t>ББИҚҚ</t>
  </si>
  <si>
    <t>МБҚ</t>
  </si>
  <si>
    <t>РБ/МБҚ</t>
  </si>
  <si>
    <t>РБ, МБҚ</t>
  </si>
  <si>
    <t>АМҚ</t>
  </si>
  <si>
    <t>Ведомствалық деректер</t>
  </si>
  <si>
    <t>Облыс әкімінің орынбасарлары, КӨБ, ТБ басшылары</t>
  </si>
  <si>
    <t>Облыс әкімінің орынбасарлары, ТБ, КӨБ басшылары</t>
  </si>
  <si>
    <t>34 жұмыс орны</t>
  </si>
  <si>
    <t xml:space="preserve"> 256068102, 256066001</t>
  </si>
  <si>
    <t>001, 018</t>
  </si>
  <si>
    <t>256013, 256053</t>
  </si>
  <si>
    <t>ҚСжҚБ, ББ және ББ  ШҚО, ҚБ басшылары</t>
  </si>
  <si>
    <t>Қала әкімінің орынбасары, ББ және ББ  ШҚО басшылары</t>
  </si>
  <si>
    <t>Қала әкімінің орынбасары, МжТДБ басшысы</t>
  </si>
  <si>
    <t>МжТДБ басшысы</t>
  </si>
  <si>
    <t>Қала әкімінің орынбасары, ДШСжТБ басшысы</t>
  </si>
  <si>
    <t>ҚБ басшысы</t>
  </si>
  <si>
    <t>ДСБ басшысы</t>
  </si>
  <si>
    <t>КжАШБ басшысы</t>
  </si>
  <si>
    <t xml:space="preserve"> ЭжБЖБ , КжАШБ  басшылары</t>
  </si>
  <si>
    <t>Қала әкімінің орынбасары,  МСжТБ басшысы</t>
  </si>
  <si>
    <t xml:space="preserve"> КжАШБ басшысы,  Тыныбаев Н.А.ЖК (келісім бойынша)</t>
  </si>
  <si>
    <t>Қала әкімінің орынбасары, ҚБ басшысы</t>
  </si>
  <si>
    <t>ГВт</t>
  </si>
  <si>
    <t>пайдалануға беру актісі</t>
  </si>
  <si>
    <t>ведомстволық деректер</t>
  </si>
  <si>
    <t>Жылу энергиясының тапшылығын азайту</t>
  </si>
  <si>
    <t>400 жұмыс орны</t>
  </si>
  <si>
    <t>мың.адам</t>
  </si>
  <si>
    <t>Басқару мен шешім қабылдау тиімділігін арттыру</t>
  </si>
  <si>
    <t>Жолдардың өткізу қабілетін арттыру, кептелістерді азайту, қауіпсіздікті қамтамасыз ету.</t>
  </si>
  <si>
    <t>жабдықталған қиылыс</t>
  </si>
  <si>
    <t>МБ, МжТДБ басшылары</t>
  </si>
  <si>
    <t>Музейлерге бару</t>
  </si>
  <si>
    <t>Театрларға бару</t>
  </si>
  <si>
    <t>Концерттік ұйымдар өткізген шараларға бару</t>
  </si>
  <si>
    <t>Өсекемен қаласының ПБ басшысы</t>
  </si>
  <si>
    <t>ЦжАБ, ҚСжҚҚБ  басшылары</t>
  </si>
  <si>
    <t>458.018</t>
  </si>
  <si>
    <t>491.059</t>
  </si>
  <si>
    <t>458.022</t>
  </si>
  <si>
    <t xml:space="preserve">Абаттандыру және абаттандыру нысандарын ағымдағы жөндеу  </t>
  </si>
  <si>
    <t>Спорт алаңдарын орнату</t>
  </si>
  <si>
    <t>Ғимараттардың қасбеттерін ағымдағы жөндеу</t>
  </si>
  <si>
    <t>Қысқы кезеңде жолдарды күтіп ұстау</t>
  </si>
  <si>
    <t>Жазғы кезеңде жолдарды күтіп ұстау</t>
  </si>
  <si>
    <t>МБ</t>
  </si>
  <si>
    <t>4-БАҒЫТ: ӨМІР СҮРУ САПАСЫНЫҢ ЖОҒАРЫ ДЕҢГЕЙІ</t>
  </si>
  <si>
    <t xml:space="preserve">ЖАО-ның ресми деректері </t>
  </si>
  <si>
    <t xml:space="preserve"> 2-жоба. «Шығыс жылу» АҚ №2 қазандығын кеңейту</t>
  </si>
  <si>
    <t>Ведомстволық деректер</t>
  </si>
  <si>
    <t>Өскемен қ. ТЖБ басшысы</t>
  </si>
  <si>
    <t>Мақсат. Халықты хабардар ету жүйесін кеңейту</t>
  </si>
  <si>
    <t>Мақсат. Денешынықтыру және спортпен жүйелі айналысатын азаматтар үлесін арттыру</t>
  </si>
  <si>
    <t>1-жоба. Волейбол орталығы ғимаратының құрылысы</t>
  </si>
  <si>
    <t>2-жоба. «Шахмат үйінің» құрылысы</t>
  </si>
  <si>
    <t>ЭМ</t>
  </si>
  <si>
    <t>Мақсат. Сауда саласындағы көлеңкелі экономиканы азайту</t>
  </si>
  <si>
    <t>ОБ, РБ</t>
  </si>
  <si>
    <t>2-міндет: Бюджеттік инвестициялар және мемлекеттік-жекешелік әріптестікті дамыту бойынша мемлекеттік саясатты іске асыру</t>
  </si>
  <si>
    <t>шарттың аяқталуы</t>
  </si>
  <si>
    <t>ІСБ басшысы</t>
  </si>
  <si>
    <t>мамандар</t>
  </si>
  <si>
    <t>Оқу сауаттылығы</t>
  </si>
  <si>
    <t>Математикалық сауаттылық</t>
  </si>
  <si>
    <t>Жаратылыстану-ғылыми сауаттылық</t>
  </si>
  <si>
    <t>Мақсат. Қазіргі заманғы материалдық-техникалық базасы бар эргономикалық және қауіпсіз ортаны құру</t>
  </si>
  <si>
    <r>
      <rPr>
        <b/>
        <sz val="11"/>
        <rFont val="Times New Roman"/>
        <family val="1"/>
        <charset val="204"/>
      </rPr>
      <t xml:space="preserve">Іс-шара 3. </t>
    </r>
    <r>
      <rPr>
        <sz val="11"/>
        <rFont val="Times New Roman"/>
        <family val="1"/>
        <charset val="204"/>
      </rPr>
      <t xml:space="preserve">
Сауда нысандарын ашу</t>
    </r>
  </si>
  <si>
    <t>РБ,ОБ,БК</t>
  </si>
  <si>
    <t xml:space="preserve"> ІСБ басшысы</t>
  </si>
  <si>
    <t>акциялар саны.</t>
  </si>
  <si>
    <t>ПБ-ның ведомстволық деректері</t>
  </si>
  <si>
    <r>
      <t xml:space="preserve">Іс-шара 1. </t>
    </r>
    <r>
      <rPr>
        <sz val="11"/>
        <rFont val="Times New Roman"/>
        <family val="1"/>
        <charset val="204"/>
      </rPr>
      <t>Орташа жөндеу жұмыстары</t>
    </r>
  </si>
  <si>
    <r>
      <rPr>
        <b/>
        <sz val="11"/>
        <rFont val="Times New Roman"/>
        <family val="1"/>
        <charset val="204"/>
      </rPr>
      <t>Іс-шара 1</t>
    </r>
    <r>
      <rPr>
        <sz val="11"/>
        <rFont val="Times New Roman"/>
        <family val="1"/>
        <charset val="204"/>
      </rPr>
      <t>. Жеке тұрғын үй құрылысы</t>
    </r>
  </si>
  <si>
    <t>Міндет. Қаланы тұрғын-үймен қамтамасыз ету</t>
  </si>
  <si>
    <t>Мақсат. Нашақорлықтың таралуын болдырмау</t>
  </si>
  <si>
    <t>Міндет. Нашақорлықтың алдын алу</t>
  </si>
  <si>
    <t xml:space="preserve"> Іс-шара. Сирена-дауыс орнатқыштарын сатып алу</t>
  </si>
  <si>
    <t>Міндет. Мемлекеттік тілдің толыққанды қызмет етуін қамтамасыз ету.</t>
  </si>
  <si>
    <t>ТДБ басшысы</t>
  </si>
  <si>
    <t>Мақсат. Дене шынықтыру және спортпен жүйелі түрде айналысатын азаматтардың үлесін арттыру.</t>
  </si>
  <si>
    <t>Міндет: Халықты дене шынықтыру және спортпен жүйелі түрде айналысуға тарту үшін жағдай жасау.</t>
  </si>
  <si>
    <t>2026–2030 жылдарға арналған Өскемен қаласының даму жөніндегі инвестициялық жоспары</t>
  </si>
  <si>
    <t>Облыс әкімінің бірінші орынбасары, ЭжБЖБ, КӨБ, АШБ, ЭжТҮКШБ басшылары</t>
  </si>
  <si>
    <t xml:space="preserve"> Қала әкімінің орынбасары, ЭжБЖБ, КжАШБ басшылары</t>
  </si>
  <si>
    <t>ЭжБЖБ басшысы,  "Өскемен конденсатор зауыты" ЖШС (келісім бойынша)</t>
  </si>
  <si>
    <t>КжАШБ басшысы,  "Востокмашзавод" АҚ (келісім бойынша)</t>
  </si>
  <si>
    <t>60 жаңа жұмыс орнын құру. Жылына 32400 тонна жарамды құйма, оның ішінде үстіңгі арқалық 24000 дана және бүйірлік жақтау 48000 дана.</t>
  </si>
  <si>
    <t>КжАШБ  басшысы, "Біздің Үй құрылыс компаниясы" ЖШС  (келісім бойынша)</t>
  </si>
  <si>
    <t xml:space="preserve">Қала әкімінің орынбасары, КжАШБ </t>
  </si>
  <si>
    <t>КжАШБ  басшысы, "Тала" ЖШС (келісім бойынша)</t>
  </si>
  <si>
    <t>Мақсат. Ел экономикасының жылу және электр энергиясына өсіп келе жатқан қажеттілігін қамтамасыз ету, жаңартылатын энергия көздері мен атом энергетикасын дамытуға жағдай жасау</t>
  </si>
  <si>
    <t>Міндет. Елдің электр энергиясына қажеттілігін үздіксіз қамтамасыз ету</t>
  </si>
  <si>
    <t>ТҮКШ, ЖК және АЖБ басшылары,  "Өскемен ЖЭО" ЖШС (келісім бойынша)</t>
  </si>
  <si>
    <t>ТҮКШ, ЖК және АЖБ басшылары,  "Өскемен - Энерго" ЖШС (келісім бойынша)</t>
  </si>
  <si>
    <t xml:space="preserve">Облыс әкімінің орынбасары, КӨБ, АШБ басшылары </t>
  </si>
  <si>
    <t>млн. АҚШ доллар</t>
  </si>
  <si>
    <t>Мақсат. Шикізаттық емес тауарлар экспортының дамуы мен ілгерілеуі, сауда-экономикалық ынтымақтастықты кеңейту, сондай-ақ тауарлар мен көрсетілетін қызметтердің сапасын арттыруға бағытталған техникалық реттеу және метрология жүйесін жетілдіру</t>
  </si>
  <si>
    <t>Міндет. Өңдеу өнеркәсібі өнімдерінің экспорт көлемін ұлғайту</t>
  </si>
  <si>
    <t>"ҮМЗ" АҚ-ның бериллий өндірісі үшін өлшемі 1200-1500 мм дейінгі геометриялық күрделі дизайн  өнімдерін дайындаудың технологиялық мүмкіндігін кеңейту мақсатында сандық бағдарламалық басқаруы бар жабдықты сатып алу</t>
  </si>
  <si>
    <t>ЭжБЖБ басшысы, "ҮМЗ" АҚ (келісім бойынша)</t>
  </si>
  <si>
    <t>ЭжБЖБ бөлімінің басшысы, "ҮМЗ" АҚ (келісім бойынша)</t>
  </si>
  <si>
    <t xml:space="preserve">"COURTOY" прессін орнату бойынша "ҮМЗ" АҚ уран өндірісіндегі учаскені техникалық қайта жарақтандыру жобасы </t>
  </si>
  <si>
    <t>"Өскемен арматуралық зауыты" АҚ қосымша жабдық сатып алу есебінен өндірістік қуаттарды жаңғырту</t>
  </si>
  <si>
    <t>ЭжБЖБ басшысы, "Өскемен арматуралық зауыты" АҚ (келісім бойынша)</t>
  </si>
  <si>
    <t xml:space="preserve"> "Казцинк" ЖШС аффинаж өндірісін жаңғырту</t>
  </si>
  <si>
    <t>ЭжБЖБ басшысы,  "Казцинк" ЖШС (келісім бойынша)</t>
  </si>
  <si>
    <t xml:space="preserve"> "ҮМЗ" АҚ өндірісін жаңғытру және қайта құру</t>
  </si>
  <si>
    <t>ЭжБЖБ басшысы,  "ҮМЗ" АҚ (келісім бойынша)</t>
  </si>
  <si>
    <r>
      <rPr>
        <b/>
        <sz val="11"/>
        <rFont val="Times New Roman"/>
        <family val="1"/>
        <charset val="204"/>
      </rPr>
      <t>Нәтиже көрсеткіш</t>
    </r>
    <r>
      <rPr>
        <sz val="11"/>
        <rFont val="Times New Roman"/>
        <family val="1"/>
        <charset val="204"/>
      </rPr>
      <t>і.   Экономиканың негізгі салаларындағы өндіріс көлемі, соның ішінде:</t>
    </r>
  </si>
  <si>
    <r>
      <rPr>
        <b/>
        <sz val="11"/>
        <color theme="1"/>
        <rFont val="Times New Roman"/>
        <family val="1"/>
        <charset val="204"/>
      </rPr>
      <t>Іс-шара 1</t>
    </r>
    <r>
      <rPr>
        <sz val="11"/>
        <color theme="1"/>
        <rFont val="Times New Roman"/>
        <family val="1"/>
        <charset val="204"/>
      </rPr>
      <t>. Сол жағалау бөлігінде қонақ үйлер салу</t>
    </r>
  </si>
  <si>
    <r>
      <rPr>
        <b/>
        <sz val="11"/>
        <color theme="1"/>
        <rFont val="Times New Roman"/>
        <family val="1"/>
        <charset val="204"/>
      </rPr>
      <t>Іс-шара 2</t>
    </r>
    <r>
      <rPr>
        <sz val="11"/>
        <color theme="1"/>
        <rFont val="Times New Roman"/>
        <family val="1"/>
        <charset val="204"/>
      </rPr>
      <t>. Көп функциялы кешенді салу</t>
    </r>
  </si>
  <si>
    <r>
      <rPr>
        <b/>
        <sz val="11"/>
        <color theme="1"/>
        <rFont val="Times New Roman"/>
        <family val="1"/>
        <charset val="204"/>
      </rPr>
      <t>Іс-шара 3</t>
    </r>
    <r>
      <rPr>
        <sz val="11"/>
        <color theme="1"/>
        <rFont val="Times New Roman"/>
        <family val="1"/>
        <charset val="204"/>
      </rPr>
      <t>. Автовокзалдар мен автобус станцияларын жаңғырту</t>
    </r>
  </si>
  <si>
    <r>
      <rPr>
        <b/>
        <sz val="11"/>
        <rFont val="Times New Roman"/>
        <family val="1"/>
        <charset val="204"/>
      </rPr>
      <t xml:space="preserve"> 2-іс-шара</t>
    </r>
    <r>
      <rPr>
        <sz val="11"/>
        <rFont val="Times New Roman"/>
        <family val="1"/>
        <charset val="204"/>
      </rPr>
      <t>. Сыйымдылығы 70 мың тонна астық қоймасын салу</t>
    </r>
  </si>
  <si>
    <r>
      <rPr>
        <b/>
        <sz val="11"/>
        <rFont val="Times New Roman"/>
        <family val="1"/>
        <charset val="204"/>
      </rPr>
      <t>3-шара:</t>
    </r>
    <r>
      <rPr>
        <sz val="11"/>
        <rFont val="Times New Roman"/>
        <family val="1"/>
        <charset val="204"/>
      </rPr>
      <t xml:space="preserve"> Кепілдік түрінде қаржылық қолдау көрсету</t>
    </r>
  </si>
  <si>
    <r>
      <rPr>
        <b/>
        <sz val="11"/>
        <rFont val="Times New Roman"/>
        <family val="1"/>
        <charset val="204"/>
      </rPr>
      <t>1-іс-шара</t>
    </r>
    <r>
      <rPr>
        <sz val="11"/>
        <rFont val="Times New Roman"/>
        <family val="1"/>
        <charset val="204"/>
      </rPr>
      <t>: Жасалған меморандумдар аясында жобаларды іске асыру</t>
    </r>
  </si>
  <si>
    <r>
      <rPr>
        <b/>
        <sz val="11"/>
        <rFont val="Times New Roman"/>
        <family val="1"/>
        <charset val="204"/>
      </rPr>
      <t xml:space="preserve"> 1-жоба. </t>
    </r>
    <r>
      <rPr>
        <sz val="11"/>
        <rFont val="Times New Roman"/>
        <family val="1"/>
        <charset val="204"/>
      </rPr>
      <t>Лифттерді өндіру және құрастыру</t>
    </r>
  </si>
  <si>
    <r>
      <rPr>
        <b/>
        <sz val="11"/>
        <rFont val="Times New Roman"/>
        <family val="1"/>
        <charset val="204"/>
      </rPr>
      <t xml:space="preserve"> 2-жоба.</t>
    </r>
    <r>
      <rPr>
        <sz val="11"/>
        <rFont val="Times New Roman"/>
        <family val="1"/>
        <charset val="204"/>
      </rPr>
      <t xml:space="preserve"> Ертіс өзені арқылы өтетін көпірі бар айналма жолдан Серікбаев көшесі бойымен жол салу</t>
    </r>
  </si>
  <si>
    <r>
      <rPr>
        <b/>
        <sz val="11"/>
        <rFont val="Times New Roman"/>
        <family val="1"/>
        <charset val="204"/>
      </rPr>
      <t>3-жоба</t>
    </r>
    <r>
      <rPr>
        <sz val="11"/>
        <rFont val="Times New Roman"/>
        <family val="1"/>
        <charset val="204"/>
      </rPr>
      <t>. Тұрғын үй аумақтарын жобалау және салу</t>
    </r>
  </si>
  <si>
    <r>
      <rPr>
        <b/>
        <sz val="11"/>
        <rFont val="Times New Roman"/>
        <family val="1"/>
        <charset val="204"/>
      </rPr>
      <t xml:space="preserve"> 4-жоба.</t>
    </r>
    <r>
      <rPr>
        <sz val="11"/>
        <rFont val="Times New Roman"/>
        <family val="1"/>
        <charset val="204"/>
      </rPr>
      <t xml:space="preserve"> Мырыш құрамдас сулы шлактарды өңдеу</t>
    </r>
  </si>
  <si>
    <r>
      <rPr>
        <b/>
        <sz val="11"/>
        <rFont val="Times New Roman"/>
        <family val="1"/>
        <charset val="204"/>
      </rPr>
      <t xml:space="preserve"> 5-жоба. </t>
    </r>
    <r>
      <rPr>
        <sz val="11"/>
        <rFont val="Times New Roman"/>
        <family val="1"/>
        <charset val="204"/>
      </rPr>
      <t>Жеке деректерді өңдеу орталығын құру</t>
    </r>
  </si>
  <si>
    <r>
      <rPr>
        <b/>
        <sz val="11"/>
        <rFont val="Times New Roman"/>
        <family val="1"/>
        <charset val="204"/>
      </rPr>
      <t>1-іс-шара.</t>
    </r>
    <r>
      <rPr>
        <sz val="11"/>
        <rFont val="Times New Roman"/>
        <family val="1"/>
        <charset val="204"/>
      </rPr>
      <t xml:space="preserve"> Темекі мен алкогольді тұтынумен байланысты зиянның алдын алу және азайту бойынша ақпараттық-түсіндіру жұмыстарын жүргізу</t>
    </r>
  </si>
  <si>
    <r>
      <rPr>
        <b/>
        <sz val="11"/>
        <rFont val="Times New Roman"/>
        <family val="1"/>
        <charset val="204"/>
      </rPr>
      <t>2-іс-шара</t>
    </r>
    <r>
      <rPr>
        <sz val="11"/>
        <rFont val="Times New Roman"/>
        <family val="1"/>
        <charset val="204"/>
      </rPr>
      <t>. Вирустық В гепатитімен ауыратын науқастарды емдеумен қамту</t>
    </r>
  </si>
  <si>
    <r>
      <rPr>
        <b/>
        <sz val="11"/>
        <rFont val="Times New Roman"/>
        <family val="1"/>
        <charset val="204"/>
      </rPr>
      <t xml:space="preserve">1-іс-шара. </t>
    </r>
    <r>
      <rPr>
        <sz val="11"/>
        <rFont val="Times New Roman"/>
        <family val="1"/>
        <charset val="204"/>
      </rPr>
      <t>Педиатрия және балалар хирургиясының өзекті мәселелері бойынша шетелдегі балалар ұйымдарының мамандарының біліктілігін арттыру</t>
    </r>
  </si>
  <si>
    <r>
      <rPr>
        <b/>
        <sz val="11"/>
        <rFont val="Times New Roman"/>
        <family val="1"/>
        <charset val="204"/>
      </rPr>
      <t>1-іс-шара.</t>
    </r>
    <r>
      <rPr>
        <sz val="11"/>
        <rFont val="Times New Roman"/>
        <family val="1"/>
        <charset val="204"/>
      </rPr>
      <t xml:space="preserve"> Вакцинацияның маңыздылығы және вакцинациядан бас тартудың алдын алу туралы БАҚ-та, ресми интернет-порталдарда және әлеуметтік желілерде ақпараттық-түсіндіру жұмыстарын жүргізу</t>
    </r>
  </si>
  <si>
    <r>
      <t xml:space="preserve"> Нәтиже көрсеткіші 1.  </t>
    </r>
    <r>
      <rPr>
        <sz val="11"/>
        <rFont val="Times New Roman"/>
        <family val="1"/>
        <charset val="204"/>
      </rPr>
      <t>Өңірлердегі медицина қызметкерлерін қамтамасыз етудің ең төменгі стандарттарына сәйкес ауыл халқын медицина қызметкерлерімен қамтамасыз ету деңгейін арттыру</t>
    </r>
  </si>
  <si>
    <r>
      <rPr>
        <b/>
        <sz val="11"/>
        <rFont val="Times New Roman"/>
        <family val="1"/>
        <charset val="204"/>
      </rPr>
      <t>1-іс-шара.</t>
    </r>
    <r>
      <rPr>
        <sz val="11"/>
        <rFont val="Times New Roman"/>
        <family val="1"/>
        <charset val="204"/>
      </rPr>
      <t xml:space="preserve"> Мемлекеттік шығармашылық тапсырыстарды жан басына шаққандағы қаржыландыру</t>
    </r>
  </si>
  <si>
    <r>
      <t xml:space="preserve"> Нәтиже көрсеткіші 1.  </t>
    </r>
    <r>
      <rPr>
        <sz val="11"/>
        <rFont val="Times New Roman"/>
        <family val="1"/>
        <charset val="204"/>
      </rPr>
      <t>Жұмыспен қамтылған азаматтар саны, оның ішінде жастар</t>
    </r>
  </si>
  <si>
    <r>
      <rPr>
        <b/>
        <sz val="11"/>
        <rFont val="Times New Roman"/>
        <family val="1"/>
        <charset val="204"/>
      </rPr>
      <t>1-іс-шара</t>
    </r>
    <r>
      <rPr>
        <sz val="11"/>
        <rFont val="Times New Roman"/>
        <family val="1"/>
        <charset val="204"/>
      </rPr>
      <t xml:space="preserve"> Жұмыссыздық деңгейі</t>
    </r>
  </si>
  <si>
    <r>
      <rPr>
        <b/>
        <sz val="11"/>
        <rFont val="Times New Roman"/>
        <family val="1"/>
        <charset val="204"/>
      </rPr>
      <t xml:space="preserve">2-іс-шара. </t>
    </r>
    <r>
      <rPr>
        <sz val="11"/>
        <rFont val="Times New Roman"/>
        <family val="1"/>
        <charset val="204"/>
      </rPr>
      <t>Жұмыссыз азаматтарды субсидияланатын жұмыс орындарына жұмысқа орналастыру</t>
    </r>
  </si>
  <si>
    <r>
      <rPr>
        <b/>
        <sz val="11"/>
        <rFont val="Times New Roman"/>
        <family val="1"/>
        <charset val="204"/>
      </rPr>
      <t>3-іс-шара.</t>
    </r>
    <r>
      <rPr>
        <sz val="11"/>
        <rFont val="Times New Roman"/>
        <family val="1"/>
        <charset val="204"/>
      </rPr>
      <t xml:space="preserve"> Халықтың әлеуметтік осал топтары үшін жаңа бизнес-идеяларды іске асыру үшін 400 АЕК дейін гранттар беру</t>
    </r>
  </si>
  <si>
    <r>
      <rPr>
        <b/>
        <sz val="11"/>
        <rFont val="Times New Roman"/>
        <family val="1"/>
        <charset val="204"/>
      </rPr>
      <t>4-іс-шара</t>
    </r>
    <r>
      <rPr>
        <sz val="11"/>
        <rFont val="Times New Roman"/>
        <family val="1"/>
        <charset val="204"/>
      </rPr>
      <t>. Жұмыс берушілердің өтініші бойынша білім беру ұйымдарында жұмыссыз азаматтарды еңбек нарығында сұранысқа ие дағдылар бойынша 1 айдан 3 айға дейінгі мерзімге кәсіби оқыту</t>
    </r>
  </si>
  <si>
    <r>
      <rPr>
        <b/>
        <sz val="11"/>
        <rFont val="Times New Roman"/>
        <family val="1"/>
        <charset val="204"/>
      </rPr>
      <t>1-іс-шара</t>
    </r>
    <r>
      <rPr>
        <sz val="11"/>
        <rFont val="Times New Roman"/>
        <family val="1"/>
        <charset val="204"/>
      </rPr>
      <t>. Мұқтаж адамдарға стационарлық және жартылай стационарлық жағдайларда арнайы әлеуметтік қызметтерді көрсету</t>
    </r>
  </si>
  <si>
    <r>
      <rPr>
        <b/>
        <sz val="11"/>
        <rFont val="Times New Roman"/>
        <family val="1"/>
        <charset val="204"/>
      </rPr>
      <t xml:space="preserve">3-іс-шара. </t>
    </r>
    <r>
      <rPr>
        <sz val="11"/>
        <rFont val="Times New Roman"/>
        <family val="1"/>
        <charset val="204"/>
      </rPr>
      <t>Мектептердің материалдық-техникалық базасын толықтыру</t>
    </r>
  </si>
  <si>
    <r>
      <rPr>
        <b/>
        <sz val="11"/>
        <rFont val="Times New Roman"/>
        <family val="1"/>
        <charset val="204"/>
      </rPr>
      <t xml:space="preserve"> 5-іс-шара.</t>
    </r>
    <r>
      <rPr>
        <sz val="11"/>
        <rFont val="Times New Roman"/>
        <family val="1"/>
        <charset val="204"/>
      </rPr>
      <t xml:space="preserve"> MTБ жабдықтау</t>
    </r>
  </si>
  <si>
    <r>
      <rPr>
        <b/>
        <sz val="11"/>
        <rFont val="Times New Roman"/>
        <family val="1"/>
        <charset val="204"/>
      </rPr>
      <t>1-іс-шара.</t>
    </r>
    <r>
      <rPr>
        <sz val="11"/>
        <rFont val="Times New Roman"/>
        <family val="1"/>
        <charset val="204"/>
      </rPr>
      <t xml:space="preserve"> Мәдени нысандардың құрылысы</t>
    </r>
  </si>
  <si>
    <r>
      <rPr>
        <b/>
        <sz val="11"/>
        <rFont val="Times New Roman"/>
        <family val="1"/>
        <charset val="204"/>
      </rPr>
      <t>2-іс-шара.</t>
    </r>
    <r>
      <rPr>
        <sz val="11"/>
        <rFont val="Times New Roman"/>
        <family val="1"/>
        <charset val="204"/>
      </rPr>
      <t xml:space="preserve"> Қаладағы мәдени нысандарды күрделі жөндеу</t>
    </r>
  </si>
  <si>
    <r>
      <rPr>
        <b/>
        <sz val="11"/>
        <rFont val="Times New Roman"/>
        <family val="1"/>
        <charset val="204"/>
      </rPr>
      <t>1-іс-шара.</t>
    </r>
    <r>
      <rPr>
        <sz val="11"/>
        <rFont val="Times New Roman"/>
        <family val="1"/>
        <charset val="204"/>
      </rPr>
      <t xml:space="preserve"> Қаладағы спорт нысандарын күрделі жөндеу</t>
    </r>
  </si>
  <si>
    <r>
      <rPr>
        <b/>
        <sz val="11"/>
        <rFont val="Times New Roman"/>
        <family val="1"/>
        <charset val="204"/>
      </rPr>
      <t>1-іс-шара.</t>
    </r>
    <r>
      <rPr>
        <sz val="11"/>
        <rFont val="Times New Roman"/>
        <family val="1"/>
        <charset val="204"/>
      </rPr>
      <t xml:space="preserve"> Қоғамдық көлікті сатып алу</t>
    </r>
  </si>
  <si>
    <r>
      <rPr>
        <b/>
        <sz val="11"/>
        <rFont val="Times New Roman"/>
        <family val="1"/>
        <charset val="204"/>
      </rPr>
      <t xml:space="preserve"> 1-іс-шара</t>
    </r>
    <r>
      <rPr>
        <sz val="11"/>
        <rFont val="Times New Roman"/>
        <family val="1"/>
        <charset val="204"/>
      </rPr>
      <t>. Қалаішілік жолдарды салу және қайта жаңарту</t>
    </r>
  </si>
  <si>
    <r>
      <rPr>
        <b/>
        <sz val="11"/>
        <rFont val="Times New Roman"/>
        <family val="1"/>
        <charset val="204"/>
      </rPr>
      <t>2-іс-шара.</t>
    </r>
    <r>
      <rPr>
        <sz val="11"/>
        <rFont val="Times New Roman"/>
        <family val="1"/>
        <charset val="204"/>
      </rPr>
      <t xml:space="preserve"> Қалаішілік жолдарды жөндеу</t>
    </r>
  </si>
  <si>
    <t>Облыс әкімінің орынбасары,  КӨБ басшысы және басқалар</t>
  </si>
  <si>
    <r>
      <t xml:space="preserve">Нысаналы индикатор                                       </t>
    </r>
    <r>
      <rPr>
        <sz val="11"/>
        <rFont val="Times New Roman"/>
        <family val="1"/>
        <charset val="204"/>
      </rPr>
      <t>ЖӨӨ-нен ҒЗТКЖ-ға ішкі шығындар үлесі</t>
    </r>
  </si>
  <si>
    <t>Қала әкімінің орынбасары, ҚжАШБ басшысы</t>
  </si>
  <si>
    <t>ведомстволық есептілік</t>
  </si>
  <si>
    <t>іс-шаралар саны</t>
  </si>
  <si>
    <t>"Облыс әкімінің ахуалдық орталығы" АЖ</t>
  </si>
  <si>
    <t>бірлік (қабат)</t>
  </si>
  <si>
    <t>Сандық егіз</t>
  </si>
  <si>
    <t>бірлік (қиылыстар)</t>
  </si>
  <si>
    <t>КжАШБ басшысы, креативті индустрия орталығы</t>
  </si>
  <si>
    <t>Қала әкімінің орынбасары,  ДШ,СжТБ басшысы</t>
  </si>
  <si>
    <t xml:space="preserve"> ДШ,СжТ басшысы,               "DevELCENTER" ЖШС (келісім бойынша)</t>
  </si>
  <si>
    <t>150 қонақ үй нөмірлері</t>
  </si>
  <si>
    <r>
      <t xml:space="preserve">КҰИ 27                                                                 </t>
    </r>
    <r>
      <rPr>
        <sz val="11"/>
        <rFont val="Times New Roman"/>
        <family val="1"/>
        <charset val="204"/>
      </rPr>
      <t>Орналастыру орындары қызмет көрсететін келген туристердің саны, (облыс бойынша)</t>
    </r>
  </si>
  <si>
    <t>Қала әкімінің орынбасары,  ТБ басшысы</t>
  </si>
  <si>
    <r>
      <rPr>
        <b/>
        <sz val="11"/>
        <color theme="1"/>
        <rFont val="Times New Roman"/>
        <family val="1"/>
        <charset val="204"/>
      </rPr>
      <t>Іс-шара 1.</t>
    </r>
    <r>
      <rPr>
        <sz val="11"/>
        <color theme="1"/>
        <rFont val="Times New Roman"/>
        <family val="1"/>
        <charset val="204"/>
      </rPr>
      <t xml:space="preserve"> Жібек Жолы көшесі мен                   Қ. Сәтпаев даңғылының қиылысында"AURORA RESIDENCE" көпфункционалды кешенін салу (апартаменттер мен кеңсе үй-жайларымен) </t>
    </r>
  </si>
  <si>
    <t>Міндет. Әлеуметтік маңызы бар азық-түлік бағаларын ұстап тұру</t>
  </si>
  <si>
    <r>
      <t xml:space="preserve">КҰИ 23                                                               </t>
    </r>
    <r>
      <rPr>
        <sz val="11"/>
        <rFont val="Times New Roman"/>
        <family val="1"/>
        <charset val="204"/>
      </rPr>
      <t>АӨК қайта өңделген өнімнің үлесі, %, республика бойынша</t>
    </r>
  </si>
  <si>
    <t>АШМ</t>
  </si>
  <si>
    <t>70- тен кем емес</t>
  </si>
  <si>
    <t>Міндет. Ауыл шаруашылығы шикізатын қайта өңдеу бойынша өнімдерін өндіру үшін тауарлар, жұмыстар мен қызметтердің экономикалық қолжетімділігін арттыру</t>
  </si>
  <si>
    <r>
      <t xml:space="preserve">Нәтиже көрсеткіші 1. </t>
    </r>
    <r>
      <rPr>
        <sz val="11"/>
        <rFont val="Times New Roman"/>
        <family val="1"/>
        <charset val="204"/>
      </rPr>
      <t xml:space="preserve">Облыс бойынша етті қайта өңдеу </t>
    </r>
    <r>
      <rPr>
        <b/>
        <sz val="11"/>
        <rFont val="Times New Roman"/>
        <family val="1"/>
        <charset val="204"/>
      </rPr>
      <t xml:space="preserve">                               </t>
    </r>
  </si>
  <si>
    <t>Қала әкімінің орынбасары, КжАШБ басшысы</t>
  </si>
  <si>
    <t>КжАШБ басшысы,  "Sunrise VEM" (келісім бойынша)</t>
  </si>
  <si>
    <t>КжАШБ басшысы, "Молочный экспресс" ЖШС  (келісім бойынша)</t>
  </si>
  <si>
    <r>
      <t xml:space="preserve">Нәтиже көрсеткіші 3. </t>
    </r>
    <r>
      <rPr>
        <sz val="11"/>
        <rFont val="Times New Roman"/>
        <family val="1"/>
        <charset val="204"/>
      </rPr>
      <t xml:space="preserve">Облыс бойынша майлы дақылдарды (күнбағыс) қайта  өңдеу үлесі </t>
    </r>
    <r>
      <rPr>
        <b/>
        <sz val="11"/>
        <rFont val="Times New Roman"/>
        <family val="1"/>
        <charset val="204"/>
      </rPr>
      <t xml:space="preserve">                               </t>
    </r>
  </si>
  <si>
    <t>КжАШБ, "Altai Mai" ЖШС  (келісім бойынша)</t>
  </si>
  <si>
    <r>
      <rPr>
        <b/>
        <sz val="11"/>
        <color theme="1"/>
        <rFont val="Times New Roman"/>
        <family val="1"/>
        <charset val="204"/>
      </rPr>
      <t>1-іс-шара</t>
    </r>
    <r>
      <rPr>
        <sz val="11"/>
        <color theme="1"/>
        <rFont val="Times New Roman"/>
        <family val="1"/>
        <charset val="204"/>
      </rPr>
      <t>. Өсімдік шаруашылығы өнімдерін өңдеу</t>
    </r>
  </si>
  <si>
    <t xml:space="preserve"> КжАШБ, "ОскеменАгроөнім" ЖШС басшылары (келісім бойынша)</t>
  </si>
  <si>
    <t xml:space="preserve"> КжАШБ, "AITAS AGRO ASTYK" ЖШС басшылары (келісім бойынша)</t>
  </si>
  <si>
    <t>Қаржы ресурстарының жиыны:</t>
  </si>
  <si>
    <t>БАҒЫТ 3: ЭКОНОМИКА МЕН ҚОҒАМНЫҢ ТҮПКІЛІКТІ ӨЗГЕРІСТЕРІ</t>
  </si>
  <si>
    <t>Облыс әкімінің орынбасары,  КӨБ басшысы</t>
  </si>
  <si>
    <t>Мақсат. Кәсіпкерлердің өсуін жеделдету (акселерациялау)</t>
  </si>
  <si>
    <t>Міндет. Кәсіпкерлікті мемлекеттік қолдау шараларына қолжетімділікті қамтамасыз ету</t>
  </si>
  <si>
    <t>КӨБ, КжАШБ, "ДАМУ" КДҚ" АҚ басшылары, Екінші деңгейдегі банктер (келісім бойынша) басшылары</t>
  </si>
  <si>
    <t>"Даму" КДҚ" АҚ әкімшілік деректері</t>
  </si>
  <si>
    <t xml:space="preserve"> КӨБ, КжАШБ басшылары</t>
  </si>
  <si>
    <t>Мақсат. Орта бизнестің тұрақты деңгейін дамыту</t>
  </si>
  <si>
    <t>Мақсат. Бәсекеге қабілетті орта кәсіпкерлік субъектілері үшін қаржыландыруға қолжетімділікті арттыру</t>
  </si>
  <si>
    <r>
      <rPr>
        <b/>
        <sz val="11"/>
        <rFont val="Times New Roman"/>
        <family val="1"/>
        <charset val="204"/>
      </rPr>
      <t>Нәтиже көрсеткіші</t>
    </r>
    <r>
      <rPr>
        <sz val="11"/>
        <rFont val="Times New Roman"/>
        <family val="1"/>
        <charset val="204"/>
      </rPr>
      <t xml:space="preserve">                                                ШОБ өндіріс көлемінің өсу қарқыны</t>
    </r>
  </si>
  <si>
    <r>
      <rPr>
        <b/>
        <sz val="11"/>
        <rFont val="Times New Roman"/>
        <family val="1"/>
        <charset val="204"/>
      </rPr>
      <t>1-іс-шара:</t>
    </r>
    <r>
      <rPr>
        <sz val="11"/>
        <rFont val="Times New Roman"/>
        <family val="1"/>
        <charset val="204"/>
      </rPr>
      <t xml:space="preserve"> "Үздік кәсіпкер" байқауын ұйымдастыру және өткізу</t>
    </r>
  </si>
  <si>
    <t>КжАШБ бөлім басшысы</t>
  </si>
  <si>
    <r>
      <rPr>
        <b/>
        <sz val="11"/>
        <rFont val="Times New Roman"/>
        <family val="1"/>
        <charset val="204"/>
      </rPr>
      <t>2-шара:</t>
    </r>
    <r>
      <rPr>
        <sz val="11"/>
        <rFont val="Times New Roman"/>
        <family val="1"/>
        <charset val="204"/>
      </rPr>
      <t xml:space="preserve"> Сыйақы мөлшерлемесін субсидиялау үшін қаржылық қолдау көрсету</t>
    </r>
  </si>
  <si>
    <t>КжАШБ, "Даму" КДҚ" АҚ басшылары, Екінші деңгейлі банктер (келісім бойынша)</t>
  </si>
  <si>
    <t>КжАШБ, "Даму" КДҚ"  АҚ басшылары, Екінші деңгейлі банктер (келісім бойынша)</t>
  </si>
  <si>
    <t xml:space="preserve">Қала әкімінің орынбасары, КжАШБ басшысы </t>
  </si>
  <si>
    <t>Мақсат. Инвестиция тарту және облыстың инвестициялық тартымдылығын арттыру үшін біртұтас экожүйе қалыптастыру</t>
  </si>
  <si>
    <t>Қала әкімінің орынбасары, КжАШБ, ТҮКШ, ЖКжАЖ басшылары</t>
  </si>
  <si>
    <t>КжАШБ басшысы,  "Лифтек"ЖШС (келісім бойынша)</t>
  </si>
  <si>
    <t>ТҮКШ, ЖКжАЖБ басшысы</t>
  </si>
  <si>
    <t>Қала әкімінің орынбасары, КжАШБ, ТҮКШ, ЖКжАЖБ басшылары</t>
  </si>
  <si>
    <t>КжАШБ, ҚБ басшылары, "Қытай шетелдік инженерлік корпорациясы" ЖШҚ филиалы (келісім бойынша)</t>
  </si>
  <si>
    <t>КжАШБ басшысы,  "Changning Shukoushan Yanjiang Zinc Industry" Компаниясы (келісім бойынша)</t>
  </si>
  <si>
    <t xml:space="preserve"> КжАШБ басшысы,   "Astana Country club"ЖШС (келісім бойынша)</t>
  </si>
  <si>
    <t>ҚСжҚҚБ, ҚБ, ДСБ басшылары, жеке инвестор</t>
  </si>
  <si>
    <t>ЖИ</t>
  </si>
  <si>
    <t>ҚжАШБ басшысы</t>
  </si>
  <si>
    <t>Облыс әкімінің орынбасары, ТРжТПРБ</t>
  </si>
  <si>
    <t>Қала әкімінің орынбасары, ТҮКШ, ЖКжАЖБ басшысы</t>
  </si>
  <si>
    <t>Міндет. Қалдықтарды басқару секторынан метан шығарылымдарын азайту</t>
  </si>
  <si>
    <t>Мақсат. Қоғамдық өмірдің барлық салаларында тең жағдайлар мен мүмкіндіктерді қамтамасыз ету және азаматтық қоғамды дамыту</t>
  </si>
  <si>
    <t>Міндет. Гендерлік теңдік институтын нығайту</t>
  </si>
  <si>
    <r>
      <t xml:space="preserve">Іс-шара 1. </t>
    </r>
    <r>
      <rPr>
        <sz val="11"/>
        <rFont val="Times New Roman"/>
        <family val="1"/>
        <charset val="204"/>
      </rPr>
      <t>Жастармен дәстүрлі отбасылық құндылықтарды нығайту, ерте жүктіліктің алдын алу, әйелдердің қоғамдық-саяси өмірдегі рөлін арттыру және өзін-өзі жүзеге асыру үшін тең мүмкіндіктер жасау бағытында кешенді жұмыс жүргізу</t>
    </r>
  </si>
  <si>
    <t>Мақсат. Мемлекеттік қызметтер көрсету мен мемлекеттік органдардың жұмысының тиімділігін арттыру</t>
  </si>
  <si>
    <t>Міндет 1. Мемлекеттік аппараттың жұмыс істеу қағидалары мен құрылымын жаңғырту, мемлекеттік органдардың қызмет көрсету моделін әрі қарай дамыту</t>
  </si>
  <si>
    <t>Мемлекеттік мекемелерді ұстау</t>
  </si>
  <si>
    <t>Қаланың мемлекеттік мекемелері</t>
  </si>
  <si>
    <t>млн.тенге</t>
  </si>
  <si>
    <t>001</t>
  </si>
  <si>
    <t>млн. тенге</t>
  </si>
  <si>
    <t>ҚМ</t>
  </si>
  <si>
    <t>ӘА</t>
  </si>
  <si>
    <t>ҚБ</t>
  </si>
  <si>
    <t>ЭжБЖБ</t>
  </si>
  <si>
    <t>КжАШБ</t>
  </si>
  <si>
    <t xml:space="preserve">ТҮКШ, ЖКжАЖБ </t>
  </si>
  <si>
    <t>"Өскемен қалалық мәслихатының аппараты" ММ</t>
  </si>
  <si>
    <t>"Өскемен қаласы әкімінің аппараты" ММ</t>
  </si>
  <si>
    <t>"Өскемен қаласының қаржы бөлімі" ММ</t>
  </si>
  <si>
    <t>"Өскемен қаласының экономика және бюджеттік жоспарлау бөлімі" ММ</t>
  </si>
  <si>
    <t>"Өскемен қаласының кәсіпкерлік және ауыл шаруашылығы бөлімі" ММ</t>
  </si>
  <si>
    <t>"Өскемен қаласының тұрғын үй-коммуналдық шаруашылығы, жолаушылар көлігі және автомобиль жолдары бөлімі" ММ</t>
  </si>
  <si>
    <t>"Өскемен қаласының жер қатынастары, сәулет және қала құрылысы" ММ</t>
  </si>
  <si>
    <t>ЖҚ,СжҚҚБ</t>
  </si>
  <si>
    <t xml:space="preserve">"Өскемен қаласының жұмыспен қамту және әлеуметтік бағдарламалар бөлімі" ММ </t>
  </si>
  <si>
    <t>ЖҚжӘББ</t>
  </si>
  <si>
    <t>"Өскемен қаласының тұрғын үй қатынастары" ММ</t>
  </si>
  <si>
    <t>ТҮҚБ</t>
  </si>
  <si>
    <t xml:space="preserve">"Өскемен қаласының мәдениет және тілдерді дамыту бөлімі" ММ </t>
  </si>
  <si>
    <t xml:space="preserve">МжТДБ </t>
  </si>
  <si>
    <t>"Өскемен қаласының ішкі саясат бөлімі" ММ</t>
  </si>
  <si>
    <t xml:space="preserve">ІСБ </t>
  </si>
  <si>
    <t>"Өскемен қаласының дене шынықтыру, спорт және туризм бөлімі" ММ</t>
  </si>
  <si>
    <t>"Өскемен қаласының құрылыс бөлімі" ММ</t>
  </si>
  <si>
    <t>Облыс әкімінің орынбасары, ДСБ басшысы</t>
  </si>
  <si>
    <t>саны                       жас</t>
  </si>
  <si>
    <t>Мақсат. Денсаулық сақтау саласында тиімді алдын алуды қамтамасыз ету және халықтың салауатты өмір салтын ұстануға бейімділігін қалыптастыру</t>
  </si>
  <si>
    <t xml:space="preserve">Қала әкімінің орынбасары, ШҚО ДСБ басшысы </t>
  </si>
  <si>
    <t>ШҚО ДСБ басшысы</t>
  </si>
  <si>
    <r>
      <rPr>
        <b/>
        <sz val="11"/>
        <rFont val="Times New Roman"/>
        <family val="1"/>
        <charset val="204"/>
      </rPr>
      <t>1-іс-шара</t>
    </r>
    <r>
      <rPr>
        <sz val="11"/>
        <rFont val="Times New Roman"/>
        <family val="1"/>
        <charset val="204"/>
      </rPr>
      <t>. Балалар мен жасөспірімдердің денсаулығын қорғау сұрақтары (толық емес тамақтану, мінез-құлықтық қауіп факторлары және психологиялық әл-ауқат мәселелері) бойынша МСАҚ медицина қызметкерлеріне, қоғамдық денсаулық сақтау мамандарына, әлеуметтік қызметкерлерге, мектеп психологтарына арналған онлайн форматта оқыту семинарларын өткізу</t>
    </r>
  </si>
  <si>
    <r>
      <rPr>
        <b/>
        <sz val="11"/>
        <rFont val="Times New Roman"/>
        <family val="1"/>
        <charset val="204"/>
      </rPr>
      <t xml:space="preserve"> Нәтиже көрсеткіші 2. </t>
    </r>
    <r>
      <rPr>
        <sz val="11"/>
        <rFont val="Times New Roman"/>
        <family val="1"/>
        <charset val="204"/>
      </rPr>
      <t>Психоактивті заттарды қолдану салдарынан туындаған психикалық ауырулар мен мінез-құлық бұзылыстарын азайту</t>
    </r>
  </si>
  <si>
    <t xml:space="preserve">Қала әкімінің орынбасары, ШҚО ДСБ </t>
  </si>
  <si>
    <t xml:space="preserve">  </t>
  </si>
  <si>
    <r>
      <rPr>
        <b/>
        <sz val="11"/>
        <rFont val="Times New Roman"/>
        <family val="1"/>
        <charset val="204"/>
      </rPr>
      <t>1-іс-шара.</t>
    </r>
    <r>
      <rPr>
        <sz val="11"/>
        <rFont val="Times New Roman"/>
        <family val="1"/>
        <charset val="204"/>
      </rPr>
      <t xml:space="preserve"> Халықты АИТВ инфекциясына тексеруді қамту</t>
    </r>
  </si>
  <si>
    <r>
      <rPr>
        <b/>
        <sz val="11"/>
        <rFont val="Times New Roman"/>
        <family val="1"/>
        <charset val="204"/>
      </rPr>
      <t>1-іс-шара.</t>
    </r>
    <r>
      <rPr>
        <sz val="11"/>
        <rFont val="Times New Roman"/>
        <family val="1"/>
        <charset val="204"/>
      </rPr>
      <t xml:space="preserve"> 1 жасқа дейінгі балаларды В вирустық гепатитіне қарсы екпемен қамту</t>
    </r>
  </si>
  <si>
    <t>Мақсат. Көрсетілетін медициналық қызметтердің қолжетімділігі мен сапасын жақсарту</t>
  </si>
  <si>
    <r>
      <rPr>
        <b/>
        <sz val="11"/>
        <rFont val="Times New Roman"/>
        <family val="1"/>
        <charset val="204"/>
      </rPr>
      <t>1-іс-шара.</t>
    </r>
    <r>
      <rPr>
        <sz val="11"/>
        <rFont val="Times New Roman"/>
        <family val="1"/>
        <charset val="204"/>
      </rPr>
      <t xml:space="preserve"> Жеке скринингтік тексерулер жүргізуде мақсатты топтардың қамтылуын қамтамасыз ету</t>
    </r>
  </si>
  <si>
    <t>Қала әкімінің орынбасары, ШҚО ДСБ басшысы</t>
  </si>
  <si>
    <t>100 мың адамға шаққанда</t>
  </si>
  <si>
    <t xml:space="preserve">1 мың жаңа туылғанға шаққанда </t>
  </si>
  <si>
    <r>
      <rPr>
        <b/>
        <sz val="11"/>
        <rFont val="Times New Roman"/>
        <family val="1"/>
        <charset val="204"/>
      </rPr>
      <t xml:space="preserve">1-шара. </t>
    </r>
    <r>
      <rPr>
        <sz val="11"/>
        <rFont val="Times New Roman"/>
        <family val="1"/>
        <charset val="204"/>
      </rPr>
      <t>Аумақтық МСАК учаскелік ұйымдарын патронаждық медбикелермен қамтамасыз етілуін арттыру</t>
    </r>
  </si>
  <si>
    <r>
      <rPr>
        <b/>
        <sz val="11"/>
        <rFont val="Times New Roman"/>
        <family val="1"/>
        <charset val="204"/>
      </rPr>
      <t xml:space="preserve">1-шара. </t>
    </r>
    <r>
      <rPr>
        <sz val="11"/>
        <rFont val="Times New Roman"/>
        <family val="1"/>
        <charset val="204"/>
      </rPr>
      <t>Жүкті әйелдерді уақтылы диагностикалау, емдеу және босануға дейінгі бақылаудың жеке жоспарын құру үшін 10 аптаға дейін тіркеуді қамтуды арттыру</t>
    </r>
  </si>
  <si>
    <t>тиісті халықтың 1000-ына шаққандағы            15-17 жастағы жасөспірім қыздар</t>
  </si>
  <si>
    <r>
      <t xml:space="preserve"> Нәтиже көрсеткіші 1.  </t>
    </r>
    <r>
      <rPr>
        <sz val="11"/>
        <rFont val="Times New Roman"/>
        <family val="1"/>
        <charset val="204"/>
      </rPr>
      <t>Ұлттық бағдарламаларға енгізілген барлық вакциналармен иммундаумен қамтылған халықтың мақсатты тобының үлесі,  95% кем емес</t>
    </r>
  </si>
  <si>
    <t>Мақсат. Халықты медициналық көмектің жалпыға бірдей қамтылуын қамтамасыз ету</t>
  </si>
  <si>
    <t>Облыс әкімінің орынбасары, ББ басшысы және басқалар</t>
  </si>
  <si>
    <t>баллдар</t>
  </si>
  <si>
    <t>Мақсат. Мектеп жасына дейінгі балалардың дағдылары мен қабілеттерін дамыту деңгейін арттыру</t>
  </si>
  <si>
    <t>Қала әкімінің орынбасары, ШҚО ББ,  ББ басшылары</t>
  </si>
  <si>
    <t>1-тапсырма. Тәрбиеленушілердің дағдылары мен қабілеттерінің даму деңгейін арттыру</t>
  </si>
  <si>
    <r>
      <rPr>
        <b/>
        <sz val="11"/>
        <rFont val="Times New Roman"/>
        <family val="1"/>
        <charset val="204"/>
      </rPr>
      <t>1-іс-шара</t>
    </r>
    <r>
      <rPr>
        <sz val="11"/>
        <rFont val="Times New Roman"/>
        <family val="1"/>
        <charset val="204"/>
      </rPr>
      <t xml:space="preserve">. Мектепке дейінгі балалар ұйымдарын салу, қайта құру </t>
    </r>
  </si>
  <si>
    <t>ШҚО ББ,  ББ басшылары</t>
  </si>
  <si>
    <t>2- тапсырма. Мектепке дейінгі білім беру жүйесін даярлау, біліктілігін арттыру жүйесін жетілдіру жолымен олардың кадрлық әлеуетін күшейту</t>
  </si>
  <si>
    <r>
      <rPr>
        <b/>
        <sz val="11"/>
        <rFont val="Times New Roman"/>
        <family val="1"/>
        <charset val="204"/>
      </rPr>
      <t>1-іс-шара</t>
    </r>
    <r>
      <rPr>
        <sz val="11"/>
        <rFont val="Times New Roman"/>
        <family val="1"/>
        <charset val="204"/>
      </rPr>
      <t>. Мектепке дейінгі ұйымдар мен мектептердің, лицейлер мен гимназиялардың мектепалды сыныптары педагогтарының біліктілігін арттыру курстарын өткізу</t>
    </r>
  </si>
  <si>
    <t>ББ, ББ басшылары</t>
  </si>
  <si>
    <t>Мақсат. Халықты жұмыспен қамтуға жәрдемдесу және атаулы әлеуметтік көмекті күшейту</t>
  </si>
  <si>
    <t>1-міндет. 3,3 миллионнан астам азаматты, оның ішінде кемінде 2,3 миллион жасты жұмыспен қамту</t>
  </si>
  <si>
    <t>Облыс әкімінің орынбасары, ЖҚжӘБҮБ басшысы</t>
  </si>
  <si>
    <t>Қала әкімінің орынбасары, ЖҚжӘББ басшысы</t>
  </si>
  <si>
    <t>Қала әкімінің орынбасары, ШҚО ББ, ББ басшылары</t>
  </si>
  <si>
    <t>7,3 соның ішінде жастар 4,9</t>
  </si>
  <si>
    <t>7,3 соның ішінде жастар 6,3</t>
  </si>
  <si>
    <t>7,3 соның ішінде жастар 6,4</t>
  </si>
  <si>
    <t>ЖҚжӘББ басшысы</t>
  </si>
  <si>
    <r>
      <rPr>
        <b/>
        <sz val="11"/>
        <rFont val="Times New Roman"/>
        <family val="1"/>
        <charset val="204"/>
      </rPr>
      <t>5 іс-шара</t>
    </r>
    <r>
      <rPr>
        <sz val="11"/>
        <rFont val="Times New Roman"/>
        <family val="1"/>
        <charset val="204"/>
      </rPr>
      <t>. Квотаға енгізілген өңіраралық еңбек ұтқырлығы (Оңтүстік-Солтүстік) шеңберінде қоныс аударушылар мен қандастарды тарту</t>
    </r>
  </si>
  <si>
    <r>
      <rPr>
        <b/>
        <sz val="11"/>
        <rFont val="Times New Roman"/>
        <family val="1"/>
        <charset val="204"/>
      </rPr>
      <t xml:space="preserve"> 6 іс-шара</t>
    </r>
    <r>
      <rPr>
        <sz val="11"/>
        <rFont val="Times New Roman"/>
        <family val="1"/>
        <charset val="204"/>
      </rPr>
      <t>. Жұмысқа орналастыруға жәрдемдесу шараларын әзірлеу және іске асыру</t>
    </r>
  </si>
  <si>
    <r>
      <rPr>
        <b/>
        <sz val="11"/>
        <rFont val="Times New Roman"/>
        <family val="1"/>
        <charset val="204"/>
      </rPr>
      <t>2-іс-шара.</t>
    </r>
    <r>
      <rPr>
        <sz val="11"/>
        <rFont val="Times New Roman"/>
        <family val="1"/>
        <charset val="204"/>
      </rPr>
      <t xml:space="preserve"> Атаулы әлеуметтік көмек тағайындау кезеңінде 1 жастан 6 жасқа дейінгі балаларға ай сайынғы қосымша төлемді қатамасыз ету</t>
    </r>
  </si>
  <si>
    <r>
      <rPr>
        <b/>
        <sz val="11"/>
        <rFont val="Times New Roman"/>
        <family val="1"/>
        <charset val="204"/>
      </rPr>
      <t>2-іс-шара</t>
    </r>
    <r>
      <rPr>
        <sz val="11"/>
        <rFont val="Times New Roman"/>
        <family val="1"/>
        <charset val="204"/>
      </rPr>
      <t xml:space="preserve">. Үкіметтік емес ұйымдардың (жартылай стационарлық/үйде күтім жасайтын қарттар мен мүгедектер және адам саудасының құрбандары үшін), иппотерапия және бейімделгіш атпен жүру, біліктілікті арттыруға көмектесетін қызметтер, көп балалы және аз қамтылған отбасыларға, мүгедектерге және пробация қызметтерінде тіркелген адамдарға арналған кәсіпкерлік бастамаларды дамытуға әлеуметтік қызметтер көрсету </t>
    </r>
  </si>
  <si>
    <r>
      <rPr>
        <b/>
        <sz val="11"/>
        <rFont val="Times New Roman"/>
        <family val="1"/>
        <charset val="204"/>
      </rPr>
      <t>3-іс-шара.</t>
    </r>
    <r>
      <rPr>
        <sz val="11"/>
        <rFont val="Times New Roman"/>
        <family val="1"/>
        <charset val="204"/>
      </rPr>
      <t xml:space="preserve"> Азаматтардың кейбір санаттарына мерекелік және атаулы күндерге әлеуметтік көмек көрсету</t>
    </r>
  </si>
  <si>
    <r>
      <rPr>
        <b/>
        <sz val="11"/>
        <rFont val="Times New Roman"/>
        <family val="1"/>
        <charset val="204"/>
      </rPr>
      <t>4-іс-шара</t>
    </r>
    <r>
      <rPr>
        <sz val="11"/>
        <rFont val="Times New Roman"/>
        <family val="1"/>
        <charset val="204"/>
      </rPr>
      <t>. Мүгедектігі бар адамдарды оңалтудың техникалық құралдарымен және әлеуметтік қызметтермен қамтамасыз ету</t>
    </r>
  </si>
  <si>
    <t>ОМО</t>
  </si>
  <si>
    <t>Мақсат. Елді мекендердің типіне (қала, ауыл) және мөлшеріне (халық санына) қарай нысандар мен көрсетілетін қызметтердің (игіліктердің) халыққа қолжетімділігінің ең төменгі міндетті деңгейін қамтамасыз ету</t>
  </si>
  <si>
    <r>
      <rPr>
        <b/>
        <sz val="11"/>
        <rFont val="Times New Roman"/>
        <family val="1"/>
        <charset val="204"/>
      </rPr>
      <t>1-іс-шара.</t>
    </r>
    <r>
      <rPr>
        <sz val="11"/>
        <rFont val="Times New Roman"/>
        <family val="1"/>
        <charset val="204"/>
      </rPr>
      <t xml:space="preserve"> Мектептер салу</t>
    </r>
  </si>
  <si>
    <t>Қала әкімінің орынбасары, ШҚО ББ, ББ басшысы</t>
  </si>
  <si>
    <r>
      <rPr>
        <b/>
        <sz val="11"/>
        <rFont val="Times New Roman"/>
        <family val="1"/>
        <charset val="204"/>
      </rPr>
      <t>2-іс-шара.</t>
    </r>
    <r>
      <rPr>
        <sz val="11"/>
        <rFont val="Times New Roman"/>
        <family val="1"/>
        <charset val="204"/>
      </rPr>
      <t xml:space="preserve">  Мектептерді күрделі жөндеу</t>
    </r>
  </si>
  <si>
    <t>ШҚО ББ ББ басшысы</t>
  </si>
  <si>
    <t>Ведомстволық есептілік</t>
  </si>
  <si>
    <t>1-жоба. Жаңа түрлендірудегі қазіргі заманғы пәндік кабинеттерді ашу</t>
  </si>
  <si>
    <r>
      <rPr>
        <b/>
        <sz val="11"/>
        <rFont val="Times New Roman"/>
        <family val="1"/>
        <charset val="204"/>
      </rPr>
      <t>4-іс-шара</t>
    </r>
    <r>
      <rPr>
        <sz val="11"/>
        <rFont val="Times New Roman"/>
        <family val="1"/>
        <charset val="204"/>
      </rPr>
      <t>. Қала колледждерінің  материалдық-техникалық базасын  толықтыру</t>
    </r>
  </si>
  <si>
    <t>1-жоба. «Өскемен қызмет көрсету саласы колледжі» КММ материалдық-техникалық базасын нығайту</t>
  </si>
  <si>
    <t>2-жоба. "Өскемен көпсалалы  технологиялық колледжі" КММ материалдық-техникалық базасын нығайту</t>
  </si>
  <si>
    <t xml:space="preserve"> 3-жоба. "Өскемен құрылыс колледжі"  КММ материалдық-техникалық базасын нығайту</t>
  </si>
  <si>
    <t xml:space="preserve"> 4-жоба. «Халық әрістері ағайынды Абдуллиндер атындағы Шығыс Қазақстан өнер училищесі» КМҚК  материалдық-техникалық базасын нығайту</t>
  </si>
  <si>
    <t>5-жоба. "Абай атындағы Шығыс Қазақстан гуманитарлық колледжі" КМҚК материалдық-техникалық базасын нығайту</t>
  </si>
  <si>
    <t>6-жоба. «Өскемен жоғары политехникалық колледжі»КМҚК материалдық-техникалық базасын нығайту</t>
  </si>
  <si>
    <t>Қала әкімінің орынбасары, ШҚО ББ ББ басшысы</t>
  </si>
  <si>
    <r>
      <rPr>
        <b/>
        <sz val="11"/>
        <rFont val="Times New Roman"/>
        <family val="1"/>
        <charset val="204"/>
      </rPr>
      <t>1-іс-шара.</t>
    </r>
    <r>
      <rPr>
        <sz val="11"/>
        <rFont val="Times New Roman"/>
        <family val="1"/>
        <charset val="204"/>
      </rPr>
      <t xml:space="preserve"> Қалада мектепке дейінгі мекемелерді салу және ашу</t>
    </r>
  </si>
  <si>
    <t>ҚСжҚҚБ,  ШҚО ББ ББ, ҚБ басшылары</t>
  </si>
  <si>
    <t>1-жоба. "BASTAU" балабақшасы" ЖШС балабақшаның ашылуы  (Әл-Фараби даңғылы, 13)</t>
  </si>
  <si>
    <t xml:space="preserve"> 2-жоба. «Жанартау» жеке меншік балабақшасына мемлекеттік тапсырыс орналастыру</t>
  </si>
  <si>
    <t>7-жоба. Аязбаев көшесі, 13 мекенжайында 45 орынға арналған балабақшаның ашылуы</t>
  </si>
  <si>
    <t>3-жоба. «Нұрлы жол» шағын ауданында 320 орынға арналған балабақшаның құрылысы (МЖӘ тетігі бойынша)</t>
  </si>
  <si>
    <t xml:space="preserve">4-жоба. Есенберлин 47  даңғылы ауданында 240 орынға арналған балабақшаның құрылысы (МЖӘ тетігі бойынша) </t>
  </si>
  <si>
    <t>5-жоба.  Өтепов 37 ауданында (МЖӘ механизмі бойынша) 240 орынға арналған балабақшаның құрылысы  (МЖӘ тетігі бойынша)</t>
  </si>
  <si>
    <t>8-жоба. 240 орынға арналған балабақшаның ашылуы</t>
  </si>
  <si>
    <t xml:space="preserve"> 9-жоба. Жерұйық көшесі, 5 мекенжайында орналасқан 80 орындық «Golden kids Шығыс» балабақшасының ашылуы</t>
  </si>
  <si>
    <r>
      <rPr>
        <b/>
        <sz val="11"/>
        <rFont val="Times New Roman"/>
        <family val="1"/>
        <charset val="204"/>
      </rPr>
      <t>2-іс-шара.</t>
    </r>
    <r>
      <rPr>
        <sz val="11"/>
        <rFont val="Times New Roman"/>
        <family val="1"/>
        <charset val="204"/>
      </rPr>
      <t xml:space="preserve"> Ауылдарда мектепке дейінгі мекемелерді салу және ашу</t>
    </r>
  </si>
  <si>
    <t>1-жоба. Өскемен қаласында  «Dizar Pius» ЖШС балабақшасының ашылуы (Меновное ауылы)</t>
  </si>
  <si>
    <t xml:space="preserve"> 3-жоба. Өскемен қаласы, Ново-Троицкое ауылында 13 орынға арналған мектеп жанындағы шағын орталық ашу</t>
  </si>
  <si>
    <r>
      <rPr>
        <b/>
        <sz val="11"/>
        <rFont val="Times New Roman"/>
        <family val="1"/>
        <charset val="204"/>
      </rPr>
      <t>1-іс-шара.</t>
    </r>
    <r>
      <rPr>
        <sz val="11"/>
        <rFont val="Times New Roman"/>
        <family val="1"/>
        <charset val="204"/>
      </rPr>
      <t xml:space="preserve"> Қалада қосымша білім беру нысандарын салу</t>
    </r>
  </si>
  <si>
    <t>1-жоба. Инновациялық даму орталығының ашылуы</t>
  </si>
  <si>
    <t>ҚСжҚҚБ,  ШҚО ББ ББ, басшылары</t>
  </si>
  <si>
    <t xml:space="preserve">2-іс-шара. «Өскемен құрылыс колледжі» КММ күрделі жөндеу </t>
  </si>
  <si>
    <t>Қала әкімінің орынбасары, ДСБ басшысы</t>
  </si>
  <si>
    <r>
      <rPr>
        <b/>
        <sz val="11"/>
        <rFont val="Times New Roman"/>
        <family val="1"/>
        <charset val="204"/>
      </rPr>
      <t>1-іс-шара</t>
    </r>
    <r>
      <rPr>
        <sz val="11"/>
        <rFont val="Times New Roman"/>
        <family val="1"/>
        <charset val="204"/>
      </rPr>
      <t>. Қалада денсаулық сақтау мекемелерін салу</t>
    </r>
  </si>
  <si>
    <t>ҚСжҚҚБ,ШҚО ДСБ басшылары</t>
  </si>
  <si>
    <t>РБ,OБ, АМҚ, АМҚ</t>
  </si>
  <si>
    <t xml:space="preserve"> 2-жоба. «Шығыс Қазақстан облыстық көпсалалы онкология және хирургия орталығы»  ШЖҚ КМК хирургиялық корпусының 1-3 қабаттарын жаңғырту</t>
  </si>
  <si>
    <t>ҚСжҚҚБ, ШҚО ДСБ басшылары</t>
  </si>
  <si>
    <t>3-жоба. Өтепов көшесі, 37 мекенжайында орналасқан «Ана мен бала орталығы» ШЖҚ КМКстационарын қайта құру, қайта жоспарлау және перзентханаға қайта жабдықтау</t>
  </si>
  <si>
    <t>4-жоба. Протозанов 7 көшесіндегі Шығыс Қазақстан облыстық аурухана ғимаратының ( Литера А, А2)  бөліктерін жансақтау бөліміне қайта құру (күрделі жөндеумен қайта құру)</t>
  </si>
  <si>
    <t>5-жоба. Өскемен қаласында 300 төсектік көп салалы аурухана салу және пайдалану. Түзету</t>
  </si>
  <si>
    <t>1-жоба. "Шығыс Қазақстан облыстық көп бейінді онкология және хирургия орталығы" ШЖҚ КМК скринингтік орталығына (жартылай жертөлемен) қайта құру</t>
  </si>
  <si>
    <t>1-жоба. Ахмер ауылында отбасылық дәрігерлік амбулатория салу</t>
  </si>
  <si>
    <t>2-жоба. Ново-Троицкое ауылында медициналық орталық салу</t>
  </si>
  <si>
    <t>3-жоба. Ново-Явленка ауылында фельдшерлік-акушерлік пункт салу</t>
  </si>
  <si>
    <t xml:space="preserve"> ШҚО ДСБ басшысы</t>
  </si>
  <si>
    <t>Есеп беру  ақпараты</t>
  </si>
  <si>
    <t>1-жоба. Өтепов 35 көшесіндегі В, Б блоктары, Өтепов 37 көшесіндегі Ана мен бала орталығының ғимаратында орналасқан лифт шахтасын және оны толық ауыстыру арқылы лифт жабдығын күрделі жөндеу</t>
  </si>
  <si>
    <t>2-жоба. "Шығыс Қазақстан облыстық мамандандырылған медициналық орталығы" ШЖҚ КМК желдеткішін күрделі жөндеу (инженерлік желілер, электрмен жабдықтау, урология)</t>
  </si>
  <si>
    <t>4-жоба. Абай 18 даңғылындағы Шығыс Қазақстан облысы ДСБ «ШҚО ММО» ШЖҚ КМК стационар ғимараты мен ота бөлімін электрмен жабдықтау желілерін күрделі жөндеу</t>
  </si>
  <si>
    <t>6-жоба. «ШҚО ММО» ШЖҚ КМК урологоиялық стационар бөлімін күрделі жөндеу</t>
  </si>
  <si>
    <t>9-жоба. Буров 21/1 мекенжайында орналасқан Психикалық денсаулық орталығы ғимаратын күрделі жөндеу</t>
  </si>
  <si>
    <t>8-жоба. Мызы 1/1 мекенжайында орналасқан ШҚО ДСБ «ШҚ ОПДО» ШЖҚ КМК  ғимаратындағы жылу, сумен жабдықтау және кәріз жүйелерін күрделі жөндеу</t>
  </si>
  <si>
    <t>10-жоба. Әуезов көшесі, 26 мекенжайында орналасқан диагностикалық орталық ғимаратының (Литер А2, Литер Б) 1 және 2 қабаттарын күрделі жөндеу</t>
  </si>
  <si>
    <t>7-жоба. Буров 61 мекенжайында орналасқан «Өскемен қаласының №2 қалалық емханасы» ШЖҚ КМК ғимаратын күрделі жөндеу</t>
  </si>
  <si>
    <t>11-жоба. Көкжал Барақ көшесі, 11 мекенжайында орналасқан ШҚО ДСБ "Шығыс Қазақстан облыстық қан орталығы" ШЖҚ КМК бас корпусы ғимаратының жертөлесін күрделі жөндеу</t>
  </si>
  <si>
    <t>12-жоба. "ШҚО қан орталығы" ШЖҚ КМК ғимаратындағы үй-жайларды, су құбыры, су бұру, жылу, электрмен жабдықтауды ішкі әрлеуді және отын сыйымдылығын күрделі жөндеу</t>
  </si>
  <si>
    <t>13-жоба. Серікбаев көшесі, 1/5 мекенжайындағы ШҚО ДСБ «Өскемен қаласының №4 қалалық ауруханасы» ШЖҚ КМК хирургиялық ғимаратының ішкі инженерлік желілері мен ішкі бөліктерін күрделі жөндеу</t>
  </si>
  <si>
    <r>
      <rPr>
        <b/>
        <sz val="11"/>
        <rFont val="Times New Roman"/>
        <family val="1"/>
        <charset val="204"/>
      </rPr>
      <t>1-іс-шара.</t>
    </r>
    <r>
      <rPr>
        <sz val="11"/>
        <rFont val="Times New Roman"/>
        <family val="1"/>
        <charset val="204"/>
      </rPr>
      <t xml:space="preserve"> Қалада АӘҚ нысандарын салу</t>
    </r>
  </si>
  <si>
    <t>ЖҚжӘББ, ҚСжҚҚБ басшылары</t>
  </si>
  <si>
    <t>1-жоба. 100 орындық жартылай стационар жағдайында психоневрологиялық аурулары бар 18 жастан асқан адамдарға арналған арнаулы әлеуметтік қызмет көрсету орталығын салу</t>
  </si>
  <si>
    <t>ҚСжҚҚБ, ЖҚжӘББ басшылары</t>
  </si>
  <si>
    <r>
      <rPr>
        <b/>
        <sz val="11"/>
        <rFont val="Times New Roman"/>
        <family val="1"/>
        <charset val="204"/>
      </rPr>
      <t xml:space="preserve">2-іс-шара. </t>
    </r>
    <r>
      <rPr>
        <sz val="11"/>
        <rFont val="Times New Roman"/>
        <family val="1"/>
        <charset val="204"/>
      </rPr>
      <t>Әлеуметтік нысандардағы MTБ жабдықтау</t>
    </r>
  </si>
  <si>
    <t>1-жоба. "Өскемен арнайы әлеуметтік қызмет көрсету орталығы" КММ  материалдық-техникалық базасын нығайту</t>
  </si>
  <si>
    <t>2-жоба. "Өскемен арнайы әлеуметтік қызмет көрсету орталығы" КММ  қызмет алушыларды тасымалдауға арналған Газель сатып алу</t>
  </si>
  <si>
    <t xml:space="preserve">Есеп </t>
  </si>
  <si>
    <t>ҚСжҚҚБ, МжТДБ басшылары</t>
  </si>
  <si>
    <t>ҚСжҚҚБ, МжТДБ, ҚБ басшылары</t>
  </si>
  <si>
    <t>1-жоба. Өскемен қаласындағы көп функциялы концерт орталығының құрылысы (конгресс-холл)</t>
  </si>
  <si>
    <t>1-жоба. Тоқтаров көшесі, 56 мекенжайындағы "Шығыс Қазақстан өнер мұражайы" КМҚК мұражай ғимаратын күрделі жөндеу</t>
  </si>
  <si>
    <t xml:space="preserve"> 2-жоба. «Облыстық тарихи-өлкетану мұражайы» КМҚК ғимаратын күрделі жөндеу</t>
  </si>
  <si>
    <t>3-жоба. Сәтпаев, 55 мекенжайында орналасқан «ШҚО драма және оперетта театры» КМҚК ғимаратын күрделі жөндеу</t>
  </si>
  <si>
    <t>4-жоба. Сол жағалау саябағындағы ашық аспан астындағы хайуанаттар бағын қайта жаңарту</t>
  </si>
  <si>
    <t>5-жоба.Е.П. Славский атындағы Набережный көшесі бойындағы «Өскемен қаласы әкімдігінің Оралхан Бөкей атындағы орталықтандырылған кітапхана жүйесі» КММ шатырын күрделі жөндеу</t>
  </si>
  <si>
    <r>
      <rPr>
        <b/>
        <sz val="11"/>
        <rFont val="Times New Roman"/>
        <family val="1"/>
        <charset val="204"/>
      </rPr>
      <t>3-іс-шара.</t>
    </r>
    <r>
      <rPr>
        <sz val="11"/>
        <rFont val="Times New Roman"/>
        <family val="1"/>
        <charset val="204"/>
      </rPr>
      <t xml:space="preserve"> Мәдениет нысандарын MTБ жабдықтау</t>
    </r>
  </si>
  <si>
    <t>1-жоба. "Шығыс Қазақстан облыстық сәулет-этнографиялық және табиғи-ландшафттық музей-қорығы" КМҚК</t>
  </si>
  <si>
    <t>2-жоба. «ШҚО өнер мұражайы» КМҚК</t>
  </si>
  <si>
    <t>3-жоба. «Облыстық тарихи-өлкетану мұражайы» КМҚК</t>
  </si>
  <si>
    <t>4-жоба. «ШҚО драма және оперетта театры» КМҚК</t>
  </si>
  <si>
    <t>6-жоба. ШҚО балалар және жасөспірімдер кітапханасы</t>
  </si>
  <si>
    <t xml:space="preserve">7-жоба. Зағип және көзі нашар көретін азаматтарға арналған Шығыс Қазақстан облыстық арнайы кітапханасы </t>
  </si>
  <si>
    <t>ДШСжТБ басшысы</t>
  </si>
  <si>
    <t>1-жоба. Өскемен қаласы, Сәтпаев даңғылы, 82/1 мекенжайындағы «Жекпе-жек сарайы» ғимаратының шатырын, қасбетін және үй-жайларын күрделі жөндеу (Қажымұқан атындағы Шығыс Қазақстан облыстық жеке күрестен мамандандырылған балалар-жасөспірімдер олимпиадалық резерв мектебі" КММ)</t>
  </si>
  <si>
    <t>2-жоба. Шығыс Қазақстан облысы, Өскемен қаласы, Қ. Сәтпаев даңғылы, 82/3 мекенжайында орналасқан Орталық бассейні ғимаратының шатырын күрделі жөндеу ("Шығыс Қазақстан облыстық мамандандырылған су спорты түрлері бойынша балалар- жасөспірімдер олимпиадалық резерв спорт мектебі" КММ)</t>
  </si>
  <si>
    <t>Қала әкімінің орынбасары, ҚСжҚҚБ, ҚБ басшылары</t>
  </si>
  <si>
    <t>Ведомстволық   есептілік</t>
  </si>
  <si>
    <t>ҚСжҚҚБ, ҚБ басшылары</t>
  </si>
  <si>
    <r>
      <rPr>
        <b/>
        <sz val="11"/>
        <rFont val="Times New Roman"/>
        <family val="1"/>
        <charset val="204"/>
      </rPr>
      <t>1-іс-шара</t>
    </r>
    <r>
      <rPr>
        <sz val="11"/>
        <rFont val="Times New Roman"/>
        <family val="1"/>
        <charset val="204"/>
      </rPr>
      <t>. Тұрғындардың демалысына арналған ойын-сауық және демалыс саябақтары/алаңдар/бульварлар/бақтар</t>
    </r>
  </si>
  <si>
    <t>1-жоба. "Нұрлы Жол"шағын ауданында 599 орындық жалпы білім беретін мектеп аллеясын абаттандыру</t>
  </si>
  <si>
    <t xml:space="preserve">ҚСжҚҚБ, ҚБ басшылары </t>
  </si>
  <si>
    <t>2-жоба. Өскемен қаласының сол жағалауындағы (Нұрлы жол) инженерлік-коммуникациялық инфрақұрылым салу (есу арнасы)</t>
  </si>
  <si>
    <t>Қала әкімінің  орынбасары, ТҮКШ, ЖКжАЖБ басшысы</t>
  </si>
  <si>
    <t>1-жоба. Трамвайлар сатып алу</t>
  </si>
  <si>
    <t>1-жоба. Автобустар мен шағын автобустар сатып алу</t>
  </si>
  <si>
    <t>1-жоба. Сәтпаев даңғылы мен Жібек Жолы көшесінің қиылысында көлік айрығын салу</t>
  </si>
  <si>
    <t>2-жоба. Базовый көшесін қайта жаңарту</t>
  </si>
  <si>
    <t>4-жоба. Жеңіс даңғылы, Е.П. Славский атындағы жағалау - Пермитин көшесі бойындағы көлік айрығының құрылысы</t>
  </si>
  <si>
    <t>5-жоба. Базовый көшесінен Рейша көшесіне дейінгі учаскедегі инженерлік-коммуникациялық инфрақұрылымды қайта жаңарту</t>
  </si>
  <si>
    <t>6-жоба. "Fresh Market" ауданында Сәтбаев даңғылы бойынша жер үсті жаяу жүргіншілер өткелін салу</t>
  </si>
  <si>
    <t>7-жоба. Белинский көшесін қайта жаңарту</t>
  </si>
  <si>
    <t>8-жоба. Карбышев көшесін қайта жаңарту</t>
  </si>
  <si>
    <t>9-жоба. Есенберлин даңғылы бойынша жер үсті жаяу жүргіншілер өткелін салу</t>
  </si>
  <si>
    <t xml:space="preserve">10-жоба.Назарбаев даңғылы бойындағы Серікбаев пен 30 көшесінің арасындағы учаскеде инженерлік-коммуникациялық инфрақұрылымды қайта жаңарту </t>
  </si>
  <si>
    <t>11-жоба. Ертіс өзені арқылы өтетін көпір өткелі бар сақинадан Серікбаев көшесін тесу құрылысы</t>
  </si>
  <si>
    <t>12-жоба.8-ші жоспарлау ауданында Абай және Шәкәрім даңғылдарының тұсындағы көпірлер арасында инженерлік-коммуникациялық инфрақұрылым салу</t>
  </si>
  <si>
    <t>13-жоба. Алматы трассасына шығатын Жібек жолы көшесінің ауданында инженерлік-коммуникациялық инфрақұрылым салу</t>
  </si>
  <si>
    <t>ЖСҚ әзірлей отырып, Өскемен қаласындағы «ҮМЗ» АҚ - Шнайдер көпірі ауданындағы Үлбі өзені арқылы өтетін автожол көпірін қайта құру</t>
  </si>
  <si>
    <t>1-жоба. ШҚО Өскемен қаласындағы жолдарды орташа жөндеу</t>
  </si>
  <si>
    <r>
      <rPr>
        <b/>
        <sz val="11"/>
        <rFont val="Times New Roman"/>
        <family val="1"/>
        <charset val="204"/>
      </rPr>
      <t>Нәтиже көрсеткіші 11.</t>
    </r>
    <r>
      <rPr>
        <sz val="11"/>
        <rFont val="Times New Roman"/>
        <family val="1"/>
        <charset val="204"/>
      </rPr>
      <t xml:space="preserve"> Облыс бойынша нормативтік жағдайдағы кентішілік автомобиль жолдарының үлесі</t>
    </r>
  </si>
  <si>
    <r>
      <rPr>
        <b/>
        <sz val="11"/>
        <rFont val="Times New Roman"/>
        <family val="1"/>
        <charset val="204"/>
      </rPr>
      <t xml:space="preserve">1-іс-шара. </t>
    </r>
    <r>
      <rPr>
        <sz val="11"/>
        <rFont val="Times New Roman"/>
        <family val="1"/>
        <charset val="204"/>
      </rPr>
      <t>Кентішілік жолдарды жөндеу</t>
    </r>
  </si>
  <si>
    <t>1-жоба. Ахмер ауылындағы жолдарды орташа жөндеу</t>
  </si>
  <si>
    <t>1-жоба. Ахмер ауылындағы Қайыңды, Еңбекші көшелерінің жолдарвн орташа жөндеу</t>
  </si>
  <si>
    <r>
      <rPr>
        <b/>
        <sz val="11"/>
        <rFont val="Times New Roman"/>
        <family val="1"/>
        <charset val="204"/>
      </rPr>
      <t>2-іс-шара.</t>
    </r>
    <r>
      <rPr>
        <sz val="11"/>
        <rFont val="Times New Roman"/>
        <family val="1"/>
        <charset val="204"/>
      </rPr>
      <t xml:space="preserve"> Қаладағы көшелер бойына жарықтандыру салу</t>
    </r>
  </si>
  <si>
    <t>1-жоба. Өскемен қаласының көшелеріне жарықтандыру орнату</t>
  </si>
  <si>
    <r>
      <rPr>
        <b/>
        <sz val="11"/>
        <rFont val="Times New Roman"/>
        <family val="1"/>
        <charset val="204"/>
      </rPr>
      <t>3-іс-шара.</t>
    </r>
    <r>
      <rPr>
        <sz val="11"/>
        <rFont val="Times New Roman"/>
        <family val="1"/>
        <charset val="204"/>
      </rPr>
      <t xml:space="preserve"> Ауылдарда көшелер бойына жарықтандыру орнату</t>
    </r>
  </si>
  <si>
    <t xml:space="preserve"> 1-жоба. Меновное ауылындағы  Ярославский 127А көшесі бойымен  Радуга соңғы аялдамасына дейін (№ 53 бағыт бойынша) көшелеріне жарықтандыру орнату</t>
  </si>
  <si>
    <r>
      <rPr>
        <b/>
        <sz val="11"/>
        <rFont val="Times New Roman"/>
        <family val="1"/>
        <charset val="204"/>
      </rPr>
      <t>1-іс-шара</t>
    </r>
    <r>
      <rPr>
        <sz val="11"/>
        <rFont val="Times New Roman"/>
        <family val="1"/>
        <charset val="204"/>
      </rPr>
      <t>. Қаладағы су желілерінің құрылысы</t>
    </r>
  </si>
  <si>
    <t>1-жоба. Дружба Народов көшесінде сумен жабдықтау және су буру желілерін салу (500 адам)</t>
  </si>
  <si>
    <t>2-жоба. Абай даңғылы, Трубный тұйық көшесі ауданында және Ахмер ауылында су құбыры желілерін салу</t>
  </si>
  <si>
    <t>1-жоба. Жаңа Согра ауылында тазарту құрылыстарын салу</t>
  </si>
  <si>
    <r>
      <rPr>
        <b/>
        <sz val="11"/>
        <rFont val="Times New Roman"/>
        <family val="1"/>
        <charset val="204"/>
      </rPr>
      <t>2-іс-шара</t>
    </r>
    <r>
      <rPr>
        <sz val="11"/>
        <rFont val="Times New Roman"/>
        <family val="1"/>
        <charset val="204"/>
      </rPr>
      <t>. Су бұру нысандарын салу</t>
    </r>
  </si>
  <si>
    <t>2-жоба. Дружба Народов көшесінде су бұру желілерін салу</t>
  </si>
  <si>
    <t>4-жоба. Спорт, Нұрлы жол шағын аудандарының және 19 тұрғын ауданының 4-кварталының инженерлік-коммуникациялық инфрақұрылымын салу</t>
  </si>
  <si>
    <r>
      <rPr>
        <b/>
        <sz val="11"/>
        <rFont val="Times New Roman"/>
        <family val="1"/>
        <charset val="204"/>
      </rPr>
      <t xml:space="preserve">3-іс-шара. </t>
    </r>
    <r>
      <rPr>
        <sz val="11"/>
        <rFont val="Times New Roman"/>
        <family val="1"/>
        <charset val="204"/>
      </rPr>
      <t>Су бұру жүйесінің нысандарын қайта жаңарту, жаңғырту және жөндеу</t>
    </r>
  </si>
  <si>
    <t>Бәйтерек ҰИХ</t>
  </si>
  <si>
    <t>1-жоба. Өскемен қаласындағы тазарту құрылыстарын дамыту, 2-кезек</t>
  </si>
  <si>
    <t>2-жоба. "Шығыс Қазақстан облысының Өскемен қаласында кәріз тазарту құрылыстарын дамыту" арналған ЖСҚ әзірлеу (2-кезек)</t>
  </si>
  <si>
    <t xml:space="preserve"> 1-іс-шара. Қалада электр желілерін салу</t>
  </si>
  <si>
    <t>1-жоба. 24- тұрғын ауданы 3- шағын ауданының бас жоспары мен инженерлік-коммуникациялық инфрақұрылымын салу. Кварталішілік электрмен жабдықтау желілері және сыртқы жарықтандыру</t>
  </si>
  <si>
    <t>2-жоба. 24- тұрғын ауданы 5-шағын ауданының бас жоспары мен инженерлік-коммуникациялық инфрақұрылымын салу. Кварталішілік электрмен жабдықтау желілері және сыртқы жарықтандыру</t>
  </si>
  <si>
    <t>4-жоба. Самсоновка ауылының тұрғын ауданына инженерлік желілер салу және абаттандыру. Электрмен жабдықтаудың магистральдық желілері</t>
  </si>
  <si>
    <t>3-жоба."Орталық" 110-10/10 кВ ҚС мен  Өскемен ГЭС-нан "Орталық" ҚС дейін  ВЛ-110 кВ   салу</t>
  </si>
  <si>
    <t>5-жоба. Ахмер 110/10-10 кВ қосалқы станциясын, 7-ші ҚС Ахмер ҚС дейін               ВЛ 110 кВ, Ахмерден Орталық ҚС дейінгі ВЛ-110 кВ салу</t>
  </si>
  <si>
    <r>
      <rPr>
        <b/>
        <sz val="11"/>
        <rFont val="Times New Roman"/>
        <family val="1"/>
        <charset val="204"/>
      </rPr>
      <t xml:space="preserve">Нәтиже көрсеткіші 14. </t>
    </r>
    <r>
      <rPr>
        <sz val="11"/>
        <rFont val="Times New Roman"/>
        <family val="1"/>
        <charset val="204"/>
      </rPr>
      <t>Қалада несиелік және жалға берілетін үйлер салу</t>
    </r>
  </si>
  <si>
    <r>
      <rPr>
        <b/>
        <sz val="11"/>
        <rFont val="Times New Roman"/>
        <family val="1"/>
        <charset val="204"/>
      </rPr>
      <t>1-іс-шара</t>
    </r>
    <r>
      <rPr>
        <sz val="11"/>
        <rFont val="Times New Roman"/>
        <family val="1"/>
        <charset val="204"/>
      </rPr>
      <t>. Жалға берілетін тұрғын үй салу және (немесе) сатып алу</t>
    </r>
  </si>
  <si>
    <t>ш.м.</t>
  </si>
  <si>
    <r>
      <rPr>
        <b/>
        <sz val="11"/>
        <rFont val="Times New Roman"/>
        <family val="1"/>
        <charset val="204"/>
      </rPr>
      <t xml:space="preserve">2-іс-шара. </t>
    </r>
    <r>
      <rPr>
        <sz val="11"/>
        <rFont val="Times New Roman"/>
        <family val="1"/>
        <charset val="204"/>
      </rPr>
      <t>Несиелік тұрғын үй салу және (немесе) сатып алу</t>
    </r>
  </si>
  <si>
    <t>2-жоба. "Өскемен қаласындағы                            Қ. Сәтпаев даңғылы бойындағы                           69-позицияны коммерциялық орындары бар көп қабатты тұрғын үйлердің құрылысы"  (сыртқы инженерлік желілерсіз және абаттандырусыз)"</t>
  </si>
  <si>
    <t>3-жоба. "Өскемен қаласындағы                            Қ. Сәтпаев даңғылы бойындағы                           65-позицияны коммерциялық орындары бар көп қабатты тұрғын үйлердің құрылысы"  (сыртқы инженерлік желілерсіз және абаттандырусыз)"</t>
  </si>
  <si>
    <t>4-жоба. "Өскемен қаласындағы                            Қ. Сәтпаев даңғылы бойындағы                           59-позицияны коммерциялық орындары (балабақшамен) бар көп қабатты тұрғын үйлердің құрылысы"  (сыртқы инженерлік желілерсіз және абаттандырусыз)" ЖЖ"</t>
  </si>
  <si>
    <t xml:space="preserve">5-жоба. Өскемен қаласындағы Қ. Сәтпаев даңғылы бойындағы 63-позицияны біріктірілген коммерциялық орны (балабақшасы) бар көп қабатты тұрғын үй құрылысы (сыртқы инженерлік желілерсіз және абаттандырусыз) </t>
  </si>
  <si>
    <t>6-жоба. Өскемен қаласындағы спорт кластерінің артындағы Сәтпаев даңғылы  бойында инженерлік желілері және абаттандыруы бар 9 қабатты тұрғын үй кешенінің құрылысы. 74-позиция</t>
  </si>
  <si>
    <t>7-жоба. Өскемен қаласындағы спорт кластерінің артындағы Сәтпаев даңғылы  бойында инженерлік желілері және абаттандыруы бар 9 қабатты тұрғын үй кешенінің құрылысы. 76-позиция</t>
  </si>
  <si>
    <t>8-жоба. Өскемен қаласындағы спорт кластерінің артындағы Сәтпаев даңғылы  бойында инженерлік желілері және абаттандыруы бар 9 қабатты тұрғын үй кешенінің құрылысы. Тұрғын үй.                  73-75-позиция</t>
  </si>
  <si>
    <t>9-жоба. Өскемен қаласындағы спорт кластерінің артындағы Сәтпаев даңғылы  бойында инженерлік желілері және абаттандыруы бар 9 қабатты тұрғын үй кешенінің құрылысы. Тұрғын үй.                  93-позиция</t>
  </si>
  <si>
    <t>10-жоба. "Өскемен қаласындағы құрылыстың 2-кезегіндегі Сол жағалау тұрғын ауданында  инженерлік желілері және көгалдандыруы бар 80/1, 80/2, 100, 101, 102 позициядағы 12 қабатты үйлердің құрылысы Тұрғын үй. 100-позиция"</t>
  </si>
  <si>
    <t>11-жоба. "Өскемен қаласындағы құрылыстың 2-кезегіндегі Сол жағалау тұрғын ауданында  инженерлік желілері және көгалдандыруы бар 80/1, 80/2, 100, 101, 102 позициядағы 12 қабатты үйлердің құрылысы Тұрғын үй. 101-позиция"</t>
  </si>
  <si>
    <t xml:space="preserve">12-жоба. ШҚО Өскемен қаласының  26-тұрғын ауданының 1-ші шағын ауданында  (1.1, 1.2, 1.3-позициядағы) көп қабатты тұрғын үйлер және инженерлік желілері және абаттандыруы, жапсарлас коммерциялық орындары бар көп қабатты тұрғын үй (1.4-поз) салу
</t>
  </si>
  <si>
    <t>13-жоба.  ШҚО Өскемен қаласының  26-тұрғын ауданының 1-ші шағын ауданында  (1.6, 1.7, 1.8, 1.9 -позициядағы) көп қабатты тұрғын үйлер және инженерлік желілері және абаттандыруы, жапсарлас коммерциялық орындары бар көп қабатты тұрғын үй (1.5-поз) салу</t>
  </si>
  <si>
    <t>ш. м.</t>
  </si>
  <si>
    <t>14-жоба. Инженерлік желілері және абаттандыруы бар 9 қабатты тұрғын үйдің 15 бірлігін салу</t>
  </si>
  <si>
    <t>МБҚ, ОБ</t>
  </si>
  <si>
    <t>15-жоба. Сол жағалау тұрғын үй ауданында инженерлік желілері және абаттандыруы бар 80/1, 80/2, 100, 101, 102 позициядағы 12 қабатты тұрғын үйдің 2 бірлігін,  құрылыстың 2-кезегі</t>
  </si>
  <si>
    <r>
      <rPr>
        <b/>
        <sz val="11"/>
        <rFont val="Times New Roman"/>
        <family val="1"/>
        <charset val="204"/>
      </rPr>
      <t>3-іс-шара.</t>
    </r>
    <r>
      <rPr>
        <sz val="11"/>
        <rFont val="Times New Roman"/>
        <family val="1"/>
        <charset val="204"/>
      </rPr>
      <t xml:space="preserve"> Несиелік тұрғын үй сатып алу</t>
    </r>
  </si>
  <si>
    <r>
      <rPr>
        <b/>
        <sz val="11"/>
        <rFont val="Times New Roman"/>
        <family val="1"/>
        <charset val="204"/>
      </rPr>
      <t>4-іс-шара</t>
    </r>
    <r>
      <rPr>
        <sz val="11"/>
        <rFont val="Times New Roman"/>
        <family val="1"/>
        <charset val="204"/>
      </rPr>
      <t>. Коммерциялық тұрғын үй салу</t>
    </r>
  </si>
  <si>
    <r>
      <rPr>
        <b/>
        <sz val="11"/>
        <rFont val="Times New Roman"/>
        <family val="1"/>
        <charset val="204"/>
      </rPr>
      <t xml:space="preserve">5-іс-шара. </t>
    </r>
    <r>
      <rPr>
        <sz val="11"/>
        <rFont val="Times New Roman"/>
        <family val="1"/>
        <charset val="204"/>
      </rPr>
      <t>Тұрғын үйлерге арналған инженерлік-коммуникациялық желілер салу</t>
    </r>
  </si>
  <si>
    <t>3-жоба. Өскемен қаласындағы құрылыстың 1-кезегіндегі Сол жағалау шағын ауданында инженерлік-коммуникациялық инфрақұрылым мен өткелдер салу. Түзету</t>
  </si>
  <si>
    <t xml:space="preserve">4-жоба. Өскемен қаласындағы Қ. Сәтпаев даңғылындағы 1 кезектегі тұрғын үйлерге кварталішілік электрмен жабдықтау желілерін салу. Базовый көшесі мен Қ. Сәтпаев даңғылы арасындағы шағын ауданның электрмен жабдықтау желілері </t>
  </si>
  <si>
    <t>5-жоба. Өскемен қаласындағы 28-тұрғын ауданының  (2-кезек) инженерлік желілерін салу және абаттандыру. Электрмен жабдықтаудың сыртқы желілері. Түзету</t>
  </si>
  <si>
    <t>6-жоба. Өскемен қаласының 21-тұрғын ауданына электрмен жабдықтау желілерін салу</t>
  </si>
  <si>
    <t>9-жоба. Өскемен қаласының 25-тұрғын ауданының инженерлік-коммуникациялық инфрақұрылымы мен бас жоспарының құрылысы. Алаң ішілік электрмен жабдықтау желілері</t>
  </si>
  <si>
    <t>8-жоба. Өскемен қаласының 20-тұрғын ауданының инженерлік-коммуникациялық инфрақұрылымы мен бас жоспарының құрылысы. Тұрғын ауданының квартал ішілік электрмен жабдықтау желілері. Түзету</t>
  </si>
  <si>
    <t>7-жоба. Өскемен қаласының 24-тұрғын ауданы 4-шағын ауданының бас жоспары мен инженерлік-коммуникациялық инфрақұрылымын салу. Квартал ішілік электрмен жабдықтау желілері. Түзету</t>
  </si>
  <si>
    <t>10-жоба. Өскемен қаласындағы 27-тұрғын ауданының инженерлік-коммуникациялық инфрақұрылымы мен бас жоспарын салу. Электрмен жабдықтаудың квартал ішілік желілері және сыртқы жарықтандыру</t>
  </si>
  <si>
    <t>11-жоба. Өскемен қаласындағы 18-тұрғын ауданының инженерлік-коммуникациялық инфрақұрылымының құрылысы және абаттандыру. Электрмен жабдықтау желілері</t>
  </si>
  <si>
    <t>12-жоба. Өскемен қаласындағы 18-тұрғын ауданының инженерлік-коммуникациялық инфрақұрылымының құрылысы және абаттандыру. Сумен жабдықтау және кәріз желілері</t>
  </si>
  <si>
    <t>13-жоба. Өскемен қаласындағы 18-тұрғын ауданының инженерлік-коммуникациялық инфрақұрылымының құрылысы және абаттандыру.  Бас жоспар</t>
  </si>
  <si>
    <t>14-жоба. Өскемен қаласындағы 16-тұрғын ауданының инженерлік-коммуникациялық инфрақұрылымының құрылысы және абаттандыру. Сумен жабдықтаудың квартал ішілік және кәріз желілері</t>
  </si>
  <si>
    <t>15-жоба. Шығыс Қазақстан облысы Өскемен қаласының 22-тұрғын ауданының 3-шағын ауданының инженерлік-коммуникациялық инфрақұрылым құрылысы. Квартал ішілік  жолдар мен нөсер кәріз желілері</t>
  </si>
  <si>
    <t>16-жоба. Шығыс Қазақстан облысы Өскемен қаласының 22-тұрғын ауданының 3-шағын ауданының инженерлік-коммуникациялық инфрақұрылым құрылысы. Квартал ішілік  жолдар мен нөсер кәріз желілері, электрмен жабдықтау және сыртқы жарықтандыру желілері</t>
  </si>
  <si>
    <t>17-жоба. Шығыс Қазақстан облысы Өскемен қаласының 22-тұрғын ауданының 3-шағын ауданының инженерлік-коммуникациялық инфрақұрылым құрылысы. Квартал ішілік  сумен жабдықтау және су бұру желілері</t>
  </si>
  <si>
    <t>18-жоба. Шығыс Қазақстан облысы Өскемен қаласының 22-тұрғын ауданының 3-шағын ауданының инженерлік-коммуникациялық инфрақұрылым құрылысы. Квартал ішілік жылумен жабдықтау желілері</t>
  </si>
  <si>
    <t>19-жоба. Шығыс Қазақстан облысы Өскемен қаласының 22-тұрғын ауданының 3-шағын ауданының инженерлік-коммуникациялық инфрақұрылым құрылысы. Квартал ішілік телекоммуникация желілері</t>
  </si>
  <si>
    <t>20-жоба. Өскемен қаласының 28-тұрғын ауданында инженерлік желілерді салу және абаттандыру (3-кезек). Квартал ішілік кәріз желілері</t>
  </si>
  <si>
    <t xml:space="preserve"> 21-жоба. Өскемен қаласының 28-тұрғын ауданында (2-кезек) инженерлік желілерін салу және абаттандыру. Квартал ішілік электрмен жабдықтау желілері. Түзету</t>
  </si>
  <si>
    <t>22-жоба. Өскемен қаласындағы Есенберлин даңғылынан Жібек Жолы көшесінің қиылысына дейін инженерлік-коммуникациялық инфрақұрылым салу. №2 учаске</t>
  </si>
  <si>
    <t xml:space="preserve"> 23-жоба. Өскемен қаласының 28-тұрғын ауданына (3-кезек) инженерлік желілер салу және абаттандыру. Бас жоспар. Түзету</t>
  </si>
  <si>
    <t>24-жоба. ШҚО, Өскемен қаласындағы          Қ. Сәтпаев даңғылы бойынша абаттандырумен бірге алаң ішілік инженерлік желілерді салу. Құрылыстың 1-кезегі (57, 58, 63-позициялар). Түзету</t>
  </si>
  <si>
    <t>25-жоба. ШҚО, Өскемен қаласындағы          Қ. Сәтпаев даңғылы бойынша абаттандырумен бірге алаң ішілік инженерлік желілерді салу. Құрылыстың 2-кезегі (59, 65, 69-позициялар). Түзету</t>
  </si>
  <si>
    <t>26-жоба. Нұрлы жол 4 және Нұрлы жол 5 шағын аудандарында инженерлік-коммуникациялық инфрақұрылым салу (квартал ішілік өту жолдары, жолдар, жарықтандыру және нөсер кәрізі),                   1-кезек. Түзету</t>
  </si>
  <si>
    <t>27-жоба. Нұрлы жол 4 және Нұрлы жол 5 шағын аудандарында инженерлік-коммуникациялық инфрақұрылым салу (квартал ішілік өту жолдары, жолдар, жарықтандыру және нөсер кәрізі),                   2-кезек. Түзету</t>
  </si>
  <si>
    <t>28-жоба. Нұрлы жол 4 және Нұрлы жол 5 шағын аудандарында инженерлік-коммуникациялық инфрақұрылым салу. Квартал ішілік электрмен жабдықтау желілері, 1-кезек. Түзету</t>
  </si>
  <si>
    <t>29-жоба. Нұрлы жол 4 және Нұрлы жол 5 шағын аудандарында инженерлік-коммуникациялық инфрақұрылым салу. Квартал ішілік электрмен жабдықтау желілері, 2-кезек. Түзету</t>
  </si>
  <si>
    <t>30-жоба. ШҚО, Өскемен қаласындағы Нұрлы жол 4 және Нұрлы жол 5 шағын аудандарында инженерлік-коммуникациялық инфрақұрылым салу. Квартал ішілік сумен жабдықтау және су бұру желілері</t>
  </si>
  <si>
    <t>31-жоба. ШҚО, Өскемен қаласындағы Нұрлы жол 4 және Нұрлы жол 5 шағын аудандарында инженерлік-коммуникациялық инфрақұрылым салу. Жылумен қамтудың квартал ішілік желілері. Түзету</t>
  </si>
  <si>
    <t>32-жоба. Самсоновка ауылының тұрғын үй ауданына инженерлік желілер салу және абаттандыру. Бас жоспар</t>
  </si>
  <si>
    <t>33-жоба. ШҚО, Өскемен қаласындағы Әл-Фараби даңғылынан Самара тас жолына дейін инженерлік-коммуникациялық инфрақұрылым салу</t>
  </si>
  <si>
    <t>34-жоба. ШҚО, Өскемен қаласындағы спорт кластерінің артындағы Сәтпаев даңғылы бойындағы 73-75, 93-позициялардағы үйлерге сыртқы инженерлік желілер салу және абаттандыру</t>
  </si>
  <si>
    <t xml:space="preserve"> 35-жоба. ШҚО, Өскемен қаласындағы спорт кластерінің артындағы Сәтпаев даңғылы бойындағы 74, 76-позициялардағы үйлерге сыртқы инженерлік желілер салу және абаттандыру</t>
  </si>
  <si>
    <t>36-жоба. ШҚО Өскемен қаласындағы Сол жағалау тұрғын үй ауданындағы құрылыстың 2-кезегіндегі 100, 101-позициялардағы үйлердің сыртқы инженерлік желілерін салу және абаттандыру</t>
  </si>
  <si>
    <t>37-жоба. 220/110 кВ автотрансформаторларды орнату арқылы 500 ҚС-нан Ахмер ҚС-на дейін                ВЛ-220 кВ салу</t>
  </si>
  <si>
    <t>43-жоба. Өскемен қаласындағы 22-тұрғын ауданына инженерлік желілер салу және абаттандыру. 5-шағын ауданы. Квартал ішілік электрмен жабдықтау желілері</t>
  </si>
  <si>
    <t>65-жоба. Өскемен қаласының 27-тұрғын ауданының инженерлік-коммуникациялық инфрақұрылымын және бас жоспарын салу. Бас жоспар</t>
  </si>
  <si>
    <t>66-жоба. «Самсоновка ауылының тұрғын ауданына инженерлік желілер салу және абаттандыру. Магистральды сумен жабдықтау желілері»</t>
  </si>
  <si>
    <t>70-жоба. «Сол жағалау тұрғын ауданының, 2-кезектегі Есенберлин даңғылынан «Нұрлы жол» шағын ауданының шекарасына дейінгі инженерлік-коммуникациялық инфрақұрылымын салу». Орналасқан жері: Қазақстан Республикасы, Шығыс Қазақстан облысы, Өскемен қаласы</t>
  </si>
  <si>
    <t>71-жоба. Өскемен қаласының айналма магистралі (Алматы тас жолы) ауданындағы тұрғын үйлерді сумен жабдықтау желілерінің құрылысы</t>
  </si>
  <si>
    <t>72-жоба. Өскемен қаласының 24-тұрғын ауданының 2-шағын ауданының бас жоспары мен инженерлік-коммуникациялық инфрақұрылымын салу. Квартал ішілік жылумен қамту, су құбыры және кәріз желілері. Түзету</t>
  </si>
  <si>
    <t>73-жоба. Өскемен қаласының 24-тұрғын ауданының 5-шағын ауданының бас жоспары мен инженерлік-коммуникациялық инфрақұрылымын салу. Квартал ішілік жылумен қамту, су құбыры және кәріз желілері. Түзету</t>
  </si>
  <si>
    <t>74-жоба. Өскемен қаласының 20-тұрғын ауданына квартал ішілік кәріз желісін салу</t>
  </si>
  <si>
    <t>75-жоба. Өскемен қаласының 22-тұрғын ауданының инженерлік-коммуникациялық инфрақұрылымын және бас жоспарын салу. Кәріз желілері. Түзету</t>
  </si>
  <si>
    <t xml:space="preserve"> ТҮКШ, ЖКжАЖБ басшысы</t>
  </si>
  <si>
    <t>РБ, ОБ, БК</t>
  </si>
  <si>
    <t xml:space="preserve"> 2-жоба. Садовый көшесі бойынша жылумен қамту желілерін салу</t>
  </si>
  <si>
    <t>3-жоба. Согра ЖЭО-нан "Қарабах" шағын ауданына дейінгі желілерді салу (1-кезек)</t>
  </si>
  <si>
    <t xml:space="preserve">4-жоба. "Қарабах" шағын ауданынан" "Защита" шағын ауданына" дейін» II-кезек желілер салу </t>
  </si>
  <si>
    <t xml:space="preserve">ТҮКШ, ЖКжАЖБ басшысы  </t>
  </si>
  <si>
    <t>6-жоба. Щербаков көшесі мен Автобусный көшелеріне жылумен қамту желілерін салу</t>
  </si>
  <si>
    <r>
      <rPr>
        <b/>
        <sz val="11"/>
        <rFont val="Times New Roman"/>
        <family val="1"/>
        <charset val="204"/>
      </rPr>
      <t>2-Іс-шара</t>
    </r>
    <r>
      <rPr>
        <sz val="11"/>
        <rFont val="Times New Roman"/>
        <family val="1"/>
        <charset val="204"/>
      </rPr>
      <t>. Елді мекен ішіндегі жылумен қамту желілерін жөндеу</t>
    </r>
  </si>
  <si>
    <t>3-жоба. «Өскемен жылу желілері» АҚ №2 қазандығын кеңейту, Өскемен қаласы, Ертіс өзенінің сол жағалауы, №7 учаскесі» ЖСҚ әзірлеу</t>
  </si>
  <si>
    <t xml:space="preserve">Қала әкімінің орынбасары,  Өскемен қ.  ПБ басшысы </t>
  </si>
  <si>
    <t>1-іс-шара. Қалада учаскелік полиция пунктерін ашу (тиесілік нормаларын ескере отырып)</t>
  </si>
  <si>
    <t>Өскемен к. ПБ басшысы</t>
  </si>
  <si>
    <t>Өскемен қ.  ПБ басшысы</t>
  </si>
  <si>
    <t>1-жоба. «Макси молл» ЖШС-де полиция пунктін ашу</t>
  </si>
  <si>
    <t>2-іс-шара. Ауылда жаңа учаскелік полиция пунктерін салу (тиесілілік нормаларын ескере отырып)</t>
  </si>
  <si>
    <t>Өскемен қ. ПБ басшысы</t>
  </si>
  <si>
    <t>1-жоба. Меновное ауылында учаскелік полиция пунктін салу</t>
  </si>
  <si>
    <t xml:space="preserve"> 3-іс-шара. Қаладағы полиция пунктерінің материалдық-техникалық базасын нығайту</t>
  </si>
  <si>
    <t>1-жоба. «Maкси молл» ЖШС учаскелік полиция пунктін жарақтандыру</t>
  </si>
  <si>
    <t>2-жоба. "Алтай" КБО учаскелік полиция пункттін жарақтандыру</t>
  </si>
  <si>
    <t>3-жоба. 20-тұрғын ауданындағы учаскелік полиция пункттін жарақтандыру</t>
  </si>
  <si>
    <r>
      <rPr>
        <b/>
        <sz val="11"/>
        <rFont val="Times New Roman"/>
        <family val="1"/>
        <charset val="204"/>
      </rPr>
      <t>4-іс-шара.</t>
    </r>
    <r>
      <rPr>
        <sz val="11"/>
        <rFont val="Times New Roman"/>
        <family val="1"/>
        <charset val="204"/>
      </rPr>
      <t xml:space="preserve"> Ауылдағы полиция пункттерінің материалдық-техникалық базасын нығайту</t>
    </r>
  </si>
  <si>
    <t>1-жоба. Меновное ауылындағы учаскелік полиция пункттін жарақтандыру</t>
  </si>
  <si>
    <r>
      <rPr>
        <b/>
        <sz val="11"/>
        <rFont val="Times New Roman"/>
        <family val="1"/>
        <charset val="204"/>
      </rPr>
      <t>Нәтиже көрсеткіші 17.</t>
    </r>
    <r>
      <rPr>
        <sz val="11"/>
        <rFont val="Times New Roman"/>
        <family val="1"/>
        <charset val="204"/>
      </rPr>
      <t xml:space="preserve">                      Өрт сөндіру бекеттерінің санын арттыру</t>
    </r>
  </si>
  <si>
    <t xml:space="preserve"> Қала әкімінің орынбасары, Өскемен қаласының ТЖБ басшысы</t>
  </si>
  <si>
    <r>
      <rPr>
        <b/>
        <sz val="11"/>
        <rFont val="Times New Roman"/>
        <family val="1"/>
        <charset val="204"/>
      </rPr>
      <t>Іс-шаралар 1</t>
    </r>
    <r>
      <rPr>
        <sz val="11"/>
        <rFont val="Times New Roman"/>
        <family val="1"/>
        <charset val="204"/>
      </rPr>
      <t>. Жаңа өрт сөндіру бекеттерін салу (тиесілілік нормаларын ескере отырып)</t>
    </r>
  </si>
  <si>
    <t>Өскемен қаласының ТЖБ басшысы</t>
  </si>
  <si>
    <t xml:space="preserve"> 1-жоба. Өскемен қаласы, Меновное ауылы ауданында әмбебап өрт сөндіру бекетін салу</t>
  </si>
  <si>
    <t>1-Іс-шара. ҚТҚ полигондарын салу</t>
  </si>
  <si>
    <t>1-жоба. Қатты тұрмыстық қалдықтар полигонын салу</t>
  </si>
  <si>
    <t xml:space="preserve"> - ЖСҚ әзірлеу</t>
  </si>
  <si>
    <t>Басқа көздер есебінен  жобалар</t>
  </si>
  <si>
    <t xml:space="preserve">жоба 1.Өскемен қаласы ЖК Коротин «Гостиный Дом» сауда кешенін салу </t>
  </si>
  <si>
    <t xml:space="preserve">жоба 2. Өскемен қаласы «12 месяцев» сауда үйін салу </t>
  </si>
  <si>
    <t xml:space="preserve">жоба 3. Өскемен қаласындағы "МедСервис Плюс" ҚФК" ЖШС сауда-өндірістік кешенінің құрылысы </t>
  </si>
  <si>
    <t>жоба 4. Өскемен қаласындағы «Заречный» базарында ауданы 1400 шаршы метр сауда орталығын салу</t>
  </si>
  <si>
    <t>жоба  5. Өскемен қаласындағы «Заря» базарында ауданы 1260 шаршы метр сауда алаңдарын жаңғырту</t>
  </si>
  <si>
    <t>жоба  6.  «Нарын-Сауда-ОПТ» ШЖС – «Алтай» көтерме-тарату орталығының құрылыс жобасы (2-кезең), Өскемен қ.</t>
  </si>
  <si>
    <t>"Бәйтерек" ҰиХ</t>
  </si>
  <si>
    <t>Мақсаты: Коммуналдық секторды дамыту жолымен тұрғын үй-коммуналдық қызметтердің сапасын арттыру</t>
  </si>
  <si>
    <t>Міндет 1: Тұтынушыларға жылумен қамту қызметтерін көрсетудің сенімділігін арттыру</t>
  </si>
  <si>
    <r>
      <rPr>
        <b/>
        <sz val="11"/>
        <rFont val="Times New Roman"/>
        <family val="1"/>
        <charset val="204"/>
      </rPr>
      <t>Іс-шара 2</t>
    </r>
    <r>
      <rPr>
        <sz val="11"/>
        <rFont val="Times New Roman"/>
        <family val="1"/>
        <charset val="204"/>
      </rPr>
      <t>. Жылумен қамту желілерін қайта жаңарту</t>
    </r>
  </si>
  <si>
    <r>
      <rPr>
        <b/>
        <sz val="11"/>
        <rFont val="Times New Roman"/>
        <family val="1"/>
        <charset val="204"/>
      </rPr>
      <t>Іс- шара 1.</t>
    </r>
    <r>
      <rPr>
        <sz val="11"/>
        <rFont val="Times New Roman"/>
        <family val="1"/>
        <charset val="204"/>
      </rPr>
      <t xml:space="preserve"> Жылумен қамту желілерінің тозуын төмендету</t>
    </r>
  </si>
  <si>
    <t>3-жоба. Жылу желілерінің учаскелерін күрделі жөндеу/қайта жаңарту</t>
  </si>
  <si>
    <t>ТҮКШ, ЖКжАЖБ басшысы «Шығыс жылу» АҚ</t>
  </si>
  <si>
    <t>8-жоба. Солтүстік-Атаман су торабынан «Защита» ауданындағы сорғы станциясына дейінгі су тыртқышты қайта жаңарту</t>
  </si>
  <si>
    <t>9-жоба. Защита ауданындағы сумен жабдықтау желілерін қайта жаңарту</t>
  </si>
  <si>
    <t>1-жоба. Су құбыры желілерінің учаскелерін күрделі жөндеу/қайта жаңарту</t>
  </si>
  <si>
    <t xml:space="preserve">ТҮКШ, ЖКжАЖБ басшысы, "Өскемен-Водоканал" ШЖҚ КМК </t>
  </si>
  <si>
    <r>
      <t xml:space="preserve">15-ТҰИ
</t>
    </r>
    <r>
      <rPr>
        <sz val="11"/>
        <rFont val="Times New Roman"/>
        <family val="1"/>
      </rPr>
      <t>Халықтың экологиялық өмір сүру сапасына қанағаттану деңгейі, %,
облыс бойынша</t>
    </r>
  </si>
  <si>
    <t>ЖАП</t>
  </si>
  <si>
    <t>Мақсат. Орман ресурстарын, жануарлар дүниесі ресурстарын, табиғи-қорық қоры нысандарын сақтау, ұтымды пайдалану және өсімін молайту</t>
  </si>
  <si>
    <t>ТКШ, ЖКжАЖБ  басшысы</t>
  </si>
  <si>
    <t>мың дана</t>
  </si>
  <si>
    <t>"Бәйтерек" ҰИХ</t>
  </si>
  <si>
    <t>5- Бағыт: 2030 ЖЫЛҒА ДЕЙІНГІ ТҰРАҚТЫ ДАМУ МАҚСАТЫНЫҢ ҰЛТТЫҚ ИНДИКАТОРЫН ІСКЕ АСЫРУ</t>
  </si>
  <si>
    <t>Мақсат. 2030 жылға дейін тұрақты даму мақсаттарының индикаторларына қол жеткізу</t>
  </si>
  <si>
    <r>
      <t xml:space="preserve">3.6.1. -нысаналы индикаторы. </t>
    </r>
    <r>
      <rPr>
        <sz val="11"/>
        <rFont val="Times New Roman"/>
        <family val="1"/>
        <charset val="204"/>
      </rPr>
      <t>Жол-көлік оқиғалары салдарынан болатын өлім-жітім</t>
    </r>
  </si>
  <si>
    <t>ПД бастығы, облыс әкімінің орынбасары, ДСБ басшысы және басқалар, қала мен аудан әкімдіктері</t>
  </si>
  <si>
    <t>ІІМ әкімшілік деректері</t>
  </si>
  <si>
    <t>100 000 тұрғынға шаққанда</t>
  </si>
  <si>
    <t>Міндет. Жол қозғалысының қауіпсіздігін қамтамасыз ету, жол-көлік оқиғалары салдарынан қайтыс болғандар мен жарақаттар санын қысқарту бойынша шаралар қабылдау</t>
  </si>
  <si>
    <t xml:space="preserve">ПБ басшысы </t>
  </si>
  <si>
    <t>ЖКО статистикалық мәліметтерін талдау</t>
  </si>
  <si>
    <r>
      <t xml:space="preserve">4.5.1.1. -нысаналы индикаторы.
</t>
    </r>
    <r>
      <rPr>
        <sz val="11"/>
        <rFont val="Times New Roman"/>
        <family val="1"/>
        <charset val="204"/>
      </rPr>
      <t>Инклюзивті білім беруге жағдай жасаған білім беру ұйымдарының саны</t>
    </r>
  </si>
  <si>
    <t>нысандар саны</t>
  </si>
  <si>
    <t>Міндет. Халықтың осал топтары, оның ішінде мүгедектігі бар адамдар үшін барлық деңгейлерде білім алу және кәсіптік-техникалық даярлау үшін тең мүмкіндіктерді қамтамасыз ету</t>
  </si>
  <si>
    <t xml:space="preserve"> ШҚО ББ ББ басшысы</t>
  </si>
  <si>
    <r>
      <t xml:space="preserve">8.6.1.-нысаналы индикаторы.  </t>
    </r>
    <r>
      <rPr>
        <sz val="11"/>
        <rFont val="Times New Roman"/>
        <family val="1"/>
        <charset val="204"/>
      </rPr>
      <t xml:space="preserve"> Оқымайтын, жұмыс істемейтін және кәсіби дағдыларға ие болмайтын  (15-тен 35 жасқа дейінгі) жастардың үлесі</t>
    </r>
  </si>
  <si>
    <t>Қала әкімінің орынбасары, ІСБ басшысы</t>
  </si>
  <si>
    <t>Міндет. Жұмыс істемейтін, оқымайтын және кәсіби дағдыларды игермейтін жастардың үлесін едәуір азайту</t>
  </si>
  <si>
    <r>
      <rPr>
        <b/>
        <sz val="11"/>
        <rFont val="Times New Roman"/>
        <family val="1"/>
        <charset val="204"/>
      </rPr>
      <t>1-іс-шара.</t>
    </r>
    <r>
      <rPr>
        <sz val="11"/>
        <rFont val="Times New Roman"/>
        <family val="1"/>
        <charset val="204"/>
      </rPr>
      <t xml:space="preserve"> «Жасыл ел» жобасы шеңберінде жұмысқа орналастыру</t>
    </r>
  </si>
  <si>
    <t>Қала әкімінің орынбасары,  ІСБ басшысы</t>
  </si>
  <si>
    <r>
      <rPr>
        <b/>
        <sz val="11"/>
        <rFont val="Times New Roman"/>
        <family val="1"/>
        <charset val="204"/>
      </rPr>
      <t xml:space="preserve">11.2.1.1-нысаналы индикаторы. </t>
    </r>
    <r>
      <rPr>
        <sz val="11"/>
        <rFont val="Times New Roman"/>
        <family val="1"/>
        <charset val="204"/>
      </rPr>
      <t xml:space="preserve">
Жақсы және қанағаттанарлық жағдайдағы жергілікті маңызы бар жолдардың үлесі</t>
    </r>
  </si>
  <si>
    <t>Қала әкімінің орынбасары, ТКШ, ЖКжАЖБ басшысы</t>
  </si>
  <si>
    <t>Міндет. 2030 жылға қарай жол қозғалысы қауіпсіздігін арттыру, атап айтқанда, осал жағдайға тап болғандардың, әйелдердің, балалардың, мүгедектер мен егде адамдардың мұқтаждықтарына ерекше назар аудара отырып, қоғамдық көлікті пайдалануды кеңейту негізінде барлығының қауіпсіз, арзан, қолжетімді және экологиялық тұрақты көлік жүйелерін пайдалана алуын қамтамасыз ету</t>
  </si>
  <si>
    <t>ТКШ, ЖКжАЖБ басшысы</t>
  </si>
  <si>
    <r>
      <t xml:space="preserve">11.3.1-нысаналы индикаторы. </t>
    </r>
    <r>
      <rPr>
        <sz val="11"/>
        <rFont val="Times New Roman"/>
        <family val="1"/>
        <charset val="204"/>
      </rPr>
      <t xml:space="preserve">
Бір тұрғынға тұрғын үймен қамтамасыз етілуі</t>
    </r>
  </si>
  <si>
    <t>Қала әкімінің орынбасары,  ҚБ, ЖҚСжҚҚБ</t>
  </si>
  <si>
    <r>
      <t xml:space="preserve">2-іс-шара. </t>
    </r>
    <r>
      <rPr>
        <sz val="11"/>
        <rFont val="Times New Roman"/>
        <family val="1"/>
        <charset val="204"/>
      </rPr>
      <t>Қалалық ортаны дамыту (қалалардағы ғимараттардың қасбеттерін жаңарту және қоғамдық кеңістіктерді абаттандыру)</t>
    </r>
  </si>
  <si>
    <t>ТҮҚБ басшысы</t>
  </si>
  <si>
    <r>
      <t xml:space="preserve">3-іс-шара. </t>
    </r>
    <r>
      <rPr>
        <sz val="11"/>
        <rFont val="Times New Roman"/>
        <family val="1"/>
        <charset val="204"/>
      </rPr>
      <t>Қаланың брендбуктерін бекіту, ландшафтық мастер-жоспарларды, көгалдандыру сапасының стандарттарын әзірлеу</t>
    </r>
  </si>
  <si>
    <t>ҚСжҚҚБ басшысы</t>
  </si>
  <si>
    <t>6 -БАҒЫТ: БАСҚА ЖОСПАРЛАУ ҚҰЖАТТАРЫН ІСКЕ АСЫРУ</t>
  </si>
  <si>
    <r>
      <rPr>
        <b/>
        <sz val="11"/>
        <rFont val="Times New Roman"/>
        <family val="1"/>
        <charset val="204"/>
      </rPr>
      <t xml:space="preserve">1-іс-шара. </t>
    </r>
    <r>
      <rPr>
        <sz val="11"/>
        <rFont val="Times New Roman"/>
        <family val="1"/>
        <charset val="204"/>
      </rPr>
      <t xml:space="preserve"> Жедел алдын алу іс-шараларын, акциялар, семинарлар, дөңгелек үстелдер, кездесулер жүргізу</t>
    </r>
  </si>
  <si>
    <t>Ведостволық есептілік</t>
  </si>
  <si>
    <t>Мақсат. ТЖ әрекет етуге инфрақұрылымды кеңейту</t>
  </si>
  <si>
    <r>
      <rPr>
        <b/>
        <sz val="11"/>
        <rFont val="Times New Roman"/>
        <family val="1"/>
        <charset val="204"/>
      </rPr>
      <t xml:space="preserve">1-іс-шара.  
</t>
    </r>
    <r>
      <rPr>
        <sz val="11"/>
        <rFont val="Times New Roman"/>
        <family val="1"/>
        <charset val="204"/>
      </rPr>
      <t>Өрт сөндіру бекеттері мен құтқару станцияларын күрделі жөндеу, оның ішінде:</t>
    </r>
  </si>
  <si>
    <t>1-жоба. Өскемен қаласы, Буров 4 көшесіндегі өрт сөндіру бекетін күрделі жөндеу, 6-өрт сөндіру бөлімі</t>
  </si>
  <si>
    <t>2-Жоба. Өскемен қаласындағы құтқару станциясын күрделі жөндеу: Меновное көлдері, этно парк, № 5 құтқару бөлімшесі</t>
  </si>
  <si>
    <t>Жоба 3. Өскемен қаласындағы Назарбаев 265/1 көшесіндегі  құтқару станциясын күрделі жөндеу, жедел-құтқару жасағы</t>
  </si>
  <si>
    <t>БАҒЫТ: ЭКОНОМИКАНЫҢ БЕРІК ІРГЕТАСЫ</t>
  </si>
  <si>
    <r>
      <t xml:space="preserve">2-ТҰИ                                          </t>
    </r>
    <r>
      <rPr>
        <sz val="11"/>
        <rFont val="Times New Roman"/>
        <family val="1"/>
        <charset val="204"/>
      </rPr>
      <t xml:space="preserve"> Экономиканың нақты өсу қарқыны, облыс бойынша %</t>
    </r>
  </si>
  <si>
    <t xml:space="preserve"> СЖжРА ҰСБ</t>
  </si>
  <si>
    <t xml:space="preserve">СЖжРА ҰСБ </t>
  </si>
  <si>
    <t>СЖжРА ҰСБ - стратегиялық жоспарлау және реформалар Агенттігі Ұлттық статистика бюросы</t>
  </si>
  <si>
    <r>
      <t xml:space="preserve">3-ТҰИ                                                           </t>
    </r>
    <r>
      <rPr>
        <sz val="11"/>
        <rFont val="Times New Roman"/>
        <family val="1"/>
        <charset val="204"/>
      </rPr>
      <t>Еңбек өнімділігінің жиынтық өсу индексі, 2022=100, облыс бойынша</t>
    </r>
  </si>
  <si>
    <t>30 жұмыс орнын құру. Өндіріс көлемі – 2000,0 млн теңге</t>
  </si>
  <si>
    <t>25 жұмыс орнын құру. Өндіріс көлемі – 2600,0 млн теңге</t>
  </si>
  <si>
    <t>5 жаңа жұмыс орнын құру. Өндіріс көлемін 200,0 млн теңгеге арттыру</t>
  </si>
  <si>
    <r>
      <rPr>
        <b/>
        <sz val="11"/>
        <rFont val="Times New Roman"/>
        <family val="1"/>
        <charset val="204"/>
      </rPr>
      <t>1-іс-шара.</t>
    </r>
    <r>
      <rPr>
        <sz val="11"/>
        <rFont val="Times New Roman"/>
        <family val="1"/>
        <charset val="204"/>
      </rPr>
      <t xml:space="preserve"> Өлшеу трансформаторларының желісін кеңейту үшін жабдық сатып алу</t>
    </r>
  </si>
  <si>
    <r>
      <rPr>
        <b/>
        <sz val="11"/>
        <rFont val="Times New Roman"/>
        <family val="1"/>
        <charset val="204"/>
      </rPr>
      <t>2-іс-шара</t>
    </r>
    <r>
      <rPr>
        <sz val="11"/>
        <rFont val="Times New Roman"/>
        <family val="1"/>
        <charset val="204"/>
      </rPr>
      <t>. Жаңартылатын энергия көздері мен энергия жинақтағыштарына арналған импульстік және айнымалы ток конденсаторларын әзірлеу</t>
    </r>
  </si>
  <si>
    <r>
      <rPr>
        <b/>
        <sz val="11"/>
        <rFont val="Times New Roman"/>
        <family val="1"/>
        <charset val="204"/>
      </rPr>
      <t>3-іс-шара</t>
    </r>
    <r>
      <rPr>
        <sz val="11"/>
        <rFont val="Times New Roman"/>
        <family val="1"/>
        <charset val="204"/>
      </rPr>
      <t>.  Барлық көлемдегі сынақтарды жүргізу үшін сынақ орталығын жабдықтау</t>
    </r>
  </si>
  <si>
    <r>
      <rPr>
        <b/>
        <sz val="11"/>
        <rFont val="Times New Roman"/>
        <family val="1"/>
        <charset val="204"/>
      </rPr>
      <t>4-іс-шара.</t>
    </r>
    <r>
      <rPr>
        <sz val="11"/>
        <rFont val="Times New Roman"/>
        <family val="1"/>
        <charset val="204"/>
      </rPr>
      <t xml:space="preserve"> Ірі құю бойынша №10 цехты жаңғырту</t>
    </r>
  </si>
  <si>
    <r>
      <rPr>
        <b/>
        <sz val="11"/>
        <rFont val="Times New Roman"/>
        <family val="1"/>
        <charset val="204"/>
      </rPr>
      <t>5-іс-шара.</t>
    </r>
    <r>
      <rPr>
        <sz val="11"/>
        <rFont val="Times New Roman"/>
        <family val="1"/>
        <charset val="204"/>
      </rPr>
      <t xml:space="preserve"> Қолданыстағы ДСП өндіріс зауытын қайта құру және жаңғырту.</t>
    </r>
  </si>
  <si>
    <t xml:space="preserve"> Көтерме және бөлшек сауда</t>
  </si>
  <si>
    <r>
      <rPr>
        <b/>
        <sz val="11"/>
        <rFont val="Times New Roman"/>
        <family val="1"/>
        <charset val="204"/>
      </rPr>
      <t>1-іс-шара</t>
    </r>
    <r>
      <rPr>
        <sz val="11"/>
        <rFont val="Times New Roman"/>
        <family val="1"/>
        <charset val="204"/>
      </rPr>
      <t>. Сауда орталығын салу, ауданы – 1 400 шаршы метр</t>
    </r>
  </si>
  <si>
    <t>КжАШБ  басшысы, "Заречный" базары (келісім бойынша)</t>
  </si>
  <si>
    <t>КжАШБ  басшысы, "Заря" базары (келісім бойынша)</t>
  </si>
  <si>
    <r>
      <rPr>
        <b/>
        <sz val="11"/>
        <rFont val="Times New Roman"/>
        <family val="1"/>
        <charset val="204"/>
      </rPr>
      <t>2-іс-шара.</t>
    </r>
    <r>
      <rPr>
        <sz val="11"/>
        <rFont val="Times New Roman"/>
        <family val="1"/>
        <charset val="204"/>
      </rPr>
      <t xml:space="preserve"> 1260 шаршы метр сауда алаңдарын  жаңғырту</t>
    </r>
  </si>
  <si>
    <r>
      <rPr>
        <b/>
        <sz val="11"/>
        <rFont val="Times New Roman"/>
        <family val="1"/>
        <charset val="204"/>
      </rPr>
      <t>3-іс-шара</t>
    </r>
    <r>
      <rPr>
        <sz val="11"/>
        <rFont val="Times New Roman"/>
        <family val="1"/>
        <charset val="204"/>
      </rPr>
      <t>. Көтерме-бөлшек сауда нарығын қайта құру және 2 сауда орталығын салу</t>
    </r>
  </si>
  <si>
    <r>
      <t xml:space="preserve">1-нысаналы индикатор.                          </t>
    </r>
    <r>
      <rPr>
        <sz val="11"/>
        <rFont val="Times New Roman"/>
        <family val="1"/>
        <charset val="204"/>
      </rPr>
      <t>2022 жылдан бастап жинақтаумен іске қосылатын электр қуаттарының көлемі, республика бойынша</t>
    </r>
  </si>
  <si>
    <t xml:space="preserve"> Мақсат. Жалпы қосылған құнды арттыру есебінен еңбек өнімділігін арттыру</t>
  </si>
  <si>
    <t>Міндет. Технологиялық жаңғырту және инновациялық даму көрсеткіштерін жақсарту есебінен жалпы қосылған құнды арттыру</t>
  </si>
  <si>
    <t>басқа көздер есебінен  жобалар</t>
  </si>
  <si>
    <r>
      <rPr>
        <b/>
        <sz val="11"/>
        <rFont val="Times New Roman"/>
        <family val="1"/>
        <charset val="204"/>
      </rPr>
      <t>1-іс-шара.</t>
    </r>
    <r>
      <rPr>
        <sz val="11"/>
        <rFont val="Times New Roman"/>
        <family val="1"/>
        <charset val="204"/>
      </rPr>
      <t xml:space="preserve"> "Өскемен ЖЭО" ЖШС – №13 турбина мен №16 қазандықтың құрылысы</t>
    </r>
  </si>
  <si>
    <r>
      <t xml:space="preserve">17-ТҰИ   
</t>
    </r>
    <r>
      <rPr>
        <sz val="11"/>
        <rFont val="Times New Roman"/>
        <family val="1"/>
        <charset val="204"/>
      </rPr>
      <t>2022 жылдан бастап жинақталған электр қуатының енгізілген көлемі, ГВт, республика бойынша</t>
    </r>
  </si>
  <si>
    <r>
      <t xml:space="preserve">18-ТҰИ  
</t>
    </r>
    <r>
      <rPr>
        <sz val="11"/>
        <rFont val="Times New Roman"/>
        <family val="1"/>
        <charset val="204"/>
      </rPr>
      <t>Жаңартылатын энергия көздерінен алынатын электр энергиясының үлесі, жалпы өндіріс көлемінен %, республика бойынша</t>
    </r>
  </si>
  <si>
    <r>
      <rPr>
        <b/>
        <sz val="11"/>
        <rFont val="Times New Roman"/>
        <family val="1"/>
        <charset val="204"/>
      </rPr>
      <t>2-іс-шара</t>
    </r>
    <r>
      <rPr>
        <sz val="11"/>
        <rFont val="Times New Roman"/>
        <family val="1"/>
        <charset val="204"/>
      </rPr>
      <t>.  "Өскемен-Энерго" ЖШС, ЖЭО-3</t>
    </r>
  </si>
  <si>
    <r>
      <t xml:space="preserve">20-ТҰИ                                                                </t>
    </r>
    <r>
      <rPr>
        <sz val="11"/>
        <rFont val="Times New Roman"/>
        <family val="1"/>
        <charset val="204"/>
      </rPr>
      <t>Өңдеуші өнеркәсіп өнімдерінің экспорты,  млрд. АҚШ  доллар, облыс бойынша</t>
    </r>
  </si>
  <si>
    <t>Жүзеге асырылды. Бұл жобаның жүзеге асырылуы бериллийден жасалған өнімдердің өзіндік құнын төмендету арқылы өндіріс үдерісінің тиімділігін арттыруға, сонымен қатар жоғары рентабельді өнім өндіріс көлемін ұлғайтуға мүмкіндік береді</t>
  </si>
  <si>
    <t>Жүзеге асырылды. Жоба заманауи жабдықта АFА 3G дизайн ерекшелігі талаптарына сәйкес отын таблеткаларын шығаруға мүмкіндік береді</t>
  </si>
  <si>
    <t>409 жаңа жұмыс орнын құру. Өндіріс көлемінің 38,4% өсуі</t>
  </si>
  <si>
    <t>Қосымша өнім түрлерін шығару: азот диоксидінің ауаға шығарылуын болдырмау үшін платина мен палладий</t>
  </si>
  <si>
    <t>211 жаңа жұмыс орнын құру. Уран өнімінің шығарылымын жылына 613,5 тоннаға арттыру</t>
  </si>
  <si>
    <r>
      <rPr>
        <b/>
        <sz val="11"/>
        <rFont val="Times New Roman"/>
        <family val="1"/>
        <charset val="204"/>
      </rPr>
      <t>1-іс-шара.</t>
    </r>
    <r>
      <rPr>
        <sz val="11"/>
        <rFont val="Times New Roman"/>
        <family val="1"/>
        <charset val="204"/>
      </rPr>
      <t xml:space="preserve">                                                 Өңдеу өнеркәсібі кәсіпорындарын технологиялық жаңғырту (өндірістік активтерді заманауи технологиялық стандарттарға сәйкес жаңарту), оның ішінде:</t>
    </r>
  </si>
  <si>
    <r>
      <t xml:space="preserve">25-ТҰИ
</t>
    </r>
    <r>
      <rPr>
        <sz val="11"/>
        <rFont val="Times New Roman"/>
        <family val="1"/>
        <charset val="204"/>
      </rPr>
      <t>Инновациялар саласындағы белсенділік деңгейі, облыс бойынша</t>
    </r>
  </si>
  <si>
    <t>Мақсат. Ұлттық инновациялық жүйені дамыту</t>
  </si>
  <si>
    <t>Міндет. Экономикада инновацияларды белсенді енгізу</t>
  </si>
  <si>
    <r>
      <rPr>
        <b/>
        <sz val="11"/>
        <rFont val="Times New Roman"/>
        <family val="1"/>
        <charset val="204"/>
      </rPr>
      <t>1-іс-шара</t>
    </r>
    <r>
      <rPr>
        <sz val="11"/>
        <rFont val="Times New Roman"/>
        <family val="1"/>
        <charset val="204"/>
      </rPr>
      <t>. Тарихи-мәдени мұраны сақтау және оларға қолжетімділікті қамтамасыз ету (оның ішінде музейлерді күтіп ұстау, археология), соның ішінде:</t>
    </r>
  </si>
  <si>
    <r>
      <rPr>
        <b/>
        <sz val="11"/>
        <rFont val="Times New Roman"/>
        <family val="1"/>
        <charset val="204"/>
      </rPr>
      <t>2-іс-шара</t>
    </r>
    <r>
      <rPr>
        <sz val="11"/>
        <rFont val="Times New Roman"/>
        <family val="1"/>
        <charset val="204"/>
      </rPr>
      <t>. Қоғамды креативті экономика саласына тарту мақсатында жыл сайын креативті индустрия субъектілері арасында іс-шаралар өткізу, оның ішінде:</t>
    </r>
  </si>
  <si>
    <r>
      <rPr>
        <b/>
        <sz val="11"/>
        <rFont val="Times New Roman"/>
        <family val="1"/>
        <charset val="204"/>
      </rPr>
      <t>3-іс-шара.</t>
    </r>
    <r>
      <rPr>
        <sz val="11"/>
        <rFont val="Times New Roman"/>
        <family val="1"/>
        <charset val="204"/>
      </rPr>
      <t xml:space="preserve"> Облыс орталығының цифрлық моделін құру</t>
    </r>
  </si>
  <si>
    <r>
      <rPr>
        <b/>
        <sz val="11"/>
        <rFont val="Times New Roman"/>
        <family val="1"/>
        <charset val="204"/>
      </rPr>
      <t>4-іс-шара</t>
    </r>
    <r>
      <rPr>
        <sz val="11"/>
        <rFont val="Times New Roman"/>
        <family val="1"/>
        <charset val="204"/>
      </rPr>
      <t>. Ақылды бағдаршамдар негізінде жол қозғалысын басқару жүйесін енгізу</t>
    </r>
  </si>
  <si>
    <r>
      <rPr>
        <b/>
        <sz val="11"/>
        <rFont val="Times New Roman"/>
        <family val="1"/>
        <charset val="204"/>
      </rPr>
      <t>5-іс-шара.</t>
    </r>
    <r>
      <rPr>
        <sz val="11"/>
        <rFont val="Times New Roman"/>
        <family val="1"/>
        <charset val="204"/>
      </rPr>
      <t xml:space="preserve">  Креативті индустрия шеңберінде іс-шараларды ұйымдастыру және өткізу</t>
    </r>
  </si>
  <si>
    <r>
      <rPr>
        <b/>
        <sz val="11"/>
        <rFont val="Times New Roman"/>
        <family val="1"/>
        <charset val="204"/>
      </rPr>
      <t xml:space="preserve">6-іс-шара. </t>
    </r>
    <r>
      <rPr>
        <sz val="11"/>
        <rFont val="Times New Roman"/>
        <family val="1"/>
        <charset val="204"/>
      </rPr>
      <t>Кітапханалардың жұмыс істеуін қамтамасыз ету</t>
    </r>
  </si>
  <si>
    <r>
      <t xml:space="preserve">26-ТҰИ                                                              </t>
    </r>
    <r>
      <rPr>
        <sz val="11"/>
        <rFont val="Times New Roman"/>
        <family val="1"/>
        <charset val="204"/>
      </rPr>
      <t>Орналастыру орындарында қызмет көрсетілген ішкі туристер саны, облыс бойынша</t>
    </r>
  </si>
  <si>
    <t>ЖКжАЖБ басшысы, вокзалдардың жекеменшік операторлары</t>
  </si>
  <si>
    <t>Мақсат. Қазақстанның елдік туристік брендін қалыптастыру және оның оң имиджін жасау</t>
  </si>
  <si>
    <t>Міндет. Шетелдік туристерді тарту</t>
  </si>
  <si>
    <t>Ведомствалық есептілік</t>
  </si>
  <si>
    <r>
      <t xml:space="preserve">1-іс-шара. </t>
    </r>
    <r>
      <rPr>
        <sz val="11"/>
        <rFont val="Times New Roman"/>
        <family val="1"/>
        <charset val="204"/>
      </rPr>
      <t>Өңірлер мен жергілікті тауар өндірушілердің қатысуымен ауыл шаруашылығы жәрмеңкелерін  өткізу</t>
    </r>
  </si>
  <si>
    <r>
      <rPr>
        <b/>
        <sz val="11"/>
        <color theme="1"/>
        <rFont val="Times New Roman"/>
        <family val="1"/>
        <charset val="204"/>
      </rPr>
      <t>1-іс-шара.</t>
    </r>
    <r>
      <rPr>
        <sz val="11"/>
        <color theme="1"/>
        <rFont val="Times New Roman"/>
        <family val="1"/>
        <charset val="204"/>
      </rPr>
      <t xml:space="preserve"> Азық-түлік өнімдерін (жартылай фабрикаттар) өндіретін көпфункционалды кешен</t>
    </r>
  </si>
  <si>
    <r>
      <rPr>
        <b/>
        <sz val="11"/>
        <color theme="1"/>
        <rFont val="Times New Roman"/>
        <family val="1"/>
        <charset val="204"/>
      </rPr>
      <t>2-іс-шара</t>
    </r>
    <r>
      <rPr>
        <sz val="11"/>
        <color theme="1"/>
        <rFont val="Times New Roman"/>
        <family val="1"/>
        <charset val="204"/>
      </rPr>
      <t>. Тірі малды сату нарығын ұйымдастыру, мал шаруашылығы өнімдерін вакуумды қаптау цехын, бордақылау алаңын және сою пунктін салу</t>
    </r>
  </si>
  <si>
    <r>
      <t xml:space="preserve">2-нәтиже көрсеткіші. </t>
    </r>
    <r>
      <rPr>
        <sz val="11"/>
        <rFont val="Times New Roman"/>
        <family val="1"/>
        <charset val="204"/>
      </rPr>
      <t xml:space="preserve">Облыс бойынша сүтті қайта өңдеу </t>
    </r>
    <r>
      <rPr>
        <b/>
        <sz val="11"/>
        <rFont val="Times New Roman"/>
        <family val="1"/>
        <charset val="204"/>
      </rPr>
      <t xml:space="preserve">                               </t>
    </r>
  </si>
  <si>
    <r>
      <rPr>
        <b/>
        <sz val="11"/>
        <color rgb="FF000000"/>
        <rFont val="Times New Roman"/>
        <family val="1"/>
        <charset val="204"/>
      </rPr>
      <t>1-іс-шара</t>
    </r>
    <r>
      <rPr>
        <sz val="11"/>
        <color rgb="FF000000"/>
        <rFont val="Times New Roman"/>
        <family val="1"/>
        <charset val="204"/>
      </rPr>
      <t>. Сүт өңдеу кешенін кеңейту</t>
    </r>
  </si>
  <si>
    <r>
      <rPr>
        <b/>
        <sz val="11"/>
        <color theme="1"/>
        <rFont val="Times New Roman"/>
        <family val="1"/>
        <charset val="204"/>
      </rPr>
      <t>1-іс-шара</t>
    </r>
    <r>
      <rPr>
        <sz val="11"/>
        <color theme="1"/>
        <rFont val="Times New Roman"/>
        <family val="1"/>
        <charset val="204"/>
      </rPr>
      <t>. Тәулігіне 500 тонна қуаты бар май өңдеу зауытын салу</t>
    </r>
  </si>
  <si>
    <r>
      <t xml:space="preserve">4-нәтиже көрсеткіші. </t>
    </r>
    <r>
      <rPr>
        <sz val="11"/>
        <rFont val="Times New Roman"/>
        <family val="1"/>
        <charset val="204"/>
      </rPr>
      <t xml:space="preserve">Облыс бойынша қарақұмықты қайта  өңдеу үлесі </t>
    </r>
    <r>
      <rPr>
        <b/>
        <sz val="11"/>
        <rFont val="Times New Roman"/>
        <family val="1"/>
        <charset val="204"/>
      </rPr>
      <t xml:space="preserve">                               </t>
    </r>
  </si>
  <si>
    <r>
      <t xml:space="preserve">28-ТҰИ. </t>
    </r>
    <r>
      <rPr>
        <sz val="11"/>
        <rFont val="Times New Roman"/>
        <family val="1"/>
        <charset val="204"/>
      </rPr>
      <t>Жалпы өңірлік өнімдегі ЖӨӨ ШОК үлесі, облыс бойынша</t>
    </r>
  </si>
  <si>
    <r>
      <rPr>
        <b/>
        <sz val="11"/>
        <rFont val="Times New Roman"/>
        <family val="1"/>
        <charset val="204"/>
      </rPr>
      <t xml:space="preserve">1-іс-шара.
</t>
    </r>
    <r>
      <rPr>
        <sz val="11"/>
        <rFont val="Times New Roman"/>
        <family val="1"/>
        <charset val="204"/>
      </rPr>
      <t>Шағын және орта кәсіпкерлік субъектілеріне субсидия беру</t>
    </r>
  </si>
  <si>
    <r>
      <rPr>
        <b/>
        <sz val="11"/>
        <color rgb="FF000000"/>
        <rFont val="Times New Roman"/>
        <family val="1"/>
        <charset val="204"/>
      </rPr>
      <t xml:space="preserve">2-іс-шара.
</t>
    </r>
    <r>
      <rPr>
        <sz val="11"/>
        <color rgb="FF000000"/>
        <rFont val="Times New Roman"/>
        <family val="1"/>
        <charset val="204"/>
      </rPr>
      <t>Әлеуметтік кәсіпкерлік субъектілеріне мемлекеттік гранттар беру</t>
    </r>
  </si>
  <si>
    <r>
      <t xml:space="preserve">29-ТҮЙ 
</t>
    </r>
    <r>
      <rPr>
        <sz val="11"/>
        <rFont val="Times New Roman"/>
        <family val="1"/>
        <charset val="204"/>
      </rPr>
      <t>ЖІӨ орта кәсіпкерліктің ЖҚҚ-дағы үлесі, %, облыс бойынша</t>
    </r>
  </si>
  <si>
    <r>
      <t xml:space="preserve">30-ТҰИ                                                                     </t>
    </r>
    <r>
      <rPr>
        <sz val="11"/>
        <rFont val="Times New Roman"/>
        <family val="1"/>
        <charset val="204"/>
      </rPr>
      <t>Негізгі капиталға инвестициялар (НКҚ), аймақтар бойынша</t>
    </r>
  </si>
  <si>
    <t>1-міндет 1. Экономиканың инвестициялық әлеуетін ашу</t>
  </si>
  <si>
    <r>
      <rPr>
        <b/>
        <sz val="11"/>
        <color theme="1"/>
        <rFont val="Times New Roman"/>
        <family val="1"/>
        <charset val="204"/>
      </rPr>
      <t>1-іс-шара.</t>
    </r>
    <r>
      <rPr>
        <sz val="11"/>
        <color theme="1"/>
        <rFont val="Times New Roman"/>
        <family val="1"/>
        <charset val="204"/>
      </rPr>
      <t xml:space="preserve"> Жалпы ұлттық бассейн жобаларын іске асыру</t>
    </r>
  </si>
  <si>
    <r>
      <rPr>
        <b/>
        <sz val="11"/>
        <color theme="1"/>
        <rFont val="Times New Roman"/>
        <family val="1"/>
        <charset val="204"/>
      </rPr>
      <t>2-іс-шара.</t>
    </r>
    <r>
      <rPr>
        <sz val="11"/>
        <color theme="1"/>
        <rFont val="Times New Roman"/>
        <family val="1"/>
        <charset val="204"/>
      </rPr>
      <t xml:space="preserve"> Өңірлік бассейн жобаларын іске асыру</t>
    </r>
  </si>
  <si>
    <r>
      <t xml:space="preserve">31-ТҰИ                                                                 </t>
    </r>
    <r>
      <rPr>
        <sz val="11"/>
        <rFont val="Times New Roman"/>
        <family val="1"/>
        <charset val="204"/>
      </rPr>
      <t>ХОК жалпы көлеміндегі ішкі инвестициялардың үлесі, облыс бойынша</t>
    </r>
  </si>
  <si>
    <r>
      <rPr>
        <b/>
        <sz val="11"/>
        <rFont val="Times New Roman"/>
        <family val="1"/>
        <charset val="204"/>
      </rPr>
      <t xml:space="preserve">1-іс-шара. </t>
    </r>
    <r>
      <rPr>
        <sz val="11"/>
        <rFont val="Times New Roman"/>
        <family val="1"/>
        <charset val="204"/>
      </rPr>
      <t xml:space="preserve">
Ауысымына 200 адамға арналған жабық мұз айдынын салу және пайдалану (МЖӘ)</t>
    </r>
  </si>
  <si>
    <t>Ведомстволық мәліметтер</t>
  </si>
  <si>
    <r>
      <rPr>
        <b/>
        <sz val="11"/>
        <rFont val="Times New Roman"/>
        <family val="1"/>
        <charset val="204"/>
      </rPr>
      <t xml:space="preserve">1-іс-шара. </t>
    </r>
    <r>
      <rPr>
        <sz val="11"/>
        <rFont val="Times New Roman"/>
        <family val="1"/>
        <charset val="204"/>
      </rPr>
      <t xml:space="preserve">
Нефрологиялық орталықты салу және пайдалану</t>
    </r>
  </si>
  <si>
    <t>3-міндет. Инвестицияларды тарту экожүйесін әрі қарай дамыту</t>
  </si>
  <si>
    <r>
      <rPr>
        <b/>
        <sz val="11"/>
        <rFont val="Times New Roman"/>
        <family val="1"/>
        <charset val="204"/>
      </rPr>
      <t xml:space="preserve">1-іс-шара. </t>
    </r>
    <r>
      <rPr>
        <sz val="11"/>
        <rFont val="Times New Roman"/>
        <family val="1"/>
        <charset val="204"/>
      </rPr>
      <t>ALTAY INVEST халықаралық инвестициялық форумын жыл сайын өткізуге жәрдем көрсету</t>
    </r>
  </si>
  <si>
    <r>
      <t xml:space="preserve">34-ТҰИ                                                                  Нысаналы индикатор  </t>
    </r>
    <r>
      <rPr>
        <sz val="11"/>
        <rFont val="Times New Roman"/>
        <family val="1"/>
        <charset val="204"/>
      </rPr>
      <t xml:space="preserve">
Коммуналдық қалдықтарды қайта өңдеу және кәдеге жарату үлесі, облыс бойынша</t>
    </r>
  </si>
  <si>
    <r>
      <t xml:space="preserve">1-іс-шара. </t>
    </r>
    <r>
      <rPr>
        <sz val="11"/>
        <rFont val="Times New Roman"/>
        <family val="1"/>
        <charset val="204"/>
      </rPr>
      <t>Қалдықтарды сұрыптау зауыты желісінің жүктемесін арттыру</t>
    </r>
  </si>
  <si>
    <t>2-міндет. Бұқаралық ақпарат құралдарында ұсынылған мемлекеттік саясат туралы ақпараттың сапасына, толықтығына, ашықтығына және қолжетімділігіне азаматтардың қанағаттану деңгейін арттыру</t>
  </si>
  <si>
    <r>
      <t>1-іс-шара.</t>
    </r>
    <r>
      <rPr>
        <sz val="11"/>
        <rFont val="Times New Roman"/>
        <family val="1"/>
        <charset val="204"/>
      </rPr>
      <t xml:space="preserve"> Мемлекеттік ақпараттық саясатты жүргізу бойынша қызметтер </t>
    </r>
  </si>
  <si>
    <r>
      <rPr>
        <b/>
        <sz val="11"/>
        <rFont val="Times New Roman"/>
        <family val="1"/>
        <charset val="204"/>
      </rPr>
      <t xml:space="preserve">6-ТҰИ  </t>
    </r>
    <r>
      <rPr>
        <sz val="11"/>
        <rFont val="Times New Roman"/>
        <family val="1"/>
        <charset val="204"/>
      </rPr>
      <t xml:space="preserve">
Туылған кездегі халықтың күтілетін өмір сүру ұзақтығы, жылдар, облыс бойынша</t>
    </r>
  </si>
  <si>
    <t>1-міндет. Жұқпалы емес созылмалы аурулардың алдын алу үшін мінез-құлықтық қауіп факторларын азайту арқылы халықтың денсаулығын нығайту</t>
  </si>
  <si>
    <r>
      <rPr>
        <b/>
        <sz val="11"/>
        <rFont val="Times New Roman"/>
        <family val="1"/>
        <charset val="204"/>
      </rPr>
      <t xml:space="preserve">1-нәтиже көрсеткіші                     </t>
    </r>
    <r>
      <rPr>
        <sz val="11"/>
        <rFont val="Times New Roman"/>
        <family val="1"/>
        <charset val="204"/>
      </rPr>
      <t>Балалар арасында семіздікпен ауыруды  азайту (0-14 жас, 100 мың тұрғынға шаққанда)</t>
    </r>
  </si>
  <si>
    <t>2-міндет. Жұқпалы аурулардың алдын алу үшін мінез-құлық факторларының қаупін азайту</t>
  </si>
  <si>
    <r>
      <rPr>
        <b/>
        <sz val="11"/>
        <rFont val="Times New Roman"/>
        <family val="1"/>
        <charset val="204"/>
      </rPr>
      <t>3-нәтиже көрсеткіші.</t>
    </r>
    <r>
      <rPr>
        <sz val="11"/>
        <rFont val="Times New Roman"/>
        <family val="1"/>
        <charset val="204"/>
      </rPr>
      <t xml:space="preserve"> АИТВ жұқтырмаған 1000 тұрғынға шаққандағы  жаңа АИТВ жұқтырғандарды анықтау </t>
    </r>
  </si>
  <si>
    <r>
      <rPr>
        <b/>
        <sz val="11"/>
        <rFont val="Times New Roman"/>
        <family val="1"/>
        <charset val="204"/>
      </rPr>
      <t xml:space="preserve">4-нәтиже көрсеткіші. </t>
    </r>
    <r>
      <rPr>
        <sz val="11"/>
        <rFont val="Times New Roman"/>
        <family val="1"/>
        <charset val="204"/>
      </rPr>
      <t>В гепатитімен ауыруды азайту</t>
    </r>
  </si>
  <si>
    <t>1-міндет. Өлімнің негізгі түрлерінің себептерін азайту</t>
  </si>
  <si>
    <r>
      <rPr>
        <b/>
        <sz val="11"/>
        <rFont val="Times New Roman"/>
        <family val="1"/>
        <charset val="204"/>
      </rPr>
      <t>1-нәтиже көрсеткіші.</t>
    </r>
    <r>
      <rPr>
        <sz val="11"/>
        <rFont val="Times New Roman"/>
        <family val="1"/>
        <charset val="204"/>
      </rPr>
      <t xml:space="preserve"> 0-I сатыларында (ерте диагностика деңгейі) анықталған бастапқы қатерлі ісіктердің үлес салмағының артуы</t>
    </r>
  </si>
  <si>
    <r>
      <rPr>
        <b/>
        <sz val="11"/>
        <rFont val="Times New Roman"/>
        <family val="1"/>
        <charset val="204"/>
      </rPr>
      <t xml:space="preserve">2-нәтиже көрсеткіші. </t>
    </r>
    <r>
      <rPr>
        <sz val="11"/>
        <rFont val="Times New Roman"/>
        <family val="1"/>
        <charset val="204"/>
      </rPr>
      <t>Туберкулезбен ауыруды азайту</t>
    </r>
  </si>
  <si>
    <r>
      <rPr>
        <b/>
        <sz val="11"/>
        <rFont val="Times New Roman"/>
        <family val="1"/>
        <charset val="204"/>
      </rPr>
      <t>1- іс-шара.</t>
    </r>
    <r>
      <rPr>
        <sz val="11"/>
        <rFont val="Times New Roman"/>
        <family val="1"/>
        <charset val="204"/>
      </rPr>
      <t xml:space="preserve"> Денсаулық сақтау басқармасының тізіміне сәйкес амбулаториялық емделуде тұрған туберкулезбен ауыратын науқастарға ай сайынғы төлемдер</t>
    </r>
  </si>
  <si>
    <t>2-міндет. Ана мен бала денсаулығын қорғауды қамтамасыз ету</t>
  </si>
  <si>
    <r>
      <rPr>
        <b/>
        <sz val="11"/>
        <rFont val="Times New Roman"/>
        <family val="1"/>
        <charset val="204"/>
      </rPr>
      <t xml:space="preserve">1-нәтиже көрсеткіші.  </t>
    </r>
    <r>
      <rPr>
        <sz val="11"/>
        <rFont val="Times New Roman"/>
        <family val="1"/>
        <charset val="204"/>
      </rPr>
      <t>Сәби өлімін азайту</t>
    </r>
  </si>
  <si>
    <r>
      <rPr>
        <b/>
        <sz val="11"/>
        <rFont val="Times New Roman"/>
        <family val="1"/>
        <charset val="204"/>
      </rPr>
      <t xml:space="preserve"> 2-нәтиже көрсеткіші. </t>
    </r>
    <r>
      <rPr>
        <sz val="11"/>
        <rFont val="Times New Roman"/>
        <family val="1"/>
        <charset val="204"/>
      </rPr>
      <t>Жаңа туған нәрестелер өлімін азайту</t>
    </r>
  </si>
  <si>
    <r>
      <rPr>
        <b/>
        <sz val="11"/>
        <rFont val="Times New Roman"/>
        <family val="1"/>
        <charset val="204"/>
      </rPr>
      <t>3-нәтиже көрсеткіші.</t>
    </r>
    <r>
      <rPr>
        <sz val="11"/>
        <rFont val="Times New Roman"/>
        <family val="1"/>
        <charset val="204"/>
      </rPr>
      <t xml:space="preserve"> 1 жасқа дейінгі балаларды проактивті бақылау мен скринингпен қамтуды арттыру</t>
    </r>
  </si>
  <si>
    <r>
      <rPr>
        <b/>
        <sz val="11"/>
        <rFont val="Times New Roman"/>
        <family val="1"/>
        <charset val="204"/>
      </rPr>
      <t>4-нәтиже көрсеткіші.</t>
    </r>
    <r>
      <rPr>
        <sz val="11"/>
        <rFont val="Times New Roman"/>
        <family val="1"/>
        <charset val="204"/>
      </rPr>
      <t xml:space="preserve"> Бес жасқа дейінгі балалардың өлім-жітім коэффициенті</t>
    </r>
  </si>
  <si>
    <r>
      <rPr>
        <b/>
        <sz val="11"/>
        <rFont val="Times New Roman"/>
        <family val="1"/>
        <charset val="204"/>
      </rPr>
      <t>5-нәтиже көрсеткіші.</t>
    </r>
    <r>
      <rPr>
        <sz val="11"/>
        <rFont val="Times New Roman"/>
        <family val="1"/>
        <charset val="204"/>
      </rPr>
      <t xml:space="preserve"> Ана өлімін азайту</t>
    </r>
  </si>
  <si>
    <r>
      <rPr>
        <b/>
        <sz val="11"/>
        <rFont val="Times New Roman"/>
        <family val="1"/>
        <charset val="204"/>
      </rPr>
      <t xml:space="preserve">6-нәтиже көрсеткіші.   </t>
    </r>
    <r>
      <rPr>
        <sz val="11"/>
        <rFont val="Times New Roman"/>
        <family val="1"/>
        <charset val="204"/>
      </rPr>
      <t>Әйелдерді жүктілікке дейінгі дайындықпен қамтуды арттыру</t>
    </r>
  </si>
  <si>
    <r>
      <rPr>
        <b/>
        <sz val="11"/>
        <rFont val="Times New Roman"/>
        <family val="1"/>
        <charset val="204"/>
      </rPr>
      <t xml:space="preserve">7-нәтиже көрсеткіші.  </t>
    </r>
    <r>
      <rPr>
        <sz val="11"/>
        <rFont val="Times New Roman"/>
        <family val="1"/>
        <charset val="204"/>
      </rPr>
      <t>Бала туу жасындағы (15-49 жас) әйелдерді қазіргі заманғы контрацепциямен қамту</t>
    </r>
  </si>
  <si>
    <r>
      <rPr>
        <b/>
        <sz val="11"/>
        <rFont val="Times New Roman"/>
        <family val="1"/>
        <charset val="204"/>
      </rPr>
      <t xml:space="preserve">8-нәтиже көрсеткіші.  </t>
    </r>
    <r>
      <rPr>
        <sz val="11"/>
        <rFont val="Times New Roman"/>
        <family val="1"/>
        <charset val="204"/>
      </rPr>
      <t>15-17 жастағы 1000 қыз балаға шаққандағы жасөспірімдер арасындағы туу көрсеткішінің төмендеуі</t>
    </r>
  </si>
  <si>
    <r>
      <t xml:space="preserve">1-іс-шара. </t>
    </r>
    <r>
      <rPr>
        <sz val="11"/>
        <rFont val="Times New Roman"/>
        <family val="1"/>
        <charset val="204"/>
      </rPr>
      <t xml:space="preserve">Жастармен дәстүрлi отбасылық құндылықтарды нығайту, ерте жүктiлiктiң алдын алу, әйелдердiң қоғамдық-саяси өмiрдегi рөлiн арттыру және өзiн-өзi iске асыру үшiн тең мүмкiндiктер жасау жөнiндегi кешендi жұмыс жүргізу      </t>
    </r>
    <r>
      <rPr>
        <b/>
        <sz val="11"/>
        <rFont val="Times New Roman"/>
        <family val="1"/>
        <charset val="204"/>
      </rPr>
      <t xml:space="preserve">             </t>
    </r>
  </si>
  <si>
    <r>
      <rPr>
        <b/>
        <sz val="11"/>
        <rFont val="Times New Roman"/>
        <family val="1"/>
        <charset val="204"/>
      </rPr>
      <t xml:space="preserve">9-нәтиже көрсеткіші.  </t>
    </r>
    <r>
      <rPr>
        <sz val="11"/>
        <rFont val="Times New Roman"/>
        <family val="1"/>
        <charset val="204"/>
      </rPr>
      <t>15-49 жас аралығындағы жүкті әйелдер арасында анемиямен ауыруды төмендету</t>
    </r>
  </si>
  <si>
    <r>
      <rPr>
        <b/>
        <sz val="11"/>
        <rFont val="Times New Roman"/>
        <family val="1"/>
        <charset val="204"/>
      </rPr>
      <t xml:space="preserve">1-іс-шара.  </t>
    </r>
    <r>
      <rPr>
        <sz val="11"/>
        <rFont val="Times New Roman"/>
        <family val="1"/>
        <charset val="204"/>
      </rPr>
      <t xml:space="preserve">
Амбулаториялық қызмет мамандарын экстрагенитальды аурулармен ауыратын жүкті әйелдерді жүргізу, жүкті әйелдердің анемиясының уақтылы алдын алу және емдеу бойынша үздіксіз оқыту және біліктілігін арттыру  </t>
    </r>
  </si>
  <si>
    <r>
      <rPr>
        <b/>
        <sz val="11"/>
        <rFont val="Times New Roman"/>
        <family val="1"/>
        <charset val="204"/>
      </rPr>
      <t>1-іс-шара.</t>
    </r>
    <r>
      <rPr>
        <sz val="11"/>
        <rFont val="Times New Roman"/>
        <family val="1"/>
        <charset val="204"/>
      </rPr>
      <t xml:space="preserve"> Босанатын әйелдерге акушерлердің санын 1-ден 2-ге дейін жеткізе отырып, босандыру медициналық ұйымдарын акушерлермен және орта медицина қызметкерлерімен жасақтау</t>
    </r>
  </si>
  <si>
    <r>
      <rPr>
        <b/>
        <sz val="11"/>
        <rFont val="Times New Roman"/>
        <family val="1"/>
        <charset val="204"/>
      </rPr>
      <t xml:space="preserve">1-іс- шара. </t>
    </r>
    <r>
      <rPr>
        <sz val="11"/>
        <rFont val="Times New Roman"/>
        <family val="1"/>
        <charset val="204"/>
      </rPr>
      <t xml:space="preserve">Отбасын жоспарлау кабинеттерінің жұмысын жетілдіру, отбасын жоспарлау жөніндегі үйлестірушілерді даярлау, контрацептивті құралдарды сатып алу
</t>
    </r>
  </si>
  <si>
    <t>3-міндет. Халықтың санитарлық-эпидемиологиялық әл-ауқатын қамтамасыз ету</t>
  </si>
  <si>
    <t>5-міндет. Денсаулық сақтау жүйесін ақпараттандыру, дәрілік қамтамасыз етуді мен денсаулық сақтау ұйымдарының материалдық-техникалық базасын жақсарту арқылы медициналық көмектің қолжетімділігін қамтамасыз ету</t>
  </si>
  <si>
    <t>4-міндет. Медициналық кадрларды даярлау сапасын арттыру және медицина ғылымын дамыту</t>
  </si>
  <si>
    <r>
      <t>1-нәтиже көрсеткіші.</t>
    </r>
    <r>
      <rPr>
        <sz val="11"/>
        <rFont val="Times New Roman"/>
        <family val="1"/>
        <charset val="204"/>
      </rPr>
      <t xml:space="preserve"> Медициналық ұйымдардағы ғимараттардың тозу деңгейін төмендету</t>
    </r>
  </si>
  <si>
    <r>
      <rPr>
        <b/>
        <sz val="11"/>
        <rFont val="Times New Roman"/>
        <family val="1"/>
        <charset val="204"/>
      </rPr>
      <t>1-іс-шара.</t>
    </r>
    <r>
      <rPr>
        <sz val="11"/>
        <rFont val="Times New Roman"/>
        <family val="1"/>
        <charset val="204"/>
      </rPr>
      <t xml:space="preserve"> Әлеуметтікнысандарды өңірлік стандарттар жүйесіне сәйкес келтіру шеңберінде іс-шараларды іске асыру</t>
    </r>
  </si>
  <si>
    <r>
      <t xml:space="preserve">7,8,9 -ТҰИ
</t>
    </r>
    <r>
      <rPr>
        <sz val="11"/>
        <rFont val="Times New Roman"/>
        <family val="1"/>
      </rPr>
      <t>PISA тестілеуі негізінде орта білім беру нәтижелерінің сапасы, облыс бойынша</t>
    </r>
  </si>
  <si>
    <t>ЭЫДҰ есебі</t>
  </si>
  <si>
    <r>
      <t xml:space="preserve"> 1-нысаналы индикатор.                                  </t>
    </r>
    <r>
      <rPr>
        <sz val="11"/>
        <rFont val="Times New Roman"/>
        <family val="1"/>
        <charset val="204"/>
      </rPr>
      <t>Облыс бойынша 2 жастан 6 жасқа дейінгі балаларды мектепке дейінгі тәрбие және оқытумен қамту</t>
    </r>
  </si>
  <si>
    <r>
      <t xml:space="preserve">2- нысаналы индикатор.                        </t>
    </r>
    <r>
      <rPr>
        <sz val="11"/>
        <rFont val="Times New Roman"/>
        <family val="1"/>
        <charset val="204"/>
      </rPr>
      <t>Меншік нысанына қарамастан,тәрбие мен оқыту сапасын бағалау критерийлеріне сәйкес келетін мектепке дейінгі ұйымдардың үлесі</t>
    </r>
  </si>
  <si>
    <r>
      <t xml:space="preserve"> 1-нәтиже көрсеткіші.                    </t>
    </r>
    <r>
      <rPr>
        <sz val="11"/>
        <rFont val="Times New Roman"/>
        <family val="1"/>
        <charset val="204"/>
      </rPr>
      <t>Мектепке дейінгі ұйымдар басшыларының, әдіскерлерінің, тәрбиешілерінің жалпы санынан бейінді білімі бар педагогтердің үлесі</t>
    </r>
  </si>
  <si>
    <t>1-міндет. Мектептерді қолайлы, қауіпсіз және заманауи білім беру ортасымен қамтамасыз ету</t>
  </si>
  <si>
    <r>
      <rPr>
        <b/>
        <sz val="11"/>
        <rFont val="Times New Roman"/>
        <family val="1"/>
        <charset val="204"/>
      </rPr>
      <t xml:space="preserve">1-іс-шара. </t>
    </r>
    <r>
      <rPr>
        <sz val="11"/>
        <rFont val="Times New Roman"/>
        <family val="1"/>
        <charset val="204"/>
      </rPr>
      <t xml:space="preserve">
Мектептерді пәндік кабинеттермен (физика, биология, химия, робототехника, STEM) жабдықтау</t>
    </r>
  </si>
  <si>
    <t>3-міндет. Балалардың шығармашылық және интеллектуалдық әлеуетін дамыту нысандары желісін кеңейту</t>
  </si>
  <si>
    <r>
      <t xml:space="preserve">11-ТҰИ                                                      </t>
    </r>
    <r>
      <rPr>
        <sz val="11"/>
        <rFont val="Times New Roman"/>
        <family val="1"/>
        <charset val="204"/>
      </rPr>
      <t>Облыс бойынша табысы ең төменгі күнкөріс деңгейінен төмен/ кедейлік шегінен төмен халықтың үлесі</t>
    </r>
  </si>
  <si>
    <t>2-міндет. Атаулы әлеуметтік көмектің тиімділігін арттыру</t>
  </si>
  <si>
    <r>
      <rPr>
        <b/>
        <sz val="11"/>
        <rFont val="Times New Roman"/>
        <family val="1"/>
        <charset val="204"/>
      </rPr>
      <t xml:space="preserve">1-іс-шара. </t>
    </r>
    <r>
      <rPr>
        <sz val="11"/>
        <rFont val="Times New Roman"/>
        <family val="1"/>
        <charset val="204"/>
      </rPr>
      <t>Әлеуметтік қолдау шараларын атаулы және белсенді қамтамасыз ету</t>
    </r>
  </si>
  <si>
    <t>3-міндет. Мемлекеттің әлеуметтік кепілдіктерін қамтамасыз ету</t>
  </si>
  <si>
    <r>
      <rPr>
        <b/>
        <sz val="11"/>
        <rFont val="Times New Roman"/>
        <family val="1"/>
        <charset val="204"/>
      </rPr>
      <t xml:space="preserve">5-іс-шара. </t>
    </r>
    <r>
      <rPr>
        <sz val="11"/>
        <rFont val="Times New Roman"/>
        <family val="1"/>
        <charset val="204"/>
      </rPr>
      <t xml:space="preserve">
Өмірлік қиын жағдайдағы отбасыларды әлеуметтік оңалту және бейімдеу бойынша қажетті қолдау көрсету</t>
    </r>
  </si>
  <si>
    <r>
      <t xml:space="preserve">12-ТҰИ                                                 </t>
    </r>
    <r>
      <rPr>
        <sz val="11"/>
        <rFont val="Times New Roman"/>
        <family val="1"/>
        <charset val="204"/>
      </rPr>
      <t>Өңірлік стандарттар жүйесіне сәйкес әлеуметтік игіліктермен және қызметтермен қамтамасыз етілу деңгейі, қала, облыс бойынша</t>
    </r>
  </si>
  <si>
    <t>1-міндет. Ауыл және қала тұрғындары үшін қолайлы орта жасау</t>
  </si>
  <si>
    <r>
      <t xml:space="preserve">13-ТҰИ                                                 </t>
    </r>
    <r>
      <rPr>
        <sz val="11"/>
        <rFont val="Times New Roman"/>
        <family val="1"/>
        <charset val="204"/>
      </rPr>
      <t>Өңірлік стандарттар жүйесіне сәйкес әлеуметтік игіліктермен және қызметтермен қамтамасыз етілу деңгейі, ауыл, облыс бойынша</t>
    </r>
  </si>
  <si>
    <r>
      <rPr>
        <b/>
        <sz val="11"/>
        <rFont val="Times New Roman"/>
        <family val="1"/>
        <charset val="204"/>
      </rPr>
      <t xml:space="preserve"> 1-нәтиже көреткіші.                </t>
    </r>
    <r>
      <rPr>
        <sz val="11"/>
        <rFont val="Times New Roman"/>
        <family val="1"/>
        <charset val="204"/>
      </rPr>
      <t>Бекітілген нормативтерге сәйкес келетін мектептер санының артуы.</t>
    </r>
  </si>
  <si>
    <r>
      <rPr>
        <b/>
        <sz val="11"/>
        <rFont val="Times New Roman"/>
        <family val="1"/>
        <charset val="204"/>
      </rPr>
      <t xml:space="preserve"> 1-жоба.</t>
    </r>
    <r>
      <rPr>
        <sz val="11"/>
        <rFont val="Times New Roman"/>
        <family val="1"/>
        <charset val="204"/>
      </rPr>
      <t xml:space="preserve"> Есенберлин көшесіндегі               19-шағын ауданда 600 оқушыға арналған мектеп салу</t>
    </r>
  </si>
  <si>
    <r>
      <t xml:space="preserve"> </t>
    </r>
    <r>
      <rPr>
        <b/>
        <sz val="11"/>
        <rFont val="Times New Roman"/>
        <family val="1"/>
        <charset val="204"/>
      </rPr>
      <t>2-жоба.</t>
    </r>
    <r>
      <rPr>
        <sz val="11"/>
        <rFont val="Times New Roman"/>
        <family val="1"/>
        <charset val="204"/>
      </rPr>
      <t xml:space="preserve"> Ю. Увалиев көшесіндегі                    19-шағын ауданында, №5 учаскесінің аумағындаа 600 оқушыға арналған мектеп салу</t>
    </r>
  </si>
  <si>
    <r>
      <rPr>
        <b/>
        <sz val="11"/>
        <rFont val="Times New Roman"/>
        <family val="1"/>
        <charset val="204"/>
      </rPr>
      <t>3-жоба</t>
    </r>
    <r>
      <rPr>
        <sz val="11"/>
        <rFont val="Times New Roman"/>
        <family val="1"/>
        <charset val="204"/>
      </rPr>
      <t>. "Спорт" шағын ауданында 600 орындық мектеп салу</t>
    </r>
  </si>
  <si>
    <r>
      <rPr>
        <b/>
        <sz val="11"/>
        <rFont val="Times New Roman"/>
        <family val="1"/>
        <charset val="204"/>
      </rPr>
      <t>4-жоба.</t>
    </r>
    <r>
      <rPr>
        <sz val="11"/>
        <rFont val="Times New Roman"/>
        <family val="1"/>
        <charset val="204"/>
      </rPr>
      <t xml:space="preserve"> 23-ші тұрғын ауданында 300 оқушыға арналған мектеп салу</t>
    </r>
  </si>
  <si>
    <r>
      <rPr>
        <b/>
        <sz val="11"/>
        <rFont val="Times New Roman"/>
        <family val="1"/>
        <charset val="204"/>
      </rPr>
      <t xml:space="preserve">5-жоба. </t>
    </r>
    <r>
      <rPr>
        <sz val="11"/>
        <rFont val="Times New Roman"/>
        <family val="1"/>
        <charset val="204"/>
      </rPr>
      <t>Тимофеев көшесінде №112/6 учаске алаңында 300 оқушыға арналған мектеп салу</t>
    </r>
  </si>
  <si>
    <r>
      <rPr>
        <b/>
        <sz val="11"/>
        <rFont val="Times New Roman"/>
        <family val="1"/>
        <charset val="204"/>
      </rPr>
      <t>6-жоба.</t>
    </r>
    <r>
      <rPr>
        <sz val="11"/>
        <rFont val="Times New Roman"/>
        <family val="1"/>
        <charset val="204"/>
      </rPr>
      <t xml:space="preserve"> 26-тұрғын ауданында (Самар тас жолы) 900 оқушыға арналған мектеп салу</t>
    </r>
  </si>
  <si>
    <r>
      <rPr>
        <b/>
        <sz val="11"/>
        <rFont val="Times New Roman"/>
        <family val="1"/>
        <charset val="204"/>
      </rPr>
      <t>7-жоба.</t>
    </r>
    <r>
      <rPr>
        <sz val="11"/>
        <rFont val="Times New Roman"/>
        <family val="1"/>
        <charset val="204"/>
      </rPr>
      <t xml:space="preserve"> 26-тұрғын ауданында (Самар тас жолы) 1200 оқушыға арналған мектеп салу</t>
    </r>
  </si>
  <si>
    <r>
      <rPr>
        <b/>
        <sz val="11"/>
        <rFont val="Times New Roman"/>
        <family val="1"/>
        <charset val="204"/>
      </rPr>
      <t xml:space="preserve">8-жоба. </t>
    </r>
    <r>
      <rPr>
        <sz val="11"/>
        <rFont val="Times New Roman"/>
        <family val="1"/>
        <charset val="204"/>
      </rPr>
      <t>21-тұрғын ауданында (Шайжүнісов көшесі, Әл-Фараби көшесінің қиылысы) 900 орынға арналған мектеп салу</t>
    </r>
  </si>
  <si>
    <r>
      <rPr>
        <b/>
        <sz val="11"/>
        <rFont val="Times New Roman"/>
        <family val="1"/>
        <charset val="204"/>
      </rPr>
      <t>9-жоба.</t>
    </r>
    <r>
      <rPr>
        <sz val="11"/>
        <rFont val="Times New Roman"/>
        <family val="1"/>
        <charset val="204"/>
      </rPr>
      <t xml:space="preserve"> 240 орындық интернаты бар 1000 орындық дарынды балаларға арналған мектеп-лицей салу</t>
    </r>
  </si>
  <si>
    <r>
      <rPr>
        <b/>
        <sz val="11"/>
        <rFont val="Times New Roman"/>
        <family val="1"/>
        <charset val="204"/>
      </rPr>
      <t>10-жоба.</t>
    </r>
    <r>
      <rPr>
        <sz val="11"/>
        <rFont val="Times New Roman"/>
        <family val="1"/>
        <charset val="204"/>
      </rPr>
      <t xml:space="preserve"> "Дарынды балаларға арналған облыстық мамандандырылған мектеп-лицей-интернат" КММ үшін               300 орындық интернаты бар 580 орынға арналған мектеп салу</t>
    </r>
  </si>
  <si>
    <r>
      <rPr>
        <b/>
        <sz val="11"/>
        <rFont val="Times New Roman"/>
        <family val="1"/>
        <charset val="204"/>
      </rPr>
      <t>11-жоба.</t>
    </r>
    <r>
      <rPr>
        <sz val="11"/>
        <rFont val="Times New Roman"/>
        <family val="1"/>
        <charset val="204"/>
      </rPr>
      <t xml:space="preserve"> 600 оқушы қыздарға арналған корпусы бар және 600 оқушы ұлдарға арналған, 400 оқушыға арналған екі жатақхана-интернаты бар Шығыс Қазақстан облыстық мамандандырылған «Білім-Инновация» лицейінің құрылысы</t>
    </r>
  </si>
  <si>
    <r>
      <rPr>
        <b/>
        <sz val="11"/>
        <rFont val="Times New Roman"/>
        <family val="1"/>
        <charset val="204"/>
      </rPr>
      <t xml:space="preserve"> 1-жоба.</t>
    </r>
    <r>
      <rPr>
        <sz val="11"/>
        <rFont val="Times New Roman"/>
        <family val="1"/>
        <charset val="204"/>
      </rPr>
      <t xml:space="preserve"> Өскемен қаласындағы            «№2 жалпы білім беретін мектеп» КММ ғимаратын корпусын күрделі жөндеу</t>
    </r>
  </si>
  <si>
    <r>
      <rPr>
        <b/>
        <sz val="11"/>
        <rFont val="Times New Roman"/>
        <family val="1"/>
        <charset val="204"/>
      </rPr>
      <t xml:space="preserve">2-жоба. </t>
    </r>
    <r>
      <rPr>
        <sz val="11"/>
        <rFont val="Times New Roman"/>
        <family val="1"/>
        <charset val="204"/>
      </rPr>
      <t>ШҚО, Өскемен қаласында  Новаторов 9А көшесінде орналасқан «Математика, физика, информатика саласындағы дарынды балаларға арналған облыстық мамандандырылған мектеп-лицей» КММ мектебінің ғимаратын күрделі жөндеу. Шатыр құрылымдары, сумен жабдықтау, кәріз, жылу, желдету, электрмен жабдықтау және электрмен жарықтандырудың ішкі желілері</t>
    </r>
  </si>
  <si>
    <r>
      <rPr>
        <b/>
        <sz val="11"/>
        <rFont val="Times New Roman"/>
        <family val="1"/>
        <charset val="204"/>
      </rPr>
      <t xml:space="preserve">3-жоба. </t>
    </r>
    <r>
      <rPr>
        <sz val="11"/>
        <rFont val="Times New Roman"/>
        <family val="1"/>
        <charset val="204"/>
      </rPr>
      <t>Өскемен қаласындағы                   «№42 көпсалалы орта мектеп» КММ  күрделі жөндеу</t>
    </r>
  </si>
  <si>
    <t>орындалған жұмыстар актісі</t>
  </si>
  <si>
    <r>
      <rPr>
        <b/>
        <sz val="11"/>
        <rFont val="Times New Roman"/>
        <family val="1"/>
        <charset val="204"/>
      </rPr>
      <t>2-нәтиже көрсеткіші.</t>
    </r>
    <r>
      <rPr>
        <sz val="11"/>
        <rFont val="Times New Roman"/>
        <family val="1"/>
        <charset val="204"/>
      </rPr>
      <t xml:space="preserve">                Мектепке дейінгі мекемелерді ашу</t>
    </r>
  </si>
  <si>
    <t xml:space="preserve">6-жоба. Есенберлин 84  даңғылы ауданында 240 орынға арналған балабақшаның құрылысы (МЖӘ тетігі бойынша) </t>
  </si>
  <si>
    <r>
      <rPr>
        <b/>
        <sz val="11"/>
        <rFont val="Times New Roman"/>
        <family val="1"/>
        <charset val="204"/>
      </rPr>
      <t>3-іс-шара.</t>
    </r>
    <r>
      <rPr>
        <sz val="11"/>
        <rFont val="Times New Roman"/>
        <family val="1"/>
        <charset val="204"/>
      </rPr>
      <t xml:space="preserve"> Қалада және ауылдарда мектепке дейінгі мекемелерді күрделі жөндеу</t>
    </r>
  </si>
  <si>
    <r>
      <rPr>
        <b/>
        <sz val="11"/>
        <rFont val="Times New Roman"/>
        <family val="1"/>
        <charset val="204"/>
      </rPr>
      <t xml:space="preserve"> 3-нәтиже көрсеткіші.               </t>
    </r>
    <r>
      <rPr>
        <sz val="11"/>
        <rFont val="Times New Roman"/>
        <family val="1"/>
        <charset val="204"/>
      </rPr>
      <t>Қосымша білім беру нысандарын салу</t>
    </r>
  </si>
  <si>
    <r>
      <rPr>
        <b/>
        <sz val="11"/>
        <rFont val="Times New Roman"/>
        <family val="1"/>
        <charset val="204"/>
      </rPr>
      <t>4-нәтиже көрсеткіші.</t>
    </r>
    <r>
      <rPr>
        <sz val="11"/>
        <rFont val="Times New Roman"/>
        <family val="1"/>
        <charset val="204"/>
      </rPr>
      <t xml:space="preserve">  Бекітілген нормативтерге сәйкес медициналық ұйымдардың санын арттыру</t>
    </r>
  </si>
  <si>
    <r>
      <rPr>
        <b/>
        <sz val="11"/>
        <rFont val="Times New Roman"/>
        <family val="1"/>
        <charset val="204"/>
      </rPr>
      <t>2-іс-шара.</t>
    </r>
    <r>
      <rPr>
        <sz val="11"/>
        <rFont val="Times New Roman"/>
        <family val="1"/>
        <charset val="204"/>
      </rPr>
      <t xml:space="preserve"> Ауылдарда денсаулық сақтау мекемелерін салу</t>
    </r>
  </si>
  <si>
    <r>
      <rPr>
        <b/>
        <sz val="11"/>
        <rFont val="Times New Roman"/>
        <family val="1"/>
        <charset val="204"/>
      </rPr>
      <t xml:space="preserve">3-іс-шара. </t>
    </r>
    <r>
      <rPr>
        <sz val="11"/>
        <rFont val="Times New Roman"/>
        <family val="1"/>
        <charset val="204"/>
      </rPr>
      <t>Қаладағы медициналық нысандарды күрделі жөндеу</t>
    </r>
  </si>
  <si>
    <t xml:space="preserve">3-жоба. "Шығыс Қазақстан облыстық мамандандырылған медициналық орталығы" ШЖҚ КМК инженерлік желілерін күрделі жөндеу </t>
  </si>
  <si>
    <t>5-жоба. Абай 18 даңғылындағы Шығыс Қазақстан облысы ДСБ «ШҚО ММО» ШЖҚ КМК стационар ғимаратын күрделі жөндеу</t>
  </si>
  <si>
    <t xml:space="preserve"> орындалған жұмыстар актісі</t>
  </si>
  <si>
    <r>
      <rPr>
        <b/>
        <sz val="11"/>
        <rFont val="Times New Roman"/>
        <family val="1"/>
        <charset val="204"/>
      </rPr>
      <t xml:space="preserve"> 5-нәтиже көрсеткіші.                 </t>
    </r>
    <r>
      <rPr>
        <sz val="11"/>
        <rFont val="Times New Roman"/>
        <family val="1"/>
        <charset val="204"/>
      </rPr>
      <t>Бекітілген нормативтерге сәйкес келетін АӘҚ нысандарының санын арттыру</t>
    </r>
  </si>
  <si>
    <r>
      <rPr>
        <b/>
        <sz val="11"/>
        <rFont val="Times New Roman"/>
        <family val="1"/>
        <charset val="204"/>
      </rPr>
      <t xml:space="preserve"> 6-нәтиже көрсеткіші.                  </t>
    </r>
    <r>
      <rPr>
        <sz val="11"/>
        <rFont val="Times New Roman"/>
        <family val="1"/>
        <charset val="204"/>
      </rPr>
      <t>Мәдениет нысандарымен және қызметтерімен қамтамасыз етілудің өсуі</t>
    </r>
  </si>
  <si>
    <r>
      <rPr>
        <b/>
        <sz val="11"/>
        <rFont val="Times New Roman"/>
        <family val="1"/>
        <charset val="204"/>
      </rPr>
      <t xml:space="preserve"> 7-нәтиже көрсеткіші. </t>
    </r>
    <r>
      <rPr>
        <sz val="11"/>
        <rFont val="Times New Roman"/>
        <family val="1"/>
        <charset val="204"/>
      </rPr>
      <t>Халықтың 1000 адамға арналған спорт инфрақұрылымымен қамтамасыз етілуі</t>
    </r>
  </si>
  <si>
    <r>
      <rPr>
        <b/>
        <sz val="11"/>
        <rFont val="Times New Roman"/>
        <family val="1"/>
        <charset val="204"/>
      </rPr>
      <t>8-нәтиже көрсеткіші.</t>
    </r>
    <r>
      <rPr>
        <sz val="11"/>
        <rFont val="Times New Roman"/>
        <family val="1"/>
        <charset val="204"/>
      </rPr>
      <t xml:space="preserve"> Жаңа демалыс және бос уақыт өткізу нысандарын ашу</t>
    </r>
  </si>
  <si>
    <r>
      <rPr>
        <b/>
        <sz val="11"/>
        <rFont val="Times New Roman"/>
        <family val="1"/>
        <charset val="204"/>
      </rPr>
      <t xml:space="preserve">9-нәтиже көрсеткіші. </t>
    </r>
    <r>
      <rPr>
        <sz val="11"/>
        <rFont val="Times New Roman"/>
        <family val="1"/>
        <charset val="204"/>
      </rPr>
      <t>Облыс бойынша 10 жылдан астам қызмет ету мерзімі бар автобустар үлесін азайту</t>
    </r>
  </si>
  <si>
    <r>
      <rPr>
        <b/>
        <sz val="11"/>
        <rFont val="Times New Roman"/>
        <family val="1"/>
        <charset val="204"/>
      </rPr>
      <t xml:space="preserve">10-нәтиже көрсеткіші.  </t>
    </r>
    <r>
      <rPr>
        <sz val="11"/>
        <rFont val="Times New Roman"/>
        <family val="1"/>
        <charset val="204"/>
      </rPr>
      <t>Облыс бойынша нормативтік жағдайда тұрған қалаішілік автомобиль жолдарының үлесі</t>
    </r>
  </si>
  <si>
    <t>3-жоба. Пограничный көшесін қайта жаңарту</t>
  </si>
  <si>
    <t>14-жоба. Мызы көшесі бойымен Қ.Батыр көшесіне дейін, Орджоникидзе көшесі мен көпір алды съездері, Қазақстан көшесінің тұсындағы трамвай жолдарын қайта құру және жаңғырту</t>
  </si>
  <si>
    <t xml:space="preserve"> 2-жоба. Самсоновка ауылы Солнечный көшесіне жарықтандыру орнату</t>
  </si>
  <si>
    <t>4-жоба. Жаңа Ахмер ауылындағы көшелерге жарықтандыру орнату</t>
  </si>
  <si>
    <t>5-жоба. Ново-Троицкое ауылындағы көшелерге жарықтандыру орнату</t>
  </si>
  <si>
    <t>6-жоба. Ново-Явленка ауылындағы көшелерге жарықтандыру орнату</t>
  </si>
  <si>
    <t>7-жоба. Ахмер ауылындағы көшелерге жарықтандыру орнату</t>
  </si>
  <si>
    <t>8-жоба. Прудхоз ауылындағы көшелерге жарықтандыру орнату</t>
  </si>
  <si>
    <t>9-жоба. Самсоновка ауылындағы көшелерге жарықтандыру орнату</t>
  </si>
  <si>
    <r>
      <rPr>
        <b/>
        <sz val="11"/>
        <rFont val="Times New Roman"/>
        <family val="1"/>
        <charset val="204"/>
      </rPr>
      <t>12-нәтиже көрсеткіші.</t>
    </r>
    <r>
      <rPr>
        <sz val="11"/>
        <rFont val="Times New Roman"/>
        <family val="1"/>
        <charset val="204"/>
      </rPr>
      <t xml:space="preserve"> Облыс бойынша халықтың сумен жабдықтау қызметтеріне қол жеткізуі</t>
    </r>
  </si>
  <si>
    <t xml:space="preserve"> 3-жоба. Ахмер ауылындағы Алпамыс батыр, Еңбекші, Қайыңды, Омаров, Сейфулин, Қондыбаев, Изумруд б/б  көшелеріне жарықтандыру орнату</t>
  </si>
  <si>
    <t>3-жоба. "Сумен жабдықтау және су бұрудың өндірістік үдерістерін автоматтандыру. Құдықтар салу"</t>
  </si>
  <si>
    <r>
      <rPr>
        <b/>
        <sz val="11"/>
        <rFont val="Times New Roman"/>
        <family val="1"/>
        <charset val="204"/>
      </rPr>
      <t>13-нәтиже көрсеткіші.</t>
    </r>
    <r>
      <rPr>
        <sz val="11"/>
        <rFont val="Times New Roman"/>
        <family val="1"/>
        <charset val="204"/>
      </rPr>
      <t xml:space="preserve">                   Электр желілерін салу</t>
    </r>
  </si>
  <si>
    <t>1-жоба. Өскемен қаласындағы Қ. Сәтпаев даңғылында коммерциялық орындары бар көп қабатты тұрғын үйлердің құрылысы (57-поз, 58-поз) (сыртқы инженерлік желілерсіз және көгалдандырусыз)</t>
  </si>
  <si>
    <t>1-жоба. ШҚО, Өскемен қаласының         24-тұрғын ауданына магистральдық желілер салу. Жылумен жабдықтаудың магистральдық желілері. Түзету</t>
  </si>
  <si>
    <t>2-жоба. ШҚО, Өскемен қаласының           24-тұрғын ауданына магистральдық желілер салу. Жылумен жабдықтаудың алаңнан тыс желілері. Түзету</t>
  </si>
  <si>
    <t>68-жоба. ШҚО, Өскемен қаласындағы Сол жағалау тұрғын ауданына,                        2-кезектегі Есенберлин даңғылынан Сәтпаев даңғылына дейін инженерлік-коммуникациялық инфрақұрылым салу</t>
  </si>
  <si>
    <t>69-жоба. ШҚО Өскемен қаласындағы Сол жағалау тұрғын үй ауданына,                    2- кезектегі (Спорт шағын ауданы) ауданына квартал ішілік инженерлік-коммуникациялық инфрақұрылым салу және абаттандыру</t>
  </si>
  <si>
    <t>67-жоба. Өскемен қаласындағы                     20- тұрғын ауданының 2-кезеңінің инженерлік-коммуникациялық инфрақұрылымы мен  бас жоспарын салу. Тұрғын ауданының электрмен жабдықтау желілері</t>
  </si>
  <si>
    <t>63-жоба. Өскемен қаласындағы                       22-тұрғын ауданына инженерлік желілер салу және абаттандыру. 7-шағын ауданы. Квартал ішілік  байланыс жүйе желілері</t>
  </si>
  <si>
    <t>61-жоба. Өскемен қаласындағы                      22-тұрғын ауданына инженерлік желілер салу және абаттандыру. 5-шағын ауданы. Квартал ішілік  байланыс жүйе желілері</t>
  </si>
  <si>
    <t>62-жоба. Өскемен қаласындағы                                  22-тұрғын ауданына инженерлік желілер салу және абаттандыру. 6-шағын ауданы. Квартал ішілік  байланыс жүйе желілері</t>
  </si>
  <si>
    <t>64-жоба. ШҚО Өскемен қаласының            19- тұрғын ауданында (54-позиция,               58/1-позиция, 36-позиция тұрғын үйлер) квартал ішілік  су бұру желілерін (дренаж) салу</t>
  </si>
  <si>
    <t>60-жоба.  Өскемен қаласындағы                     22-тұрғын ауданына инженерлік желілер салу және абаттандыру. 4-шағын ауданы. Квартал ішілік  байланыс жүйе желілері</t>
  </si>
  <si>
    <t>59-жоба. Өскемен қаласындағы                       22-тұрғын ауданына инженерлік желілер салу және абаттандыру. 2-шағын ауданы. Квартал ішілік  байланыс жүйе желілері</t>
  </si>
  <si>
    <t>58-жоба. Өскемен қаласындағы                     22-тұрғын ауданына инженерлік желілер салу және абаттандыру. 1-шағын ауданы. Квартал ішілік  байланыс жүйе желілері</t>
  </si>
  <si>
    <t>57-жоба. Өскемен қаласындағы                     22-тұрғын ауданына инженерлік желілер салу және абаттандыру. 7-шағын ауданы. Квартал ішілік жылумен қамту, сумен жабдықтау және кәріз желілері</t>
  </si>
  <si>
    <t>56-жоба. Өскемен қаласындағы                       22-тұрғын ауданына инженерлік желілер салу және абаттандыру. 6-шағын ауданы. Квартал ішілік жылумен қамту, сумен жабдықтау және кәріз желілері</t>
  </si>
  <si>
    <t>55-жоба. Өскемен қаласындағы                     22-тұрғын ауданына инженерлік желілер салу және абаттандыру. 5-шағын ауданы. Квартал ішілік жылумен қамту, сумен жабдықтау және кәріз желілері</t>
  </si>
  <si>
    <t>54-жоба. Өскемен қаласындағы                    22-тұрғын ауданына инженерлік желілер салу және абаттандыру. 4-шағын ауданы. Квартал ішілік жылумен қамту, сумен жабдықтау және кәріз желілері</t>
  </si>
  <si>
    <t>53-жоба. Өскемен қаласындағы                22-тұрғын ауданына инженерлік желілер салу және абаттандыру. 2-шағын ауданы. Квартал ішілік жылумен қамту, сумен жабдықтау және кәріз желілері</t>
  </si>
  <si>
    <t>52-жоба. Өскемен қаласындағы                    22-тұрғын ауданына инженерлік желілер салу және абаттандыру. 1-шағын ауданы. Квартал ішілік жылумен қамту, сумен жабдықтау және кәріз желілері</t>
  </si>
  <si>
    <t>51-жоба. Өскемен қаласындағы                       22-тұрғын ауданына инженерлік желілер салу және абаттандыру. 7-шағын ауданы. Бас жоспар</t>
  </si>
  <si>
    <t>50-жоба. Өскемен қаласындағы                        22-тұрғын ауданына инженерлік желілер салу және абаттандыру. 6-шағын ауданы. Бас жоспар</t>
  </si>
  <si>
    <t>49-жоба. Өскемен қаласындағы                       22-тұрғын ауданына инженерлік желілер салу және абаттандыру. 5-шағын ауданы. Бас жоспар</t>
  </si>
  <si>
    <t>48-жоба. Өскемен қаласындағы                       22-тұрғын ауданына инженерлік желілер салу және абаттандыру. 4-шағын ауданы. Бас жоспар</t>
  </si>
  <si>
    <t>47-жоба. Өскемен қаласындағы                      22-тұрғын ауданына инженерлік желілер салу және абаттандыру. 2-шағын ауданы. Бас жоспар</t>
  </si>
  <si>
    <t>45-жоба. Өскемен қаласындағы                           22-тұрғын ауданына инженерлік желілер салу және абаттандыру. 7-шағын ауданы. Квартал ішілік электрмен жабдықтау желілері</t>
  </si>
  <si>
    <t>46-жоба. Өскемен қаласындағы                      22-тұрғын ауданына инженерлік желілер салу және абаттандыру. 1-шағын ауданы. Бас жоспар</t>
  </si>
  <si>
    <t>44-жоба. Өскемен қаласындағы                      22-тұрғын ауданына инженерлік желілер салу және абаттандыру. 6-шағын ауданы. Квартал ішілік электрмен жабдықтау желілері</t>
  </si>
  <si>
    <t>42-жоба. Өскемен қаласындағы                   22-тұрғын ауданына инженерлік желілер салу және абаттандыру. 4-шағын ауданы. Квартал ішілік электрмен жабдықтау желілері</t>
  </si>
  <si>
    <t>41-жоба. Өскемен қаласындағы                     22-тұрғын ауданына инженерлік желілер салу және абаттандыру. 2-шағын ауданы. Квартал ішілік электрмен жабдықтау желілері</t>
  </si>
  <si>
    <t>40-жоба. Өскемен қаласындағы                       22-тұрғын ауданына инженерлік желілер салу және абаттандыру. 1-шағын ауданы. Квартал ішілік электрмен жабдықтау желілері</t>
  </si>
  <si>
    <t>38-жоба. ЖЖ -110 кВ қуат алатын                 22, 24- тұрғын үйлерге 110/10-10 кВ ҚС салу   (1-кезек)</t>
  </si>
  <si>
    <t xml:space="preserve"> 39-жоба. ЖЖ -110 кВ қуат алатын                      22, 24- тұрғын үйлерге 110/10-10 кВ ҚС салу      (2-кезек)</t>
  </si>
  <si>
    <r>
      <rPr>
        <b/>
        <sz val="11"/>
        <rFont val="Times New Roman"/>
        <family val="1"/>
        <charset val="204"/>
      </rPr>
      <t xml:space="preserve"> 15-нәтиже көрсеткіші.                  </t>
    </r>
    <r>
      <rPr>
        <sz val="11"/>
        <rFont val="Times New Roman"/>
        <family val="1"/>
        <charset val="204"/>
      </rPr>
      <t xml:space="preserve"> Жылу желілерін салу, қайта жаңарту және күрделі жөндеу</t>
    </r>
  </si>
  <si>
    <r>
      <rPr>
        <b/>
        <sz val="11"/>
        <rFont val="Times New Roman"/>
        <family val="1"/>
        <charset val="204"/>
      </rPr>
      <t>1-іс-шара</t>
    </r>
    <r>
      <rPr>
        <sz val="11"/>
        <rFont val="Times New Roman"/>
        <family val="1"/>
        <charset val="204"/>
      </rPr>
      <t>. Елді мекен ішінде (қала, ауыл) жылумен қамтудың жаңа желілерін салу</t>
    </r>
  </si>
  <si>
    <r>
      <rPr>
        <b/>
        <sz val="11"/>
        <rFont val="Times New Roman"/>
        <family val="1"/>
        <charset val="204"/>
      </rPr>
      <t xml:space="preserve">16-нәтиже көрсеткіші.                 </t>
    </r>
    <r>
      <rPr>
        <sz val="11"/>
        <rFont val="Times New Roman"/>
        <family val="1"/>
        <charset val="204"/>
      </rPr>
      <t>Учаскелік полиция пунктерінің санын көбейту</t>
    </r>
  </si>
  <si>
    <t>2-жоба. "Алтай" КТО-да учаскелік полиция пунктін ашу</t>
  </si>
  <si>
    <t>2-жоба. Назарбаев даңғылы бойындағы ЖК-560-тан ЖК-561-ге дейінгі, ЖК 630А-дан ЖК 631-ге дейінгі жылу желісі учаскесін қайта жаңарту</t>
  </si>
  <si>
    <t xml:space="preserve">1-жоба. Рабочий көшесі бойынша тұрғын үйлерді сумен қамтуды қайта жаңарту </t>
  </si>
  <si>
    <t>2-жоба. Комсомольский кентіндегі (Лесхоз кенті) сумен жабдықтаужелілерін қайта жаңарту</t>
  </si>
  <si>
    <t>3-жоба. Өскемен қаласындағы Шығыс кентінде сумен жабдықтау желілерін қайта жаңарту</t>
  </si>
  <si>
    <t>4-жоба. Согра көшесі бойынша Береговая су торабынан 2-көтерме сорғы станциясына дейін сумен жабдықтау желілерін қайта жаңарту</t>
  </si>
  <si>
    <t>2-міндет. Тұтынушыларға сумен жабдықтау қызметтерін көрсетудің сенімділігін арттыру</t>
  </si>
  <si>
    <r>
      <rPr>
        <b/>
        <sz val="11"/>
        <rFont val="Times New Roman"/>
        <family val="1"/>
        <charset val="204"/>
      </rPr>
      <t xml:space="preserve">1-іс- шара. </t>
    </r>
    <r>
      <rPr>
        <sz val="11"/>
        <rFont val="Times New Roman"/>
        <family val="1"/>
        <charset val="204"/>
      </rPr>
      <t>Сумен жабдықтау желілерінің тозуын төмендету</t>
    </r>
  </si>
  <si>
    <r>
      <rPr>
        <b/>
        <sz val="11"/>
        <rFont val="Times New Roman"/>
        <family val="1"/>
        <charset val="204"/>
      </rPr>
      <t>2-іс-шара.</t>
    </r>
    <r>
      <rPr>
        <sz val="11"/>
        <rFont val="Times New Roman"/>
        <family val="1"/>
        <charset val="204"/>
      </rPr>
      <t xml:space="preserve">  Сумен жабдықтау желілерін қайта жаңарту</t>
    </r>
  </si>
  <si>
    <t>5- жоба. Жыланды ауданындағы су құбыры желілерін қайта жаңарту</t>
  </si>
  <si>
    <t>6-жоба. Солтүстік-Атаман су торабынан Машина жасаушылар көшесі бойындағы сорғы станциясына дейінгі су тартқышты қайта жаңарту</t>
  </si>
  <si>
    <t>7-жоба. Элеватор су торабынан самар тас жолына дейінгі су тартқышты қайта жаңарту</t>
  </si>
  <si>
    <t>3-міндет. Тұтынушыларға су бұру қызметтерін көрсетудің сенімділігін арттыру</t>
  </si>
  <si>
    <r>
      <rPr>
        <b/>
        <sz val="11"/>
        <rFont val="Times New Roman"/>
        <family val="1"/>
        <charset val="204"/>
      </rPr>
      <t>1-іс-шара.</t>
    </r>
    <r>
      <rPr>
        <sz val="11"/>
        <rFont val="Times New Roman"/>
        <family val="1"/>
        <charset val="204"/>
      </rPr>
      <t xml:space="preserve"> Су бұру желілерінің тозуын азайту</t>
    </r>
  </si>
  <si>
    <r>
      <rPr>
        <b/>
        <sz val="11"/>
        <rFont val="Times New Roman"/>
        <family val="1"/>
        <charset val="204"/>
      </rPr>
      <t>2-іс-шара.</t>
    </r>
    <r>
      <rPr>
        <sz val="11"/>
        <rFont val="Times New Roman"/>
        <family val="1"/>
        <charset val="204"/>
      </rPr>
      <t xml:space="preserve">  Су бұру желілерін қайта жаңарту</t>
    </r>
  </si>
  <si>
    <t>1-жоба. Кәріз желілерінің учаскелерін күрделі жөндеу/ қайта жаңарту</t>
  </si>
  <si>
    <t xml:space="preserve">Облыс әкімінің орынбасары, ТРТПРБ басшысы, ЭжТКШБ басшысы және басқалар,  қала және аудан әкімдіктері </t>
  </si>
  <si>
    <t>1-міндет. Халықтың экологиялық акциялар мен бастамаларға тартылуы</t>
  </si>
  <si>
    <r>
      <rPr>
        <b/>
        <sz val="11"/>
        <rFont val="Times New Roman"/>
        <family val="1"/>
        <charset val="204"/>
      </rPr>
      <t>1-іс-шара.</t>
    </r>
    <r>
      <rPr>
        <sz val="11"/>
        <rFont val="Times New Roman"/>
        <family val="1"/>
      </rPr>
      <t xml:space="preserve"> Экологиялық акцияларды өткізу</t>
    </r>
  </si>
  <si>
    <t>2-міндет. Орман алқабын ұлғайту</t>
  </si>
  <si>
    <r>
      <rPr>
        <b/>
        <sz val="11"/>
        <rFont val="Times New Roman"/>
        <family val="1"/>
        <charset val="204"/>
      </rPr>
      <t>1-іс-шара.</t>
    </r>
    <r>
      <rPr>
        <sz val="11"/>
        <rFont val="Times New Roman"/>
        <family val="1"/>
      </rPr>
      <t xml:space="preserve"> Елді мекен аумағында ағаштар отырғызу</t>
    </r>
  </si>
  <si>
    <r>
      <t xml:space="preserve">1-іс-шара. </t>
    </r>
    <r>
      <rPr>
        <sz val="11"/>
        <rFont val="Times New Roman"/>
        <family val="1"/>
        <charset val="204"/>
      </rPr>
      <t>Жедел алдын алу іс-шараларын өткізу (Қауіпсіз жол, Қауіпті жүргізуші, Жаяу жүргінші, Назар аударыңыз - Балалар, Тасымалдаушы, Мас жүргізуші, Автобус)</t>
    </r>
  </si>
  <si>
    <r>
      <rPr>
        <b/>
        <sz val="11"/>
        <rFont val="Times New Roman"/>
        <family val="1"/>
        <charset val="204"/>
      </rPr>
      <t xml:space="preserve">1-іс-шара. </t>
    </r>
    <r>
      <rPr>
        <sz val="11"/>
        <rFont val="Times New Roman"/>
        <family val="1"/>
        <charset val="204"/>
      </rPr>
      <t>Даму мүмкіндіктері шектеулі балаларды арнайы психологиялық-педагогикалық қолдаумен және ерте түзетумен қамту</t>
    </r>
  </si>
  <si>
    <r>
      <t xml:space="preserve">1-іс-шара. </t>
    </r>
    <r>
      <rPr>
        <sz val="11"/>
        <rFont val="Times New Roman"/>
        <family val="1"/>
        <charset val="204"/>
      </rPr>
      <t>Мемлекеттік тілді дамыту.</t>
    </r>
  </si>
  <si>
    <r>
      <rPr>
        <sz val="11"/>
        <rFont val="Times New Roman"/>
        <family val="1"/>
        <charset val="204"/>
      </rPr>
      <t>3- жоба.</t>
    </r>
    <r>
      <rPr>
        <b/>
        <sz val="11"/>
        <rFont val="Times New Roman"/>
        <family val="1"/>
        <charset val="204"/>
      </rPr>
      <t xml:space="preserve"> </t>
    </r>
    <r>
      <rPr>
        <sz val="11"/>
        <rFont val="Times New Roman"/>
        <family val="1"/>
        <charset val="204"/>
      </rPr>
      <t>Стахановская көшесі бойынша шағын футболға арналған спорт модулін салу</t>
    </r>
  </si>
  <si>
    <t>4-жоба. Ұлттық спорт түрлерін дамытуға арналған ат жарыс алаңын салу</t>
  </si>
  <si>
    <t>5-жоба. Көпфункционалды спорт кешенінің құрылысы (UEFA 3 санатындағы 5000 орындық жабық футбол алаңы), Шығыс Қазақстан облысы, Өскемен қаласы, 19-шы тұрғын ауданы (ЖСҚ әзірлеумен бірге)</t>
  </si>
  <si>
    <t>ҚСжҚБ, ДШСж ТБ басшылары</t>
  </si>
  <si>
    <t>ҚСжҚҚБ, ДШСжТБ басшылары</t>
  </si>
  <si>
    <t>ҚСжҚҚБ,ДШСж ТБ басшылары</t>
  </si>
  <si>
    <t xml:space="preserve"> ҚСжҚҚБ,  ДШСжТБ басшылары</t>
  </si>
  <si>
    <t>ҚСжҚҚБ,  ДШСжТБ басшылары</t>
  </si>
  <si>
    <t>9-жоба. «Восток» алаңын қайта жаңарту</t>
  </si>
  <si>
    <t>ҚСжҚҚБ, ДШСж ТБ басшылары</t>
  </si>
  <si>
    <t>Мақсат. Көшелерде және қоғамдық орындарда құқықтық тәртіпті қамтамасыз ету</t>
  </si>
  <si>
    <t>Міндет. Қылмыстардың үлестік салмағын азайту</t>
  </si>
  <si>
    <r>
      <t xml:space="preserve">1-іс-шара.
</t>
    </r>
    <r>
      <rPr>
        <sz val="11"/>
        <color theme="1"/>
        <rFont val="Times New Roman"/>
        <family val="1"/>
        <charset val="204"/>
      </rPr>
      <t>Ішкі істер органдарының арнайы мекемелерін салу және қайта құру</t>
    </r>
  </si>
  <si>
    <t xml:space="preserve">ПД басшысы </t>
  </si>
  <si>
    <t xml:space="preserve"> ҚСжҚҚБ, ҚБ, ПБ басшылары</t>
  </si>
  <si>
    <t>1-жоба. 400 орындық тергеу изоляторын салу</t>
  </si>
  <si>
    <t>2-жоба. Қаныш Сәтпаев 1 даңғылы бойынша әкімшілік-тұрмыстық корпусты қайта жаңарту, №2 учаске</t>
  </si>
  <si>
    <t>Қаржы ресурстарының жиыны</t>
  </si>
  <si>
    <t>Мақсат. Халықтың өмір сүру жайлылығын арттыру</t>
  </si>
  <si>
    <r>
      <rPr>
        <b/>
        <sz val="11"/>
        <rFont val="Times New Roman"/>
        <family val="1"/>
        <charset val="204"/>
      </rPr>
      <t>1-іс-шара.</t>
    </r>
    <r>
      <rPr>
        <sz val="11"/>
        <rFont val="Times New Roman"/>
        <family val="1"/>
        <charset val="204"/>
      </rPr>
      <t xml:space="preserve"> Абаттандыру, оның ішінде</t>
    </r>
  </si>
  <si>
    <t>ТҮКШ, ЖК және АЖБ басшысы</t>
  </si>
  <si>
    <t>Аулаларды абаттандыру</t>
  </si>
  <si>
    <t xml:space="preserve">ШСН орнату </t>
  </si>
  <si>
    <r>
      <rPr>
        <b/>
        <sz val="11"/>
        <rFont val="Times New Roman"/>
        <family val="1"/>
        <charset val="204"/>
      </rPr>
      <t>2-іс-шара.</t>
    </r>
    <r>
      <rPr>
        <sz val="11"/>
        <rFont val="Times New Roman"/>
        <family val="1"/>
        <charset val="204"/>
      </rPr>
      <t xml:space="preserve"> Жолдар</t>
    </r>
  </si>
  <si>
    <t>Ағымдағы қиыршық тасты жөндеу</t>
  </si>
  <si>
    <t>Инвестициялық жоспар бойынша барлық қаржы ресурстары</t>
  </si>
  <si>
    <t xml:space="preserve">Көше мен жолдардың шұңқырларын жөндеу </t>
  </si>
  <si>
    <t>Аулалар мен квартал ішіндегі жолдарды, кіреберістерді шұңқырлы және орташа жөндеу</t>
  </si>
  <si>
    <t>Аббревиатуралардың толық жазылуы</t>
  </si>
  <si>
    <t>OБ - облыстық бюджет</t>
  </si>
  <si>
    <t>АМҚ - арнайы мемлекеттік қор</t>
  </si>
  <si>
    <t>ҰИК - ұлттық хинвестициялық холдинг</t>
  </si>
  <si>
    <t>КжАШБ - кәсіпкерлік және ауыл шаруашылығыбөлімі</t>
  </si>
  <si>
    <t>ЭжБЖБ - экономика және бюджеттік жоспарлау бөлімі</t>
  </si>
  <si>
    <t>ЭжБЖБ - экономика және бюджеттік жоспарлау басқармасы</t>
  </si>
  <si>
    <t>ЭжТҰКШБ - энергетика және тұрғын үй-коммуналдық шаруашылық басқармасы</t>
  </si>
  <si>
    <t>АШБ - Ауыл шаруашылығы басқармасы</t>
  </si>
  <si>
    <t>ДШСж ТБ - дене шынықтыру, спорт және туризм бөлімі</t>
  </si>
  <si>
    <t>ДСБ - денсаулық сақтау басқармасы</t>
  </si>
  <si>
    <t>ОО - білім беру бөлімі</t>
  </si>
  <si>
    <t>ЖҚжӘББ - жұмыспен қамту және әлеуметтік бағдарламалар бөлімі</t>
  </si>
  <si>
    <t>ОМО - орталық мемлекеттік органдар</t>
  </si>
  <si>
    <t>ҚСжҚҚБ- құрылыс, сәулет және қала құрылысы басқармасы</t>
  </si>
  <si>
    <t>ҚБ - құрылыс бөлімі</t>
  </si>
  <si>
    <t>МжТДБ - мәдениет және тілдерді дамыту бөлімі</t>
  </si>
  <si>
    <t>ТЖБ - төтенше жағдайлар басқармасы</t>
  </si>
  <si>
    <t>ЖҚ,С және ҚҚБ - жер қатынастары, сәулет және қала құрылысы бөлімі</t>
  </si>
  <si>
    <t>ТҮКШ, ЖКжАЖБ -тұрғын үй-коммуналдық шаруашылық, жолаушылар көлігі және автомобиль жолдары бөлімі</t>
  </si>
  <si>
    <t xml:space="preserve"> ДШСжТБ басшысы,               "Причал г.Усть-Каменогорска" ЖШС (келісім бойынша)</t>
  </si>
  <si>
    <t xml:space="preserve"> ДШСжТБ басшысы, "Kaz Story City Company" ЖШС (келісім бойынша)</t>
  </si>
  <si>
    <t>ДШСжТБ</t>
  </si>
  <si>
    <r>
      <t xml:space="preserve">7-іс-шара. </t>
    </r>
    <r>
      <rPr>
        <sz val="11"/>
        <rFont val="Times New Roman"/>
        <family val="1"/>
        <charset val="204"/>
      </rPr>
      <t>Қ.Сәтпаев 88/2</t>
    </r>
    <r>
      <rPr>
        <b/>
        <sz val="11"/>
        <rFont val="Times New Roman"/>
        <family val="1"/>
        <charset val="204"/>
      </rPr>
      <t xml:space="preserve"> </t>
    </r>
    <r>
      <rPr>
        <sz val="11"/>
        <rFont val="Times New Roman"/>
        <family val="1"/>
        <charset val="204"/>
      </rPr>
      <t>даңғылындағы</t>
    </r>
    <r>
      <rPr>
        <b/>
        <sz val="11"/>
        <rFont val="Times New Roman"/>
        <family val="1"/>
        <charset val="204"/>
      </rPr>
      <t xml:space="preserve"> </t>
    </r>
    <r>
      <rPr>
        <sz val="11"/>
        <rFont val="Times New Roman"/>
        <family val="1"/>
        <charset val="204"/>
      </rPr>
      <t xml:space="preserve">«Неке сарайы» ғимаратын аймақтың Бірыңғай цифрлық трансформация орталығы етіп қайта жаңарту </t>
    </r>
  </si>
  <si>
    <t>256 002, 012,013,014,015</t>
  </si>
  <si>
    <t>ЖК</t>
  </si>
  <si>
    <t xml:space="preserve"> «Ten Qogam» орталығын салу</t>
  </si>
  <si>
    <t>ЖҚжӘБҮБ басшысы, ЖҚжӘББ басшысы</t>
  </si>
  <si>
    <r>
      <rPr>
        <b/>
        <sz val="11"/>
        <rFont val="Times New Roman"/>
        <family val="1"/>
        <charset val="204"/>
      </rPr>
      <t>12-жоба.</t>
    </r>
    <r>
      <rPr>
        <sz val="11"/>
        <rFont val="Times New Roman"/>
        <family val="1"/>
        <charset val="204"/>
      </rPr>
      <t xml:space="preserve"> Спорт кластері шағын ауданындағы 600 орындық мектептің инженерлік желілерін салу</t>
    </r>
  </si>
  <si>
    <t>2-жоба. Өскемен қаласында Алтайдың халықаралық тарих және мәдениет мұражайын салу</t>
  </si>
  <si>
    <t>3-жоба. Өскемен қаласында коворкинг-аймақтары, балалар және жастар блогы бар жаңа буын облыстық қоғамдық кітапханасының ғимаратын салу</t>
  </si>
  <si>
    <t>3-жоба. Пермитин және Желтоқсан көшелерінің қиылысындағы жағалауды абаттандыру</t>
  </si>
  <si>
    <t xml:space="preserve"> 3-жоба. Самсоновка ауылының Орталық, Береговая көшелеріндегі жолдарды орташа жөндеу </t>
  </si>
  <si>
    <t xml:space="preserve"> 4-жоба. Автокөлік жолдарын күрделі жөндеу</t>
  </si>
  <si>
    <t xml:space="preserve"> 5-жоба. Ахмер ауылының Омаров көшесі ауданындағы зиратқа дейінгі жолдарды орташа жөндеу</t>
  </si>
  <si>
    <t xml:space="preserve"> 6-жоба. Ахмер ауылындағы Тоғас көшесінен «Металлург-5» а/о (54-бағыт) дейінгі автобус бағыты бойынша жолдарды орташа жөндеу</t>
  </si>
  <si>
    <t xml:space="preserve"> 7-жоба. Ахмер ауылындағы Өрнек, Коммунальный, Омаров, Молодежный 10, Достық, Өтепов, Строителей көшелерінің жолдарын орташа жөндеу</t>
  </si>
  <si>
    <t>8-жоба. Ново-Троицкое ауылына дейінгі жолды кеңейту және түзету</t>
  </si>
  <si>
    <t xml:space="preserve"> 9-жоба. Ново-Явленка ауылындағы жолды орташа жөндеу </t>
  </si>
  <si>
    <t>7-жоба. «Северная» ҚС № 1 трансформатор ОРУ-110 жаңғырту</t>
  </si>
  <si>
    <t>6-жоба. «Тұғыл» 220/110/35/10кВ қосалқы станциясын салумен «Өскемен» ҚС-500 кВ-тан Тарбағатай ауданына дейін ұзақтығы 420 км кернеуі 220 кВ екі тізбекті электр беру желілерін салу</t>
  </si>
  <si>
    <r>
      <rPr>
        <b/>
        <sz val="11"/>
        <rFont val="Times New Roman"/>
        <family val="1"/>
        <charset val="204"/>
      </rPr>
      <t>3-іс-шара.</t>
    </r>
    <r>
      <rPr>
        <sz val="11"/>
        <rFont val="Times New Roman"/>
        <family val="1"/>
        <charset val="204"/>
      </rPr>
      <t xml:space="preserve"> Жылумен қамтуды дамыту сызбасы </t>
    </r>
  </si>
  <si>
    <t xml:space="preserve">ТҮКШ, ЖКжАЖБ басшысы </t>
  </si>
  <si>
    <t>6-жоба. 22-тұрғын шағын ауданында блокты-модульді қазандық салу</t>
  </si>
  <si>
    <t>ТҮКШ, ЖКжАЖБ басшысыД</t>
  </si>
  <si>
    <t>1-жоба. Сәтпаев даңғылы бойынша жылу сорғы станциясын қайта жаңарту</t>
  </si>
  <si>
    <t>2-жоба. Пограничный көшесіндегі ЖК 831-ден ЖК 831-4-1- ге дейін учаскелік жылу желісін қайта жаңарту</t>
  </si>
  <si>
    <t>3-жоба. 2-қазандық пен ИКИ құрылыс блогын орнатып қайта жаңарту</t>
  </si>
  <si>
    <t>4-жоба. ШҚО, Өскемен қаласындағы ЖК-779-34-тен Набережная Славский 44,46,48,54,58 көшесіне дейін , Протозанов 121,135,131,129 көшесіне дейін , ЖК-779-22, ЖК-779-13 дейін жылу желілерін қайта жаңарту</t>
  </si>
  <si>
    <t>5-жоба. ШҚО, Өскемен қаласындағы ЖК-683-29-дан Космический 16, 14, 14, 14/1, 14/2, 14/3, 17, 10, 10/1 көшесіне дейін, Михаэлис 3, 1 көшесіне дейін, Абай 11/1, 13/1, 13/2 даңғылына дейін жылу желілерін қайта жаңарту</t>
  </si>
  <si>
    <t xml:space="preserve">7-жоба. Левый берег кентінде блокты-модульді қазандық салу </t>
  </si>
  <si>
    <t>8-жоба. Шығыс кентінде, Ново-явленка кентінде, Прудхоз ауылында, 28-тұрғын ауданында блокты-модульді қазандық салу</t>
  </si>
  <si>
    <t>9-жоба. Абай даңғылындағы ТК-1000-12-ден Пермитин көшесіндегі ТК-638А дейінгі жылу желілерін қайта жаңарту</t>
  </si>
  <si>
    <t>10-жоба. Мешіт ауданындағы Қаныш Сәтпаев даңғылындағы жылу сорғы станциясын техникалық қайта жарақтандыру</t>
  </si>
  <si>
    <t>11-жоба. Буров көшесі 24/4 орналасқан жылу сорғы станциясын қайта жаңарту</t>
  </si>
  <si>
    <t>12-жоба. Малая Объездная көшесі бойынша жылу сорғы станциясы мен жылумен жабдықтау желілерінің құрылысы</t>
  </si>
  <si>
    <t>13-жоба. Ворошилов көшесіндегі Үлбі өзені арқылы өтетін көпірді күрделі жөндеу және жылу желілерін қайта жаңарту</t>
  </si>
  <si>
    <t>14-жоба. Ертіс өзені арқылы өтетін көпір бойынша тарсты ауыстыра отырып, жылу желілерін қайта жаңарту</t>
  </si>
  <si>
    <t>15-жоба. Мызы көшесіндегі инженерлік инфрақұрылымы бар жылу желілерін қайта жаңарту</t>
  </si>
  <si>
    <t>10-жоба. Карбышев, Целинная көшелеріндегі су құбыры желілерінің учаскелерін қайта жаңарту</t>
  </si>
  <si>
    <t>11-жоба. Левый берегтегі Элеваторный су торабын қайта жаңарту</t>
  </si>
  <si>
    <t>12-жоба. Абай даңғылы бойындағы сумен жабдықтау желілерін қайта жаңарту</t>
  </si>
  <si>
    <t>13-жоба. Карбышев көшесіндегі сумен жабдықтау желілерін қайта жаңарту</t>
  </si>
  <si>
    <t>1-жоба. Жаңа Согра кентіндегі тазарту имараттарының № 1 биофильтр ғимаратын қайта жаңарту</t>
  </si>
  <si>
    <t xml:space="preserve">2-жоба. 17 КСС қысымды коллектордың учаскелерін қайта жаңарту. Пограничный-Тогас көшесінің тұсындағы көпір өткелімен  1 камерадан 2 камераға дейін № 1 учаске және 17 КСС-нан  Куратов көшесіне дейін № 2 учаске </t>
  </si>
  <si>
    <t>3-жоба. Виноградов-Якутская көшелерінің қиылысы ауданындағы Серікбаев көшесіндегі № 5 камерадан № 6 камераға дейінгі ҚСС-25 коллекторының учаскелерін қайта жаңарту</t>
  </si>
  <si>
    <t>4-жоба. Жастар көшесі бойындағы өздігінен ағатын кәріз коллекторын қайта жаңарту</t>
  </si>
  <si>
    <t xml:space="preserve">5-жоба. Чернышевский к-сі, 22-ден Қазақстан к-сі, 3-ке дейін өздігінен ағатын коллекторды қайта жаңарту </t>
  </si>
  <si>
    <t>13-жоба. Инклюзивті спорт орталығын салу</t>
  </si>
  <si>
    <t>Қаржылық ресурстардың жиыны</t>
  </si>
  <si>
    <r>
      <t xml:space="preserve">1-іс-шара.
</t>
    </r>
    <r>
      <rPr>
        <sz val="11"/>
        <rFont val="Times New Roman"/>
        <family val="1"/>
        <charset val="204"/>
      </rPr>
      <t>Дене шынықтырумен және спортпен жүйелі түрде айналысатын азаматтардың үлесі</t>
    </r>
  </si>
  <si>
    <r>
      <t xml:space="preserve">2026–2030 жылдарға арналған  
Өскемен қаласының даму жоспарына  
қосымша,  
Өскемен қалалық мәслихаты сессиясының  
2026 жылғы "13"тамыздағы № </t>
    </r>
    <r>
      <rPr>
        <i/>
        <u/>
        <sz val="12"/>
        <rFont val="Times New Roman"/>
        <family val="1"/>
        <charset val="204"/>
      </rPr>
      <t xml:space="preserve"> 50/3-VIII </t>
    </r>
    <r>
      <rPr>
        <i/>
        <sz val="12"/>
        <rFont val="Times New Roman"/>
        <family val="1"/>
        <charset val="204"/>
      </rPr>
      <t>шешімімен бекітілген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</si>
</sst>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00\ _₽_-;\-* #,##0.00\ _₽_-;_-* &quot;-&quot;??\ _₽_-;_-@_-"/>
    <numFmt numFmtId="165" formatCode="#,##0.0"/>
    <numFmt numFmtId="166" formatCode="0.0"/>
    <numFmt numFmtId="167" formatCode="_-* #,##0.00_р_._-;\-* #,##0.00_р_._-;_-* &quot;-&quot;??_р_._-;_-@_-"/>
    <numFmt numFmtId="168" formatCode="#,##0.0;[Red]#,##0.0"/>
    <numFmt numFmtId="169" formatCode="_-* #,##0.0_-;\-* #,##0.0_-;_-* &quot;-&quot;??_-;_-@_-"/>
    <numFmt numFmtId="170" formatCode="0.000"/>
  </numFmts>
  <fonts count="42"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scheme val="minor"/>
    </font>
    <font>
      <sz val="11"/>
      <color theme="1"/>
      <name val="Calibri"/>
      <family val="2"/>
      <charset val="1"/>
      <scheme val="minor"/>
    </font>
    <font>
      <sz val="8"/>
      <name val="Calibri"/>
      <family val="2"/>
      <scheme val="minor"/>
    </font>
    <font>
      <sz val="12"/>
      <name val="Times New Roman"/>
      <family val="1"/>
      <charset val="204"/>
    </font>
    <font>
      <i/>
      <sz val="12"/>
      <name val="Times New Roman"/>
      <family val="1"/>
      <charset val="204"/>
    </font>
    <font>
      <b/>
      <sz val="12"/>
      <name val="Times New Roman"/>
      <family val="1"/>
      <charset val="204"/>
    </font>
    <font>
      <b/>
      <i/>
      <sz val="12"/>
      <name val="Times New Roman"/>
      <family val="1"/>
      <charset val="204"/>
    </font>
    <font>
      <sz val="10"/>
      <name val="Arial Cyr"/>
      <charset val="204"/>
    </font>
    <font>
      <sz val="12"/>
      <color theme="1"/>
      <name val="Calibri"/>
      <family val="2"/>
      <scheme val="minor"/>
    </font>
    <font>
      <b/>
      <sz val="12"/>
      <color theme="1"/>
      <name val="Calibri"/>
      <family val="2"/>
      <charset val="204"/>
      <scheme val="minor"/>
    </font>
    <font>
      <sz val="12"/>
      <name val="Calibri"/>
      <family val="2"/>
      <charset val="204"/>
    </font>
    <font>
      <sz val="12"/>
      <color rgb="FFFF0000"/>
      <name val="Times New Roman"/>
      <family val="1"/>
      <charset val="204"/>
    </font>
    <font>
      <sz val="12"/>
      <color rgb="FFFF0000"/>
      <name val="Calibri"/>
      <family val="2"/>
      <charset val="204"/>
    </font>
    <font>
      <sz val="11"/>
      <name val="Times New Roman"/>
      <family val="1"/>
      <charset val="204"/>
    </font>
    <font>
      <b/>
      <sz val="11"/>
      <name val="Times New Roman"/>
      <family val="1"/>
      <charset val="204"/>
    </font>
    <font>
      <b/>
      <i/>
      <sz val="11"/>
      <name val="Times New Roman"/>
      <family val="1"/>
      <charset val="204"/>
    </font>
    <font>
      <sz val="11"/>
      <name val="Times New Roman"/>
      <family val="1"/>
    </font>
    <font>
      <i/>
      <sz val="11"/>
      <name val="Times New Roman"/>
      <family val="1"/>
      <charset val="204"/>
    </font>
    <font>
      <sz val="11"/>
      <color theme="1"/>
      <name val="Times New Roman"/>
      <family val="1"/>
      <charset val="204"/>
    </font>
    <font>
      <sz val="11"/>
      <color rgb="FF000000"/>
      <name val="Times New Roman"/>
      <family val="1"/>
      <charset val="204"/>
    </font>
    <font>
      <b/>
      <sz val="11"/>
      <color rgb="FF000000"/>
      <name val="Times New Roman"/>
      <family val="1"/>
      <charset val="204"/>
    </font>
    <font>
      <b/>
      <sz val="11"/>
      <name val="Times New Roman"/>
      <family val="1"/>
    </font>
    <font>
      <sz val="11"/>
      <name val="Calibri"/>
      <family val="2"/>
      <charset val="204"/>
    </font>
    <font>
      <sz val="11"/>
      <name val="Calibri"/>
      <family val="2"/>
    </font>
    <font>
      <sz val="11"/>
      <color rgb="FF252525"/>
      <name val="Times New Roman"/>
      <family val="1"/>
      <charset val="204"/>
    </font>
    <font>
      <sz val="11"/>
      <color theme="1"/>
      <name val="Calibri"/>
      <family val="2"/>
    </font>
    <font>
      <b/>
      <sz val="11"/>
      <color theme="1"/>
      <name val="Times New Roman"/>
      <family val="1"/>
      <charset val="204"/>
    </font>
    <font>
      <sz val="11"/>
      <color rgb="FFFF0000"/>
      <name val="Times New Roman"/>
      <family val="1"/>
      <charset val="204"/>
    </font>
    <font>
      <sz val="11"/>
      <color rgb="FF252525"/>
      <name val="Times New Roman"/>
      <family val="1"/>
    </font>
    <font>
      <i/>
      <sz val="11"/>
      <color theme="1"/>
      <name val="Times New Roman"/>
      <family val="1"/>
      <charset val="204"/>
    </font>
    <font>
      <b/>
      <sz val="11"/>
      <color theme="1"/>
      <name val="Calibri"/>
      <family val="2"/>
      <charset val="204"/>
      <scheme val="minor"/>
    </font>
    <font>
      <b/>
      <sz val="12"/>
      <color rgb="FF000000"/>
      <name val="Times New Roman"/>
      <family val="1"/>
      <charset val="204"/>
    </font>
    <font>
      <b/>
      <sz val="14"/>
      <name val="Times New Roman"/>
      <family val="1"/>
      <charset val="204"/>
    </font>
    <font>
      <i/>
      <u/>
      <sz val="12"/>
      <name val="Times New Roman"/>
      <family val="1"/>
      <charset val="204"/>
    </font>
  </fonts>
  <fills count="4">
    <fill>
      <patternFill patternType="none"/>
    </fill>
    <fill>
      <patternFill patternType="gray125"/>
    </fill>
    <fill>
      <patternFill patternType="solid">
        <fgColor theme="5" tint="0.79998168889431442"/>
        <bgColor indexed="65"/>
      </patternFill>
    </fill>
    <fill>
      <patternFill patternType="solid">
        <fgColor theme="8" tint="0.79998168889431442"/>
        <bgColor indexed="65"/>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s>
  <cellStyleXfs count="12">
    <xf numFmtId="0" fontId="0" fillId="0" borderId="0"/>
    <xf numFmtId="43" fontId="8" fillId="0" borderId="0" applyFont="0" applyFill="0" applyBorder="0" applyAlignment="0" applyProtection="0"/>
    <xf numFmtId="0" fontId="8" fillId="0" borderId="0"/>
    <xf numFmtId="0" fontId="7" fillId="0" borderId="0"/>
    <xf numFmtId="0" fontId="7" fillId="0" borderId="0"/>
    <xf numFmtId="164" fontId="6" fillId="0" borderId="0" applyFont="0" applyFill="0" applyBorder="0" applyAlignment="0" applyProtection="0"/>
    <xf numFmtId="167" fontId="5" fillId="0" borderId="0" applyFont="0" applyFill="0" applyBorder="0" applyAlignment="0" applyProtection="0"/>
    <xf numFmtId="0" fontId="9" fillId="0" borderId="0"/>
    <xf numFmtId="164" fontId="8" fillId="0" borderId="0" applyFont="0" applyFill="0" applyBorder="0" applyAlignment="0" applyProtection="0"/>
    <xf numFmtId="0" fontId="15" fillId="0" borderId="0"/>
    <xf numFmtId="0" fontId="4" fillId="2" borderId="0" applyNumberFormat="0" applyBorder="0" applyAlignment="0" applyProtection="0"/>
    <xf numFmtId="0" fontId="1" fillId="3" borderId="0" applyNumberFormat="0" applyBorder="0" applyAlignment="0" applyProtection="0"/>
  </cellStyleXfs>
  <cellXfs count="376">
    <xf numFmtId="0" fontId="0" fillId="0" borderId="0" xfId="0"/>
    <xf numFmtId="169" fontId="21" fillId="0" borderId="1" xfId="1" applyNumberFormat="1" applyFont="1" applyFill="1" applyBorder="1" applyAlignment="1">
      <alignment horizontal="center" vertical="center" wrapText="1"/>
    </xf>
    <xf numFmtId="165" fontId="21" fillId="0" borderId="1" xfId="5" applyNumberFormat="1" applyFont="1" applyFill="1" applyBorder="1" applyAlignment="1">
      <alignment horizontal="center" vertical="center" wrapText="1"/>
    </xf>
    <xf numFmtId="169" fontId="21" fillId="0" borderId="1" xfId="1" applyNumberFormat="1" applyFont="1" applyFill="1" applyBorder="1" applyAlignment="1">
      <alignment horizontal="left" vertical="center" wrapText="1"/>
    </xf>
    <xf numFmtId="3" fontId="21" fillId="0" borderId="1" xfId="1" applyNumberFormat="1" applyFont="1" applyFill="1" applyBorder="1" applyAlignment="1">
      <alignment horizontal="center" vertical="center" wrapText="1"/>
    </xf>
    <xf numFmtId="165" fontId="35" fillId="0" borderId="1" xfId="1" applyNumberFormat="1" applyFont="1" applyFill="1" applyBorder="1" applyAlignment="1">
      <alignment horizontal="center" vertical="center" wrapText="1"/>
    </xf>
    <xf numFmtId="165" fontId="21" fillId="0" borderId="3" xfId="1" applyNumberFormat="1" applyFont="1" applyFill="1" applyBorder="1" applyAlignment="1">
      <alignment vertical="center" wrapText="1"/>
    </xf>
    <xf numFmtId="165" fontId="21" fillId="0" borderId="1" xfId="1" applyNumberFormat="1" applyFont="1" applyFill="1" applyBorder="1" applyAlignment="1">
      <alignment vertical="center" wrapText="1"/>
    </xf>
    <xf numFmtId="165" fontId="34" fillId="0" borderId="1" xfId="10" applyNumberFormat="1" applyFont="1" applyFill="1" applyBorder="1" applyAlignment="1">
      <alignment horizontal="center" vertical="center" wrapText="1"/>
    </xf>
    <xf numFmtId="0" fontId="34" fillId="0" borderId="1" xfId="10" applyFont="1" applyFill="1" applyBorder="1" applyAlignment="1">
      <alignment horizontal="left" vertical="center" wrapText="1"/>
    </xf>
    <xf numFmtId="0" fontId="34" fillId="0" borderId="1" xfId="10" applyFont="1" applyFill="1" applyBorder="1" applyAlignment="1">
      <alignment horizontal="center" vertical="center" wrapText="1"/>
    </xf>
    <xf numFmtId="0" fontId="34" fillId="0" borderId="1" xfId="10" applyFont="1" applyFill="1" applyBorder="1" applyAlignment="1">
      <alignment horizontal="center"/>
    </xf>
    <xf numFmtId="0" fontId="34" fillId="0" borderId="8" xfId="10" applyFont="1" applyFill="1" applyBorder="1" applyAlignment="1">
      <alignment horizontal="center" vertical="center" wrapText="1"/>
    </xf>
    <xf numFmtId="0" fontId="34" fillId="0" borderId="8" xfId="10" applyFont="1" applyFill="1" applyBorder="1" applyAlignment="1">
      <alignment horizontal="left" vertical="center" wrapText="1"/>
    </xf>
    <xf numFmtId="0" fontId="34" fillId="0" borderId="0" xfId="11" applyFont="1" applyFill="1" applyBorder="1" applyAlignment="1">
      <alignment horizontal="center" vertical="center" wrapText="1"/>
    </xf>
    <xf numFmtId="0" fontId="34" fillId="0" borderId="0" xfId="11" applyFont="1" applyFill="1" applyBorder="1" applyAlignment="1">
      <alignment horizontal="left" vertical="center" wrapText="1"/>
    </xf>
    <xf numFmtId="165" fontId="34" fillId="0" borderId="0" xfId="11" applyNumberFormat="1" applyFont="1" applyFill="1" applyBorder="1" applyAlignment="1">
      <alignment horizontal="center" vertical="center" wrapText="1"/>
    </xf>
    <xf numFmtId="0" fontId="34" fillId="0" borderId="0" xfId="11" applyFont="1" applyFill="1" applyBorder="1"/>
    <xf numFmtId="165" fontId="21" fillId="0" borderId="3" xfId="5" applyNumberFormat="1" applyFont="1" applyFill="1" applyBorder="1" applyAlignment="1">
      <alignment horizontal="center" vertical="center" wrapText="1"/>
    </xf>
    <xf numFmtId="166" fontId="21" fillId="0" borderId="3" xfId="5" applyNumberFormat="1" applyFont="1" applyFill="1" applyBorder="1" applyAlignment="1">
      <alignment horizontal="center" vertical="center" wrapText="1"/>
    </xf>
    <xf numFmtId="165" fontId="21" fillId="0" borderId="1" xfId="1" applyNumberFormat="1" applyFont="1" applyFill="1" applyBorder="1" applyAlignment="1">
      <alignment horizontal="center" vertical="center" wrapText="1"/>
    </xf>
    <xf numFmtId="0" fontId="26" fillId="0" borderId="1" xfId="10" applyFont="1" applyFill="1" applyBorder="1" applyAlignment="1">
      <alignment horizontal="center" vertical="center"/>
    </xf>
    <xf numFmtId="0" fontId="26" fillId="0" borderId="1" xfId="10" applyFont="1" applyFill="1" applyBorder="1" applyAlignment="1">
      <alignment horizontal="center" vertical="center" wrapText="1"/>
    </xf>
    <xf numFmtId="0" fontId="3" fillId="0" borderId="1" xfId="10" applyFont="1" applyFill="1" applyBorder="1" applyAlignment="1">
      <alignment horizontal="center" vertical="center"/>
    </xf>
    <xf numFmtId="0" fontId="34" fillId="0" borderId="0" xfId="10" applyFont="1" applyFill="1"/>
    <xf numFmtId="0" fontId="34" fillId="0" borderId="1" xfId="10" applyFont="1" applyFill="1" applyBorder="1" applyAlignment="1">
      <alignment vertical="center" wrapText="1"/>
    </xf>
    <xf numFmtId="0" fontId="34" fillId="0" borderId="1" xfId="10" applyFont="1" applyFill="1" applyBorder="1"/>
    <xf numFmtId="0" fontId="34" fillId="0" borderId="1" xfId="10" applyFont="1" applyFill="1" applyBorder="1" applyAlignment="1">
      <alignment horizontal="center" vertical="center"/>
    </xf>
    <xf numFmtId="165" fontId="34" fillId="0" borderId="1" xfId="10" applyNumberFormat="1" applyFont="1" applyFill="1" applyBorder="1" applyAlignment="1">
      <alignment horizontal="center" vertical="center"/>
    </xf>
    <xf numFmtId="0" fontId="34" fillId="0" borderId="1" xfId="11" applyFont="1" applyFill="1" applyBorder="1" applyAlignment="1">
      <alignment horizontal="center" vertical="center" wrapText="1"/>
    </xf>
    <xf numFmtId="0" fontId="34" fillId="0" borderId="1" xfId="11" applyFont="1" applyFill="1" applyBorder="1" applyAlignment="1">
      <alignment horizontal="left" vertical="center" wrapText="1"/>
    </xf>
    <xf numFmtId="165" fontId="34" fillId="0" borderId="1" xfId="11" applyNumberFormat="1" applyFont="1" applyFill="1" applyBorder="1" applyAlignment="1">
      <alignment horizontal="center" vertical="center" wrapText="1"/>
    </xf>
    <xf numFmtId="0" fontId="34" fillId="0" borderId="1" xfId="11" applyFont="1" applyFill="1" applyBorder="1"/>
    <xf numFmtId="165" fontId="21" fillId="0" borderId="2" xfId="5" applyNumberFormat="1" applyFont="1" applyFill="1" applyBorder="1" applyAlignment="1">
      <alignment horizontal="center" vertical="center" wrapText="1"/>
    </xf>
    <xf numFmtId="166" fontId="34" fillId="0" borderId="1" xfId="10" applyNumberFormat="1" applyFont="1" applyFill="1" applyBorder="1" applyAlignment="1">
      <alignment horizontal="center" vertical="center" wrapText="1"/>
    </xf>
    <xf numFmtId="0" fontId="11" fillId="0" borderId="0" xfId="0" applyFont="1"/>
    <xf numFmtId="0" fontId="11" fillId="0" borderId="0" xfId="0" applyFont="1" applyAlignment="1">
      <alignment horizont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1" xfId="0" applyFont="1" applyBorder="1" applyAlignment="1">
      <alignment horizontal="center"/>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21" fillId="0" borderId="1" xfId="0" applyFont="1" applyBorder="1" applyAlignment="1">
      <alignment horizontal="center" vertical="center" wrapText="1"/>
    </xf>
    <xf numFmtId="0" fontId="22" fillId="0" borderId="1" xfId="0" applyFont="1" applyBorder="1" applyAlignment="1">
      <alignment vertical="center" wrapText="1"/>
    </xf>
    <xf numFmtId="165" fontId="21" fillId="0" borderId="1" xfId="0" applyNumberFormat="1" applyFont="1" applyBorder="1" applyAlignment="1">
      <alignment horizontal="center" vertical="center" wrapText="1"/>
    </xf>
    <xf numFmtId="0" fontId="26" fillId="0" borderId="1" xfId="0" applyFont="1" applyBorder="1" applyAlignment="1">
      <alignment horizontal="center"/>
    </xf>
    <xf numFmtId="0" fontId="16" fillId="0" borderId="0" xfId="0" applyFont="1"/>
    <xf numFmtId="166" fontId="21" fillId="0" borderId="1" xfId="0" applyNumberFormat="1" applyFont="1" applyBorder="1" applyAlignment="1">
      <alignment horizontal="center" vertical="center" wrapText="1"/>
    </xf>
    <xf numFmtId="0" fontId="22" fillId="0" borderId="1" xfId="0" applyFont="1" applyBorder="1" applyAlignment="1">
      <alignment horizontal="center" vertical="center" wrapText="1"/>
    </xf>
    <xf numFmtId="0" fontId="22" fillId="0" borderId="1" xfId="0" applyFont="1" applyBorder="1" applyAlignment="1">
      <alignment horizontal="left" vertical="center" wrapText="1"/>
    </xf>
    <xf numFmtId="0" fontId="17" fillId="0" borderId="0" xfId="0" applyFont="1"/>
    <xf numFmtId="0" fontId="22" fillId="0" borderId="1" xfId="0" applyFont="1" applyBorder="1" applyAlignment="1">
      <alignment vertical="top" wrapText="1"/>
    </xf>
    <xf numFmtId="0" fontId="21" fillId="0" borderId="1" xfId="0" applyFont="1" applyBorder="1" applyAlignment="1">
      <alignment vertical="top" wrapText="1"/>
    </xf>
    <xf numFmtId="0" fontId="21" fillId="0" borderId="1" xfId="0" applyFont="1" applyBorder="1" applyAlignment="1">
      <alignment horizontal="left" vertical="center" wrapText="1"/>
    </xf>
    <xf numFmtId="0" fontId="21" fillId="0" borderId="1" xfId="0" applyFont="1" applyBorder="1"/>
    <xf numFmtId="0" fontId="18" fillId="0" borderId="0" xfId="0" applyFont="1"/>
    <xf numFmtId="0" fontId="22" fillId="0" borderId="1" xfId="0" applyFont="1" applyBorder="1" applyAlignment="1">
      <alignment horizontal="center" vertical="center"/>
    </xf>
    <xf numFmtId="0" fontId="14" fillId="0" borderId="1" xfId="0" applyFont="1" applyBorder="1" applyAlignment="1">
      <alignment horizontal="left" vertical="center" wrapText="1"/>
    </xf>
    <xf numFmtId="0" fontId="23" fillId="0" borderId="1" xfId="0" applyFont="1" applyBorder="1" applyAlignment="1">
      <alignment horizontal="left" vertical="center" wrapText="1"/>
    </xf>
    <xf numFmtId="0" fontId="21" fillId="0" borderId="2" xfId="0" applyFont="1" applyBorder="1" applyAlignment="1">
      <alignment horizontal="left" vertical="top" wrapText="1"/>
    </xf>
    <xf numFmtId="0" fontId="21" fillId="0" borderId="1" xfId="0" applyFont="1" applyBorder="1" applyAlignment="1">
      <alignment horizontal="left" vertical="top" wrapText="1"/>
    </xf>
    <xf numFmtId="0" fontId="23" fillId="0" borderId="1" xfId="0" applyFont="1" applyBorder="1" applyAlignment="1">
      <alignment horizontal="center" vertical="center" wrapText="1"/>
    </xf>
    <xf numFmtId="165" fontId="22" fillId="0" borderId="1" xfId="0" applyNumberFormat="1" applyFont="1" applyBorder="1" applyAlignment="1">
      <alignment horizontal="center" vertical="center" wrapText="1"/>
    </xf>
    <xf numFmtId="0" fontId="14" fillId="0" borderId="0" xfId="0" applyFont="1"/>
    <xf numFmtId="165" fontId="22" fillId="0" borderId="6" xfId="0" applyNumberFormat="1" applyFont="1" applyBorder="1" applyAlignment="1">
      <alignment horizontal="center"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4" fontId="21" fillId="0" borderId="1" xfId="0" applyNumberFormat="1" applyFont="1" applyBorder="1" applyAlignment="1">
      <alignment horizontal="center" vertical="center" wrapText="1"/>
    </xf>
    <xf numFmtId="165" fontId="21" fillId="0" borderId="6" xfId="0" applyNumberFormat="1" applyFont="1" applyBorder="1" applyAlignment="1">
      <alignment horizontal="center" vertical="center" wrapText="1"/>
    </xf>
    <xf numFmtId="0" fontId="25" fillId="0" borderId="1" xfId="0" applyFont="1" applyBorder="1" applyAlignment="1">
      <alignment horizontal="center" vertical="center" wrapText="1"/>
    </xf>
    <xf numFmtId="0" fontId="21" fillId="0" borderId="2" xfId="0" applyFont="1" applyBorder="1" applyAlignment="1">
      <alignment horizontal="left" vertical="center" wrapText="1"/>
    </xf>
    <xf numFmtId="0" fontId="21" fillId="0" borderId="2" xfId="0" applyFont="1" applyBorder="1" applyAlignment="1">
      <alignment horizontal="center" vertical="center" wrapText="1"/>
    </xf>
    <xf numFmtId="0" fontId="22" fillId="0" borderId="3" xfId="0" applyFont="1" applyBorder="1" applyAlignment="1">
      <alignment horizontal="center" vertical="center"/>
    </xf>
    <xf numFmtId="0" fontId="21" fillId="0" borderId="3" xfId="0" applyFont="1" applyBorder="1" applyAlignment="1">
      <alignment horizontal="left" vertical="center" wrapText="1"/>
    </xf>
    <xf numFmtId="0" fontId="21" fillId="0" borderId="3" xfId="0" applyFont="1" applyBorder="1" applyAlignment="1">
      <alignment horizontal="center" vertical="center" wrapText="1"/>
    </xf>
    <xf numFmtId="0" fontId="22" fillId="0" borderId="3" xfId="0" applyFont="1" applyBorder="1" applyAlignment="1">
      <alignment horizontal="left" vertical="center" wrapText="1"/>
    </xf>
    <xf numFmtId="165" fontId="22" fillId="0" borderId="3" xfId="0" applyNumberFormat="1" applyFont="1" applyBorder="1" applyAlignment="1">
      <alignment horizontal="center" vertical="center" wrapText="1"/>
    </xf>
    <xf numFmtId="0" fontId="23" fillId="0" borderId="6" xfId="0" applyFont="1" applyBorder="1" applyAlignment="1">
      <alignment horizontal="center" vertical="center" wrapText="1"/>
    </xf>
    <xf numFmtId="0" fontId="22" fillId="0" borderId="3" xfId="0" applyFont="1" applyBorder="1" applyAlignment="1">
      <alignment horizontal="left" vertical="center"/>
    </xf>
    <xf numFmtId="0" fontId="14" fillId="0" borderId="0" xfId="0" applyFont="1" applyAlignment="1">
      <alignment horizontal="center" vertical="center" wrapText="1"/>
    </xf>
    <xf numFmtId="0" fontId="24" fillId="0" borderId="1" xfId="0" applyFont="1" applyBorder="1" applyAlignment="1">
      <alignment vertical="top" wrapText="1"/>
    </xf>
    <xf numFmtId="0" fontId="29" fillId="0" borderId="1" xfId="0" applyFont="1" applyBorder="1" applyAlignment="1">
      <alignment vertical="center" wrapText="1"/>
    </xf>
    <xf numFmtId="0" fontId="24" fillId="0" borderId="1" xfId="0" applyFont="1" applyBorder="1" applyAlignment="1">
      <alignment horizontal="center" vertical="center" wrapText="1"/>
    </xf>
    <xf numFmtId="165" fontId="24" fillId="0" borderId="1" xfId="0" applyNumberFormat="1" applyFont="1" applyBorder="1" applyAlignment="1">
      <alignment horizontal="center" vertical="center" wrapText="1"/>
    </xf>
    <xf numFmtId="165" fontId="24" fillId="0" borderId="6" xfId="0" applyNumberFormat="1" applyFont="1" applyBorder="1" applyAlignment="1">
      <alignment horizontal="center" vertical="center" wrapText="1"/>
    </xf>
    <xf numFmtId="0" fontId="30" fillId="0" borderId="1" xfId="0" applyFont="1" applyBorder="1" applyAlignment="1">
      <alignment horizontal="center"/>
    </xf>
    <xf numFmtId="0" fontId="0" fillId="0" borderId="1" xfId="0" applyBorder="1" applyAlignment="1">
      <alignment horizontal="center"/>
    </xf>
    <xf numFmtId="0" fontId="0" fillId="0" borderId="6" xfId="0" applyBorder="1" applyAlignment="1">
      <alignment horizontal="center"/>
    </xf>
    <xf numFmtId="165" fontId="24" fillId="0" borderId="1" xfId="0" applyNumberFormat="1" applyFont="1" applyBorder="1" applyAlignment="1">
      <alignment vertical="top" wrapText="1"/>
    </xf>
    <xf numFmtId="165" fontId="35" fillId="0" borderId="1" xfId="0" applyNumberFormat="1" applyFont="1" applyBorder="1" applyAlignment="1">
      <alignment vertical="top" wrapText="1"/>
    </xf>
    <xf numFmtId="165" fontId="24" fillId="0" borderId="6" xfId="0" applyNumberFormat="1" applyFont="1" applyBorder="1" applyAlignment="1">
      <alignment vertical="top" wrapText="1"/>
    </xf>
    <xf numFmtId="0" fontId="0" fillId="0" borderId="1" xfId="0" applyBorder="1"/>
    <xf numFmtId="165" fontId="21" fillId="0" borderId="1" xfId="0" applyNumberFormat="1" applyFont="1" applyBorder="1" applyAlignment="1">
      <alignment horizontal="left" vertical="center" wrapText="1"/>
    </xf>
    <xf numFmtId="0" fontId="24" fillId="0" borderId="6" xfId="0" applyFont="1" applyBorder="1" applyAlignment="1">
      <alignment vertical="top" wrapText="1"/>
    </xf>
    <xf numFmtId="165" fontId="21" fillId="0" borderId="2" xfId="0" applyNumberFormat="1" applyFont="1" applyBorder="1" applyAlignment="1">
      <alignment horizontal="center" vertical="center" wrapText="1"/>
    </xf>
    <xf numFmtId="0" fontId="21" fillId="0" borderId="1" xfId="0" applyFont="1" applyBorder="1" applyAlignment="1">
      <alignment horizontal="center"/>
    </xf>
    <xf numFmtId="0" fontId="25" fillId="0" borderId="1" xfId="0" applyFont="1" applyBorder="1" applyAlignment="1">
      <alignment vertical="top" wrapText="1"/>
    </xf>
    <xf numFmtId="170" fontId="24" fillId="0" borderId="1" xfId="0" applyNumberFormat="1" applyFont="1" applyBorder="1" applyAlignment="1">
      <alignment horizontal="center" vertical="center" wrapText="1"/>
    </xf>
    <xf numFmtId="170" fontId="24" fillId="0" borderId="6" xfId="0" applyNumberFormat="1" applyFont="1" applyBorder="1" applyAlignment="1">
      <alignment horizontal="center" vertical="center" wrapText="1"/>
    </xf>
    <xf numFmtId="0" fontId="25" fillId="0" borderId="1" xfId="0" applyFont="1" applyBorder="1" applyAlignment="1">
      <alignment horizontal="center"/>
    </xf>
    <xf numFmtId="0" fontId="13" fillId="0" borderId="0" xfId="0" applyFont="1"/>
    <xf numFmtId="0" fontId="21" fillId="0" borderId="6" xfId="0" applyFont="1" applyBorder="1" applyAlignment="1">
      <alignment horizontal="center" vertical="center" wrapText="1"/>
    </xf>
    <xf numFmtId="0" fontId="21" fillId="0" borderId="2" xfId="0" applyFont="1" applyBorder="1" applyAlignment="1">
      <alignment horizontal="center" vertical="center"/>
    </xf>
    <xf numFmtId="165" fontId="21" fillId="0" borderId="2" xfId="0" applyNumberFormat="1" applyFont="1" applyBorder="1" applyAlignment="1">
      <alignment horizontal="center" vertical="center"/>
    </xf>
    <xf numFmtId="166" fontId="21" fillId="0" borderId="2" xfId="0" applyNumberFormat="1" applyFont="1" applyBorder="1" applyAlignment="1">
      <alignment horizontal="center" vertical="center"/>
    </xf>
    <xf numFmtId="0" fontId="21" fillId="0" borderId="1" xfId="0" applyFont="1" applyBorder="1" applyAlignment="1">
      <alignment horizontal="center" vertical="center"/>
    </xf>
    <xf numFmtId="0" fontId="21" fillId="0" borderId="6" xfId="0" applyFont="1" applyBorder="1" applyAlignment="1">
      <alignment horizontal="center" vertical="center"/>
    </xf>
    <xf numFmtId="0" fontId="21" fillId="0" borderId="7" xfId="0" applyFont="1" applyBorder="1" applyAlignment="1">
      <alignment horizontal="center" vertical="center"/>
    </xf>
    <xf numFmtId="1" fontId="21" fillId="0" borderId="2" xfId="0" applyNumberFormat="1" applyFont="1" applyBorder="1" applyAlignment="1">
      <alignment horizontal="center" vertical="center"/>
    </xf>
    <xf numFmtId="0" fontId="21" fillId="0" borderId="3" xfId="0" applyFont="1" applyBorder="1" applyAlignment="1">
      <alignment horizontal="center" vertical="center"/>
    </xf>
    <xf numFmtId="0" fontId="21" fillId="0" borderId="1" xfId="0" applyFont="1" applyBorder="1" applyAlignment="1">
      <alignment wrapText="1"/>
    </xf>
    <xf numFmtId="3" fontId="21" fillId="0" borderId="1" xfId="0" applyNumberFormat="1" applyFont="1" applyBorder="1" applyAlignment="1">
      <alignment horizontal="center" vertical="center" wrapText="1"/>
    </xf>
    <xf numFmtId="0" fontId="22" fillId="0" borderId="1" xfId="0" applyFont="1" applyBorder="1" applyAlignment="1">
      <alignment horizontal="left" vertical="top" wrapText="1"/>
    </xf>
    <xf numFmtId="0" fontId="23" fillId="0" borderId="1" xfId="0" applyFont="1" applyBorder="1" applyAlignment="1">
      <alignment horizontal="center" vertical="center"/>
    </xf>
    <xf numFmtId="0" fontId="21" fillId="0" borderId="3" xfId="0" applyFont="1" applyBorder="1" applyAlignment="1">
      <alignment vertical="center" wrapText="1"/>
    </xf>
    <xf numFmtId="2" fontId="21" fillId="0" borderId="1" xfId="0" applyNumberFormat="1" applyFont="1" applyBorder="1" applyAlignment="1">
      <alignment horizontal="center" vertical="center" wrapText="1"/>
    </xf>
    <xf numFmtId="0" fontId="25" fillId="0" borderId="1" xfId="0" applyFont="1" applyBorder="1" applyAlignment="1">
      <alignment vertical="center" wrapText="1"/>
    </xf>
    <xf numFmtId="165" fontId="25" fillId="0" borderId="1" xfId="0" applyNumberFormat="1" applyFont="1" applyBorder="1" applyAlignment="1">
      <alignment horizontal="center" vertical="center" wrapText="1"/>
    </xf>
    <xf numFmtId="0" fontId="26" fillId="0" borderId="1" xfId="0" applyFont="1" applyBorder="1" applyAlignment="1">
      <alignment horizontal="left" vertical="center" wrapText="1"/>
    </xf>
    <xf numFmtId="165" fontId="26" fillId="0" borderId="1" xfId="0" applyNumberFormat="1" applyFont="1" applyBorder="1" applyAlignment="1">
      <alignment horizontal="center" vertical="center" wrapText="1"/>
    </xf>
    <xf numFmtId="0" fontId="26" fillId="0" borderId="1" xfId="0" applyFont="1" applyBorder="1" applyAlignment="1">
      <alignment vertical="center" wrapText="1"/>
    </xf>
    <xf numFmtId="0" fontId="21" fillId="0" borderId="1" xfId="0" applyFont="1" applyBorder="1" applyAlignment="1">
      <alignment vertical="center" wrapText="1"/>
    </xf>
    <xf numFmtId="0" fontId="22" fillId="0" borderId="1" xfId="0" applyFont="1" applyBorder="1" applyAlignment="1">
      <alignment vertical="center"/>
    </xf>
    <xf numFmtId="0" fontId="25" fillId="0" borderId="1" xfId="0" applyFont="1" applyBorder="1" applyAlignment="1">
      <alignment horizontal="left" vertical="center" wrapText="1"/>
    </xf>
    <xf numFmtId="0" fontId="26" fillId="0" borderId="1" xfId="0" applyFont="1" applyBorder="1" applyAlignment="1">
      <alignment horizontal="center" vertical="center" wrapText="1"/>
    </xf>
    <xf numFmtId="1" fontId="21" fillId="0" borderId="1" xfId="0" applyNumberFormat="1" applyFont="1" applyBorder="1" applyAlignment="1">
      <alignment horizontal="center" vertical="center" wrapText="1"/>
    </xf>
    <xf numFmtId="0" fontId="26" fillId="0" borderId="1" xfId="0" applyFont="1" applyBorder="1" applyAlignment="1">
      <alignment horizontal="center" vertical="center"/>
    </xf>
    <xf numFmtId="0" fontId="21" fillId="0" borderId="7" xfId="0" applyFont="1" applyBorder="1" applyAlignment="1">
      <alignment horizontal="center" vertical="center" wrapText="1"/>
    </xf>
    <xf numFmtId="3" fontId="26" fillId="0" borderId="1" xfId="0" applyNumberFormat="1" applyFont="1" applyBorder="1" applyAlignment="1">
      <alignment horizontal="center" vertical="center" wrapText="1"/>
    </xf>
    <xf numFmtId="0" fontId="27" fillId="0" borderId="1" xfId="0" applyFont="1" applyBorder="1" applyAlignment="1">
      <alignment horizontal="left" vertical="center" wrapText="1"/>
    </xf>
    <xf numFmtId="0" fontId="27" fillId="0" borderId="1" xfId="0" applyFont="1" applyBorder="1" applyAlignment="1">
      <alignment horizontal="center" vertical="center" wrapText="1"/>
    </xf>
    <xf numFmtId="165" fontId="27" fillId="0" borderId="1" xfId="0" applyNumberFormat="1" applyFont="1" applyBorder="1" applyAlignment="1">
      <alignment horizontal="center" vertical="center" wrapText="1"/>
    </xf>
    <xf numFmtId="0" fontId="21" fillId="0" borderId="8" xfId="0" applyFont="1" applyBorder="1" applyAlignment="1">
      <alignment horizontal="left" vertical="center" wrapText="1"/>
    </xf>
    <xf numFmtId="0" fontId="14" fillId="0" borderId="6" xfId="0" applyFont="1" applyBorder="1" applyAlignment="1">
      <alignment vertical="center" wrapText="1"/>
    </xf>
    <xf numFmtId="0" fontId="14" fillId="0" borderId="7" xfId="0" applyFont="1" applyBorder="1" applyAlignment="1">
      <alignment vertical="center" wrapText="1"/>
    </xf>
    <xf numFmtId="0" fontId="14" fillId="0" borderId="8" xfId="0" applyFont="1" applyBorder="1" applyAlignment="1">
      <alignment vertical="center" wrapText="1"/>
    </xf>
    <xf numFmtId="0" fontId="24" fillId="0" borderId="1" xfId="0" applyFont="1" applyBorder="1" applyAlignment="1">
      <alignment vertical="center" wrapText="1"/>
    </xf>
    <xf numFmtId="0" fontId="21" fillId="0" borderId="9" xfId="0" applyFont="1" applyBorder="1" applyAlignment="1">
      <alignment horizontal="left" vertical="center" wrapText="1"/>
    </xf>
    <xf numFmtId="0" fontId="0" fillId="0" borderId="1" xfId="0" applyBorder="1" applyAlignment="1">
      <alignment vertical="center"/>
    </xf>
    <xf numFmtId="166" fontId="24" fillId="0" borderId="6" xfId="0" applyNumberFormat="1" applyFont="1" applyBorder="1" applyAlignment="1">
      <alignment horizontal="center" vertical="center" wrapText="1"/>
    </xf>
    <xf numFmtId="0" fontId="27" fillId="0" borderId="0" xfId="0" applyFont="1" applyAlignment="1">
      <alignment vertical="center" wrapText="1"/>
    </xf>
    <xf numFmtId="166" fontId="24" fillId="0" borderId="1" xfId="0" applyNumberFormat="1" applyFont="1" applyBorder="1" applyAlignment="1">
      <alignment horizontal="center" vertical="center" wrapText="1"/>
    </xf>
    <xf numFmtId="0" fontId="24" fillId="0" borderId="6" xfId="0" applyFont="1" applyBorder="1" applyAlignment="1">
      <alignment horizontal="center" vertical="center" wrapText="1"/>
    </xf>
    <xf numFmtId="3" fontId="21" fillId="0" borderId="1" xfId="0" applyNumberFormat="1" applyFont="1" applyBorder="1" applyAlignment="1">
      <alignment horizontal="center" vertical="center"/>
    </xf>
    <xf numFmtId="165" fontId="25" fillId="0" borderId="7" xfId="0" applyNumberFormat="1" applyFont="1" applyBorder="1" applyAlignment="1">
      <alignment horizontal="center" vertical="center" wrapText="1"/>
    </xf>
    <xf numFmtId="0" fontId="22" fillId="0" borderId="8" xfId="0" applyFont="1" applyBorder="1" applyAlignment="1">
      <alignment horizontal="center" vertical="center"/>
    </xf>
    <xf numFmtId="3" fontId="24" fillId="0" borderId="1" xfId="0" applyNumberFormat="1" applyFont="1" applyBorder="1" applyAlignment="1">
      <alignment horizontal="center" vertical="center" wrapText="1"/>
    </xf>
    <xf numFmtId="0" fontId="24" fillId="0" borderId="1" xfId="0" applyFont="1" applyBorder="1" applyAlignment="1">
      <alignment horizontal="left" vertical="center" wrapText="1"/>
    </xf>
    <xf numFmtId="0" fontId="21" fillId="0" borderId="6" xfId="0" applyFont="1" applyBorder="1" applyAlignment="1">
      <alignment horizontal="left"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165" fontId="21" fillId="0" borderId="7" xfId="0" applyNumberFormat="1" applyFont="1" applyBorder="1" applyAlignment="1">
      <alignment horizontal="center" vertical="center" wrapText="1"/>
    </xf>
    <xf numFmtId="49" fontId="21" fillId="0" borderId="1" xfId="0" applyNumberFormat="1" applyFont="1" applyBorder="1" applyAlignment="1">
      <alignment horizontal="center" vertical="center" wrapText="1"/>
    </xf>
    <xf numFmtId="0" fontId="2" fillId="0" borderId="0" xfId="0" applyFont="1"/>
    <xf numFmtId="0" fontId="38" fillId="0" borderId="0" xfId="0" applyFont="1"/>
    <xf numFmtId="166" fontId="22" fillId="0" borderId="1" xfId="0" applyNumberFormat="1" applyFont="1" applyBorder="1" applyAlignment="1">
      <alignment horizontal="center" vertical="center" wrapText="1"/>
    </xf>
    <xf numFmtId="2" fontId="22" fillId="0" borderId="1" xfId="0" applyNumberFormat="1" applyFont="1" applyBorder="1" applyAlignment="1">
      <alignment vertical="center" wrapText="1"/>
    </xf>
    <xf numFmtId="0" fontId="29" fillId="0" borderId="1" xfId="0" applyFont="1" applyBorder="1" applyAlignment="1">
      <alignment vertical="top" wrapText="1"/>
    </xf>
    <xf numFmtId="0" fontId="36" fillId="0" borderId="1" xfId="0" applyFont="1" applyBorder="1" applyAlignment="1">
      <alignment horizontal="center" vertical="center" wrapText="1"/>
    </xf>
    <xf numFmtId="0" fontId="31" fillId="0" borderId="1" xfId="0" applyFont="1" applyBorder="1" applyAlignment="1">
      <alignment horizontal="center" vertical="center" wrapText="1"/>
    </xf>
    <xf numFmtId="165" fontId="23" fillId="0" borderId="1" xfId="0" applyNumberFormat="1" applyFont="1" applyBorder="1" applyAlignment="1">
      <alignment horizontal="center" vertical="center" wrapText="1"/>
    </xf>
    <xf numFmtId="0" fontId="32" fillId="0" borderId="1" xfId="0" applyFont="1" applyBorder="1" applyAlignment="1">
      <alignment horizontal="center" vertical="center" wrapText="1"/>
    </xf>
    <xf numFmtId="0" fontId="32" fillId="0" borderId="1" xfId="0" applyFont="1" applyBorder="1" applyAlignment="1">
      <alignment horizontal="left" vertical="center" wrapText="1"/>
    </xf>
    <xf numFmtId="166" fontId="27" fillId="0" borderId="1" xfId="0" applyNumberFormat="1"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left" vertical="center" wrapText="1"/>
    </xf>
    <xf numFmtId="0" fontId="11" fillId="0" borderId="5" xfId="0" applyFont="1" applyBorder="1" applyAlignment="1">
      <alignment horizontal="left" vertical="center" wrapText="1"/>
    </xf>
    <xf numFmtId="0" fontId="11" fillId="0" borderId="2" xfId="0" applyFont="1" applyBorder="1" applyAlignment="1">
      <alignment horizontal="left" vertical="center" wrapText="1"/>
    </xf>
    <xf numFmtId="0" fontId="11" fillId="0" borderId="4" xfId="0" applyFont="1" applyBorder="1" applyAlignment="1">
      <alignment horizontal="left" vertical="center" wrapText="1"/>
    </xf>
    <xf numFmtId="0" fontId="11" fillId="0" borderId="3" xfId="0" applyFont="1" applyBorder="1" applyAlignment="1">
      <alignment horizontal="left" vertical="center" wrapText="1"/>
    </xf>
    <xf numFmtId="165" fontId="26" fillId="0" borderId="1" xfId="0" applyNumberFormat="1" applyFont="1" applyBorder="1" applyAlignment="1">
      <alignment horizontal="center" vertical="center"/>
    </xf>
    <xf numFmtId="0" fontId="21" fillId="0" borderId="1" xfId="0" applyFont="1" applyBorder="1" applyAlignment="1">
      <alignment horizontal="justify" vertical="center" wrapText="1"/>
    </xf>
    <xf numFmtId="0" fontId="21" fillId="0" borderId="2" xfId="0" applyFont="1" applyBorder="1" applyAlignment="1">
      <alignment vertical="center" wrapText="1"/>
    </xf>
    <xf numFmtId="0" fontId="22" fillId="0" borderId="2" xfId="0" applyFont="1" applyBorder="1" applyAlignment="1">
      <alignment horizontal="center" vertical="center" wrapText="1"/>
    </xf>
    <xf numFmtId="0" fontId="21" fillId="0" borderId="2" xfId="0" applyFont="1" applyBorder="1" applyAlignment="1">
      <alignment horizontal="center"/>
    </xf>
    <xf numFmtId="0" fontId="21" fillId="0" borderId="3" xfId="0" applyFont="1" applyBorder="1" applyAlignment="1">
      <alignment horizontal="center"/>
    </xf>
    <xf numFmtId="165" fontId="21" fillId="0" borderId="3" xfId="0" applyNumberFormat="1" applyFont="1" applyBorder="1" applyAlignment="1">
      <alignment horizontal="center" vertical="center" wrapText="1"/>
    </xf>
    <xf numFmtId="166" fontId="21" fillId="0" borderId="2" xfId="0" applyNumberFormat="1" applyFont="1" applyBorder="1" applyAlignment="1">
      <alignment horizontal="center" vertical="center" wrapText="1"/>
    </xf>
    <xf numFmtId="0" fontId="21" fillId="0" borderId="3" xfId="0" applyFont="1" applyBorder="1"/>
    <xf numFmtId="165" fontId="21" fillId="0" borderId="1" xfId="0" applyNumberFormat="1" applyFont="1" applyBorder="1" applyAlignment="1">
      <alignment horizontal="center"/>
    </xf>
    <xf numFmtId="0" fontId="21" fillId="0" borderId="3" xfId="0" applyFont="1" applyBorder="1" applyAlignment="1">
      <alignment horizontal="left" vertical="top" wrapText="1"/>
    </xf>
    <xf numFmtId="166" fontId="27" fillId="0" borderId="1" xfId="0" applyNumberFormat="1" applyFont="1" applyBorder="1" applyAlignment="1">
      <alignment horizontal="center" vertical="center" wrapText="1"/>
    </xf>
    <xf numFmtId="0" fontId="27" fillId="0" borderId="1" xfId="0" applyFont="1" applyBorder="1" applyAlignment="1">
      <alignment horizontal="center" vertical="center"/>
    </xf>
    <xf numFmtId="165" fontId="27" fillId="0" borderId="1" xfId="0" applyNumberFormat="1" applyFont="1" applyBorder="1" applyAlignment="1">
      <alignment horizontal="center" vertical="center"/>
    </xf>
    <xf numFmtId="3" fontId="21" fillId="0" borderId="2" xfId="0"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165" fontId="21" fillId="0" borderId="1" xfId="0" applyNumberFormat="1" applyFont="1" applyBorder="1" applyAlignment="1">
      <alignment horizontal="center" vertical="center"/>
    </xf>
    <xf numFmtId="0" fontId="11" fillId="0" borderId="1" xfId="0" applyFont="1" applyBorder="1"/>
    <xf numFmtId="0" fontId="23" fillId="0" borderId="1" xfId="0" applyFont="1" applyBorder="1" applyAlignment="1">
      <alignment vertical="center" wrapText="1"/>
    </xf>
    <xf numFmtId="0" fontId="16" fillId="0" borderId="0" xfId="0" applyFont="1" applyAlignment="1">
      <alignment vertical="center"/>
    </xf>
    <xf numFmtId="165" fontId="35" fillId="0" borderId="1" xfId="0" applyNumberFormat="1" applyFont="1" applyBorder="1" applyAlignment="1">
      <alignment horizontal="center" vertical="center" wrapText="1"/>
    </xf>
    <xf numFmtId="0" fontId="35" fillId="0" borderId="1" xfId="0" applyFont="1" applyBorder="1"/>
    <xf numFmtId="0" fontId="20" fillId="0" borderId="0" xfId="0" applyFont="1"/>
    <xf numFmtId="165" fontId="35" fillId="0" borderId="1" xfId="0" applyNumberFormat="1" applyFont="1" applyBorder="1" applyAlignment="1">
      <alignment vertical="center" wrapText="1"/>
    </xf>
    <xf numFmtId="0" fontId="19" fillId="0" borderId="0" xfId="0" applyFont="1"/>
    <xf numFmtId="4" fontId="21" fillId="0" borderId="1" xfId="0" applyNumberFormat="1" applyFont="1" applyBorder="1" applyAlignment="1">
      <alignment vertical="center" wrapText="1"/>
    </xf>
    <xf numFmtId="0" fontId="26" fillId="0" borderId="1" xfId="0" applyFont="1" applyBorder="1"/>
    <xf numFmtId="0" fontId="33" fillId="0" borderId="1" xfId="0" applyFont="1" applyBorder="1"/>
    <xf numFmtId="0" fontId="24" fillId="0" borderId="3" xfId="0" applyFont="1" applyBorder="1" applyAlignment="1">
      <alignment horizontal="center" vertical="center" wrapText="1"/>
    </xf>
    <xf numFmtId="0" fontId="30" fillId="0" borderId="1" xfId="0" applyFont="1" applyBorder="1"/>
    <xf numFmtId="0" fontId="25" fillId="0" borderId="1" xfId="0" applyFont="1" applyBorder="1"/>
    <xf numFmtId="0" fontId="12" fillId="0" borderId="0" xfId="0" applyFont="1"/>
    <xf numFmtId="0" fontId="40" fillId="0" borderId="1" xfId="0" applyFont="1" applyBorder="1" applyAlignment="1">
      <alignment horizontal="center" vertical="center" wrapText="1"/>
    </xf>
    <xf numFmtId="165" fontId="21" fillId="0" borderId="1" xfId="0" applyNumberFormat="1" applyFont="1" applyBorder="1" applyAlignment="1">
      <alignment vertical="top" wrapText="1"/>
    </xf>
    <xf numFmtId="165" fontId="24" fillId="0" borderId="1" xfId="0" applyNumberFormat="1" applyFont="1" applyBorder="1" applyAlignment="1">
      <alignment horizontal="center" vertical="top" wrapText="1"/>
    </xf>
    <xf numFmtId="0" fontId="24" fillId="0" borderId="1" xfId="0" applyFont="1" applyBorder="1" applyAlignment="1">
      <alignment horizontal="center" vertical="top" wrapText="1"/>
    </xf>
    <xf numFmtId="166" fontId="21" fillId="0" borderId="8" xfId="0" applyNumberFormat="1" applyFont="1" applyBorder="1" applyAlignment="1">
      <alignment horizontal="center" vertical="center" wrapText="1"/>
    </xf>
    <xf numFmtId="165" fontId="25" fillId="0" borderId="1" xfId="0" applyNumberFormat="1" applyFont="1" applyBorder="1" applyAlignment="1">
      <alignment horizontal="center" vertical="top" wrapText="1"/>
    </xf>
    <xf numFmtId="0" fontId="21" fillId="0" borderId="1" xfId="0" applyFont="1" applyBorder="1" applyAlignment="1">
      <alignment vertical="center"/>
    </xf>
    <xf numFmtId="3" fontId="21" fillId="0" borderId="1" xfId="0" applyNumberFormat="1" applyFont="1" applyBorder="1" applyAlignment="1">
      <alignment horizontal="center"/>
    </xf>
    <xf numFmtId="0" fontId="21" fillId="0" borderId="8" xfId="0" applyFont="1" applyBorder="1"/>
    <xf numFmtId="0" fontId="22" fillId="0" borderId="1" xfId="0" applyFont="1" applyBorder="1" applyAlignment="1">
      <alignment horizontal="center"/>
    </xf>
    <xf numFmtId="0" fontId="21" fillId="0" borderId="9" xfId="0" applyFont="1" applyBorder="1" applyAlignment="1">
      <alignment vertical="center" wrapText="1"/>
    </xf>
    <xf numFmtId="0" fontId="22" fillId="0" borderId="9" xfId="0" applyFont="1" applyBorder="1" applyAlignment="1">
      <alignment horizontal="left" vertical="center" wrapText="1"/>
    </xf>
    <xf numFmtId="0" fontId="24" fillId="0" borderId="8" xfId="0" applyFont="1" applyBorder="1" applyAlignment="1">
      <alignment horizontal="center" vertical="center" wrapText="1"/>
    </xf>
    <xf numFmtId="0" fontId="24" fillId="0" borderId="7" xfId="0" applyFont="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xf numFmtId="0" fontId="22" fillId="0" borderId="3" xfId="0" applyFont="1" applyBorder="1" applyAlignment="1">
      <alignment horizontal="center" vertical="center" wrapText="1"/>
    </xf>
    <xf numFmtId="166" fontId="21" fillId="0" borderId="1" xfId="0" applyNumberFormat="1" applyFont="1" applyBorder="1" applyAlignment="1">
      <alignment vertical="center" wrapText="1"/>
    </xf>
    <xf numFmtId="166" fontId="22" fillId="0" borderId="1" xfId="0" applyNumberFormat="1" applyFont="1" applyBorder="1" applyAlignment="1">
      <alignment horizontal="left" vertical="center" wrapText="1"/>
    </xf>
    <xf numFmtId="166" fontId="26" fillId="0" borderId="1" xfId="0" applyNumberFormat="1" applyFont="1" applyBorder="1" applyAlignment="1">
      <alignment horizontal="center" vertical="center"/>
    </xf>
    <xf numFmtId="166" fontId="21" fillId="0" borderId="1" xfId="0" applyNumberFormat="1" applyFont="1" applyBorder="1" applyAlignment="1">
      <alignment horizontal="center" vertical="center"/>
    </xf>
    <xf numFmtId="0" fontId="26" fillId="0" borderId="2" xfId="0" applyFont="1" applyBorder="1" applyAlignment="1">
      <alignment horizontal="left" vertical="center" wrapText="1"/>
    </xf>
    <xf numFmtId="165" fontId="37" fillId="0" borderId="1" xfId="0" applyNumberFormat="1" applyFont="1" applyBorder="1" applyAlignment="1">
      <alignment horizontal="center" vertical="center" wrapText="1"/>
    </xf>
    <xf numFmtId="0" fontId="11" fillId="0" borderId="7" xfId="0" applyFont="1" applyBorder="1" applyAlignment="1">
      <alignment horizontal="center" vertical="center" wrapText="1"/>
    </xf>
    <xf numFmtId="165" fontId="27" fillId="0" borderId="3" xfId="0" applyNumberFormat="1" applyFont="1" applyBorder="1" applyAlignment="1">
      <alignment horizontal="center" vertical="center"/>
    </xf>
    <xf numFmtId="165" fontId="25" fillId="0" borderId="3" xfId="0" applyNumberFormat="1" applyFont="1" applyBorder="1" applyAlignment="1">
      <alignment vertical="center" wrapText="1"/>
    </xf>
    <xf numFmtId="165" fontId="25" fillId="0" borderId="1" xfId="0" applyNumberFormat="1" applyFont="1" applyBorder="1" applyAlignment="1">
      <alignment vertical="center" wrapText="1"/>
    </xf>
    <xf numFmtId="165" fontId="26" fillId="0" borderId="1" xfId="2" applyNumberFormat="1" applyFont="1" applyBorder="1" applyAlignment="1">
      <alignment horizontal="center" vertical="center" wrapText="1"/>
    </xf>
    <xf numFmtId="0" fontId="13" fillId="0" borderId="1" xfId="0" applyFont="1" applyBorder="1" applyAlignment="1">
      <alignment vertical="center" wrapText="1"/>
    </xf>
    <xf numFmtId="165" fontId="39" fillId="0" borderId="1" xfId="0" applyNumberFormat="1" applyFont="1" applyBorder="1" applyAlignment="1">
      <alignment horizontal="center" vertical="center"/>
    </xf>
    <xf numFmtId="169" fontId="21" fillId="0" borderId="1" xfId="0" applyNumberFormat="1" applyFont="1" applyBorder="1" applyAlignment="1">
      <alignment horizontal="center" vertical="center" wrapText="1"/>
    </xf>
    <xf numFmtId="0" fontId="21" fillId="0" borderId="1" xfId="0" applyFont="1" applyBorder="1" applyAlignment="1">
      <alignment horizontal="left" vertical="center"/>
    </xf>
    <xf numFmtId="0" fontId="21" fillId="0" borderId="0" xfId="0" applyFont="1"/>
    <xf numFmtId="0" fontId="21" fillId="0" borderId="0" xfId="0" applyFont="1" applyAlignment="1">
      <alignment horizontal="center"/>
    </xf>
    <xf numFmtId="0" fontId="21" fillId="0" borderId="0" xfId="0" applyFont="1" applyAlignment="1">
      <alignment horizontal="center" vertical="center"/>
    </xf>
    <xf numFmtId="0" fontId="11" fillId="0" borderId="0" xfId="0" applyFont="1" applyAlignment="1">
      <alignment horizontal="center" vertical="center"/>
    </xf>
    <xf numFmtId="165" fontId="21" fillId="0" borderId="2" xfId="0" applyNumberFormat="1" applyFont="1" applyBorder="1" applyAlignment="1">
      <alignment horizontal="center" vertical="center" wrapText="1"/>
    </xf>
    <xf numFmtId="165" fontId="21" fillId="0" borderId="3" xfId="0" applyNumberFormat="1"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 xfId="0" applyFont="1" applyBorder="1" applyAlignment="1">
      <alignment horizontal="left" vertical="center" wrapText="1"/>
    </xf>
    <xf numFmtId="4" fontId="21" fillId="0" borderId="2" xfId="0" applyNumberFormat="1" applyFont="1" applyBorder="1" applyAlignment="1">
      <alignment horizontal="center" vertical="center" wrapText="1"/>
    </xf>
    <xf numFmtId="4" fontId="21" fillId="0" borderId="3" xfId="0" applyNumberFormat="1" applyFont="1" applyBorder="1" applyAlignment="1">
      <alignment horizontal="center" vertical="center" wrapText="1"/>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xf numFmtId="0" fontId="14" fillId="0" borderId="8" xfId="0" applyFont="1" applyBorder="1" applyAlignment="1">
      <alignment horizontal="left" vertical="center" wrapText="1"/>
    </xf>
    <xf numFmtId="0" fontId="26" fillId="0" borderId="1" xfId="0" applyFont="1" applyBorder="1" applyAlignment="1">
      <alignment horizontal="center"/>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165" fontId="21" fillId="0" borderId="2" xfId="5" applyNumberFormat="1" applyFont="1" applyFill="1" applyBorder="1" applyAlignment="1">
      <alignment horizontal="center" vertical="center" wrapText="1"/>
    </xf>
    <xf numFmtId="165" fontId="21" fillId="0" borderId="3" xfId="5" applyNumberFormat="1" applyFont="1" applyFill="1" applyBorder="1" applyAlignment="1">
      <alignment horizontal="center" vertical="center" wrapText="1"/>
    </xf>
    <xf numFmtId="0" fontId="21" fillId="0" borderId="2" xfId="0" applyFont="1" applyBorder="1" applyAlignment="1">
      <alignment horizontal="center"/>
    </xf>
    <xf numFmtId="0" fontId="21" fillId="0" borderId="3" xfId="0" applyFont="1" applyBorder="1" applyAlignment="1">
      <alignment horizont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2" fillId="0" borderId="11" xfId="0" applyFont="1" applyBorder="1" applyAlignment="1">
      <alignment horizontal="left" vertical="top" wrapText="1"/>
    </xf>
    <xf numFmtId="0" fontId="22" fillId="0" borderId="12" xfId="0" applyFont="1" applyBorder="1" applyAlignment="1">
      <alignment horizontal="left" vertical="top" wrapText="1"/>
    </xf>
    <xf numFmtId="0" fontId="22" fillId="0" borderId="5" xfId="0" applyFont="1" applyBorder="1" applyAlignment="1">
      <alignment horizontal="left" vertical="top" wrapText="1"/>
    </xf>
    <xf numFmtId="0" fontId="21" fillId="0" borderId="10" xfId="0" applyFont="1" applyBorder="1" applyAlignment="1">
      <alignment horizontal="center" vertical="center" wrapText="1"/>
    </xf>
    <xf numFmtId="0" fontId="21" fillId="0" borderId="2" xfId="0" applyFont="1" applyBorder="1" applyAlignment="1">
      <alignment horizontal="left" vertical="top" wrapText="1"/>
    </xf>
    <xf numFmtId="0" fontId="21" fillId="0" borderId="3" xfId="0" applyFont="1" applyBorder="1" applyAlignment="1">
      <alignment horizontal="left" vertical="top" wrapText="1"/>
    </xf>
    <xf numFmtId="0" fontId="21" fillId="0" borderId="2" xfId="0" applyFont="1" applyBorder="1" applyAlignment="1">
      <alignment horizontal="left" vertical="center" wrapText="1"/>
    </xf>
    <xf numFmtId="0" fontId="21" fillId="0" borderId="3" xfId="0" applyFont="1" applyBorder="1" applyAlignment="1">
      <alignment horizontal="left" vertical="center" wrapText="1"/>
    </xf>
    <xf numFmtId="0" fontId="11" fillId="0" borderId="2" xfId="0" applyFont="1" applyBorder="1" applyAlignment="1">
      <alignment horizontal="center"/>
    </xf>
    <xf numFmtId="0" fontId="11" fillId="0" borderId="3" xfId="0" applyFont="1" applyBorder="1" applyAlignment="1">
      <alignment horizontal="center"/>
    </xf>
    <xf numFmtId="0" fontId="21" fillId="0" borderId="2" xfId="0" applyFont="1" applyBorder="1" applyAlignment="1">
      <alignment vertical="center" wrapText="1"/>
    </xf>
    <xf numFmtId="0" fontId="21" fillId="0" borderId="3" xfId="0" applyFont="1" applyBorder="1" applyAlignment="1">
      <alignment vertical="center" wrapText="1"/>
    </xf>
    <xf numFmtId="0" fontId="14" fillId="0" borderId="1" xfId="0" applyFont="1" applyBorder="1" applyAlignment="1">
      <alignment horizontal="left" vertical="center" wrapText="1"/>
    </xf>
    <xf numFmtId="0" fontId="23" fillId="0" borderId="1" xfId="0" applyFont="1" applyBorder="1" applyAlignment="1">
      <alignment horizontal="center" vertical="center" wrapText="1"/>
    </xf>
    <xf numFmtId="3" fontId="21" fillId="0" borderId="2" xfId="0" applyNumberFormat="1" applyFont="1" applyBorder="1" applyAlignment="1">
      <alignment horizontal="center" vertical="center" wrapText="1"/>
    </xf>
    <xf numFmtId="3" fontId="21" fillId="0" borderId="3" xfId="0" applyNumberFormat="1" applyFont="1" applyBorder="1" applyAlignment="1">
      <alignment horizontal="center" vertical="center" wrapText="1"/>
    </xf>
    <xf numFmtId="165" fontId="21" fillId="0" borderId="2" xfId="0" applyNumberFormat="1" applyFont="1" applyBorder="1" applyAlignment="1">
      <alignment horizontal="center" vertical="center"/>
    </xf>
    <xf numFmtId="165" fontId="21" fillId="0" borderId="3" xfId="0" applyNumberFormat="1" applyFont="1" applyBorder="1" applyAlignment="1">
      <alignment horizontal="center" vertical="center"/>
    </xf>
    <xf numFmtId="165" fontId="21" fillId="0" borderId="1" xfId="0" applyNumberFormat="1" applyFont="1" applyBorder="1" applyAlignment="1">
      <alignment horizontal="left" vertical="center" wrapText="1"/>
    </xf>
    <xf numFmtId="165" fontId="21" fillId="0" borderId="2" xfId="1" applyNumberFormat="1" applyFont="1" applyFill="1" applyBorder="1" applyAlignment="1">
      <alignment horizontal="center" vertical="center" wrapText="1"/>
    </xf>
    <xf numFmtId="165" fontId="21" fillId="0" borderId="3" xfId="1" applyNumberFormat="1" applyFont="1" applyFill="1" applyBorder="1" applyAlignment="1">
      <alignment horizontal="center" vertical="center" wrapText="1"/>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1" fillId="0" borderId="10" xfId="0" applyFont="1" applyBorder="1" applyAlignment="1">
      <alignment horizontal="left" vertical="center" wrapText="1"/>
    </xf>
    <xf numFmtId="165" fontId="21" fillId="0" borderId="1" xfId="0" applyNumberFormat="1" applyFont="1" applyBorder="1" applyAlignment="1">
      <alignment horizontal="center" vertical="center" wrapText="1"/>
    </xf>
    <xf numFmtId="0" fontId="21" fillId="0" borderId="1" xfId="0" applyFont="1" applyBorder="1" applyAlignment="1">
      <alignment horizontal="center"/>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8" xfId="0" applyFont="1" applyBorder="1" applyAlignment="1">
      <alignment horizontal="left" vertical="center" wrapText="1"/>
    </xf>
    <xf numFmtId="165" fontId="26" fillId="0" borderId="2" xfId="0" applyNumberFormat="1" applyFont="1" applyBorder="1" applyAlignment="1">
      <alignment horizontal="center" vertical="center" wrapText="1"/>
    </xf>
    <xf numFmtId="165" fontId="26" fillId="0" borderId="3" xfId="0" applyNumberFormat="1" applyFont="1" applyBorder="1" applyAlignment="1">
      <alignment horizontal="center" vertical="center" wrapText="1"/>
    </xf>
    <xf numFmtId="0" fontId="22" fillId="0" borderId="1" xfId="0" applyFont="1" applyBorder="1" applyAlignment="1">
      <alignment horizontal="left" vertical="center" wrapText="1"/>
    </xf>
    <xf numFmtId="0" fontId="22" fillId="0" borderId="6" xfId="0" applyFont="1" applyBorder="1" applyAlignment="1">
      <alignment horizontal="left" vertical="center"/>
    </xf>
    <xf numFmtId="0" fontId="22" fillId="0" borderId="7" xfId="0" applyFont="1" applyBorder="1" applyAlignment="1">
      <alignment horizontal="left" vertical="center"/>
    </xf>
    <xf numFmtId="0" fontId="22" fillId="0" borderId="8" xfId="0" applyFont="1" applyBorder="1" applyAlignment="1">
      <alignment horizontal="left" vertical="center"/>
    </xf>
    <xf numFmtId="0" fontId="23" fillId="0" borderId="6" xfId="0" applyFont="1" applyBorder="1" applyAlignment="1">
      <alignment horizontal="left" vertical="center" wrapText="1"/>
    </xf>
    <xf numFmtId="0" fontId="23" fillId="0" borderId="7" xfId="0" applyFont="1" applyBorder="1" applyAlignment="1">
      <alignment horizontal="left" vertical="center" wrapText="1"/>
    </xf>
    <xf numFmtId="0" fontId="23" fillId="0" borderId="8" xfId="0" applyFont="1" applyBorder="1" applyAlignment="1">
      <alignment horizontal="left" vertical="center" wrapText="1"/>
    </xf>
    <xf numFmtId="0" fontId="13" fillId="0" borderId="7" xfId="0" applyFont="1" applyBorder="1" applyAlignment="1">
      <alignment horizontal="left" vertical="center" wrapText="1"/>
    </xf>
    <xf numFmtId="0" fontId="13" fillId="0" borderId="8" xfId="0" applyFont="1" applyBorder="1" applyAlignment="1">
      <alignment horizontal="left" vertical="center" wrapText="1"/>
    </xf>
    <xf numFmtId="0" fontId="24" fillId="0" borderId="2" xfId="0" applyFont="1" applyBorder="1" applyAlignment="1">
      <alignment horizontal="center" vertical="center" wrapText="1"/>
    </xf>
    <xf numFmtId="0" fontId="24" fillId="0" borderId="3" xfId="0" applyFont="1" applyBorder="1" applyAlignment="1">
      <alignment horizontal="center" vertical="center" wrapText="1"/>
    </xf>
    <xf numFmtId="0" fontId="13" fillId="0" borderId="6" xfId="0" applyFont="1" applyBorder="1" applyAlignment="1">
      <alignment horizontal="left" vertical="center" wrapText="1"/>
    </xf>
    <xf numFmtId="166" fontId="21" fillId="0" borderId="2" xfId="0" applyNumberFormat="1" applyFont="1" applyBorder="1" applyAlignment="1">
      <alignment horizontal="center" vertical="center" wrapText="1"/>
    </xf>
    <xf numFmtId="166" fontId="21" fillId="0" borderId="3" xfId="0" applyNumberFormat="1" applyFont="1" applyBorder="1" applyAlignment="1">
      <alignment horizontal="center" vertical="center" wrapText="1"/>
    </xf>
    <xf numFmtId="0" fontId="22" fillId="0" borderId="2" xfId="0" applyFont="1" applyBorder="1" applyAlignment="1">
      <alignment horizontal="left" vertical="center" wrapText="1"/>
    </xf>
    <xf numFmtId="0" fontId="22" fillId="0" borderId="3" xfId="0" applyFont="1" applyBorder="1" applyAlignment="1">
      <alignment horizontal="left" vertical="center" wrapText="1"/>
    </xf>
    <xf numFmtId="0" fontId="22"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1" fontId="21" fillId="0" borderId="2" xfId="0" applyNumberFormat="1" applyFont="1" applyBorder="1" applyAlignment="1">
      <alignment horizontal="center" vertical="center" wrapText="1"/>
    </xf>
    <xf numFmtId="1" fontId="21" fillId="0" borderId="3" xfId="0" applyNumberFormat="1" applyFont="1" applyBorder="1" applyAlignment="1">
      <alignment horizontal="center" vertical="center" wrapText="1"/>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166" fontId="21" fillId="0" borderId="2" xfId="0" applyNumberFormat="1" applyFont="1" applyBorder="1" applyAlignment="1">
      <alignment horizontal="center" vertical="center"/>
    </xf>
    <xf numFmtId="166" fontId="21" fillId="0" borderId="3" xfId="0" applyNumberFormat="1" applyFont="1" applyBorder="1" applyAlignment="1">
      <alignment horizontal="center" vertical="center"/>
    </xf>
    <xf numFmtId="0" fontId="21" fillId="0" borderId="1" xfId="0" applyFont="1" applyBorder="1" applyAlignment="1">
      <alignment horizontal="left" vertical="top" wrapText="1"/>
    </xf>
    <xf numFmtId="165" fontId="21" fillId="0" borderId="1" xfId="1" applyNumberFormat="1" applyFont="1" applyFill="1" applyBorder="1" applyAlignment="1">
      <alignment horizontal="center" vertical="center" wrapText="1"/>
    </xf>
    <xf numFmtId="0" fontId="12" fillId="0" borderId="0" xfId="0" applyFont="1" applyAlignment="1">
      <alignment horizontal="right" vertical="center" wrapText="1"/>
    </xf>
    <xf numFmtId="0" fontId="21" fillId="0" borderId="1" xfId="0" applyFont="1" applyBorder="1" applyAlignment="1">
      <alignment horizontal="center" vertical="top" wrapText="1"/>
    </xf>
    <xf numFmtId="0" fontId="22" fillId="0" borderId="1" xfId="0" applyFont="1" applyBorder="1" applyAlignment="1">
      <alignment horizontal="center" vertical="center"/>
    </xf>
    <xf numFmtId="0" fontId="26" fillId="0" borderId="2" xfId="0" applyFont="1" applyBorder="1" applyAlignment="1">
      <alignment horizontal="center"/>
    </xf>
    <xf numFmtId="0" fontId="26" fillId="0" borderId="3" xfId="0" applyFont="1" applyBorder="1" applyAlignment="1">
      <alignment horizontal="center"/>
    </xf>
    <xf numFmtId="0" fontId="21" fillId="0" borderId="1" xfId="0" applyFont="1" applyBorder="1" applyAlignment="1">
      <alignment horizontal="center" vertical="center"/>
    </xf>
    <xf numFmtId="0" fontId="21" fillId="0" borderId="1" xfId="0" applyFont="1" applyBorder="1" applyAlignment="1">
      <alignment horizontal="justify" vertical="center" wrapText="1"/>
    </xf>
    <xf numFmtId="0" fontId="22" fillId="0" borderId="1" xfId="0" applyFont="1" applyBorder="1" applyAlignment="1">
      <alignment horizontal="justify" vertical="center" wrapText="1"/>
    </xf>
    <xf numFmtId="49" fontId="21" fillId="0" borderId="1" xfId="0" applyNumberFormat="1" applyFont="1" applyBorder="1" applyAlignment="1">
      <alignment horizontal="left" vertical="center" wrapText="1"/>
    </xf>
    <xf numFmtId="0" fontId="21" fillId="0" borderId="1" xfId="9" applyFont="1" applyBorder="1" applyAlignment="1">
      <alignment horizontal="left" vertical="center" wrapText="1"/>
    </xf>
    <xf numFmtId="0" fontId="21" fillId="0" borderId="1" xfId="0" applyFont="1" applyBorder="1" applyAlignment="1">
      <alignment vertical="center" wrapText="1"/>
    </xf>
    <xf numFmtId="0" fontId="13" fillId="0" borderId="0" xfId="0" applyFont="1" applyAlignment="1">
      <alignment horizontal="center" vertical="center"/>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1" xfId="0" applyFont="1" applyBorder="1" applyAlignment="1">
      <alignment horizontal="center" vertical="center"/>
    </xf>
    <xf numFmtId="0" fontId="22" fillId="0" borderId="1" xfId="0" applyFont="1" applyBorder="1" applyAlignment="1">
      <alignment horizontal="center" vertical="center" wrapText="1"/>
    </xf>
    <xf numFmtId="0" fontId="22" fillId="0" borderId="6" xfId="0" applyFont="1" applyBorder="1" applyAlignment="1">
      <alignment horizontal="left" vertical="top" wrapText="1"/>
    </xf>
    <xf numFmtId="0" fontId="22" fillId="0" borderId="7" xfId="0" applyFont="1" applyBorder="1" applyAlignment="1">
      <alignment horizontal="left" vertical="top" wrapText="1"/>
    </xf>
    <xf numFmtId="0" fontId="22" fillId="0" borderId="8" xfId="0" applyFont="1" applyBorder="1" applyAlignment="1">
      <alignment horizontal="left" vertical="top"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29" fillId="0" borderId="6" xfId="0" applyFont="1" applyBorder="1" applyAlignment="1">
      <alignment horizontal="left" vertical="top" wrapText="1"/>
    </xf>
    <xf numFmtId="0" fontId="26" fillId="0" borderId="1" xfId="0" applyFont="1" applyBorder="1" applyAlignment="1">
      <alignment horizontal="left" vertical="center" wrapText="1"/>
    </xf>
    <xf numFmtId="0" fontId="35" fillId="0" borderId="1"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165" fontId="35" fillId="0" borderId="2" xfId="1" applyNumberFormat="1" applyFont="1" applyFill="1" applyBorder="1" applyAlignment="1">
      <alignment horizontal="center" vertical="center" wrapText="1"/>
    </xf>
    <xf numFmtId="165" fontId="35" fillId="0" borderId="3" xfId="1" applyNumberFormat="1" applyFont="1" applyFill="1" applyBorder="1" applyAlignment="1">
      <alignment horizontal="center" vertical="center" wrapText="1"/>
    </xf>
    <xf numFmtId="0" fontId="35" fillId="0" borderId="2" xfId="0" applyFont="1" applyBorder="1" applyAlignment="1">
      <alignment horizontal="center"/>
    </xf>
    <xf numFmtId="0" fontId="35" fillId="0" borderId="3" xfId="0" applyFont="1" applyBorder="1" applyAlignment="1">
      <alignment horizontal="center"/>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2" fillId="0" borderId="6" xfId="0" applyFont="1" applyBorder="1" applyAlignment="1">
      <alignment vertical="center" wrapText="1"/>
    </xf>
    <xf numFmtId="0" fontId="22" fillId="0" borderId="7" xfId="0" applyFont="1" applyBorder="1" applyAlignment="1">
      <alignment vertical="center" wrapText="1"/>
    </xf>
    <xf numFmtId="0" fontId="22" fillId="0" borderId="8" xfId="0" applyFont="1" applyBorder="1" applyAlignment="1">
      <alignment vertical="center" wrapText="1"/>
    </xf>
    <xf numFmtId="0" fontId="13" fillId="0" borderId="1" xfId="0" applyFont="1" applyBorder="1" applyAlignment="1">
      <alignment horizontal="left" vertical="center" wrapText="1"/>
    </xf>
    <xf numFmtId="0" fontId="22" fillId="0" borderId="1" xfId="0" applyFont="1" applyBorder="1" applyAlignment="1">
      <alignment vertical="center" wrapText="1"/>
    </xf>
    <xf numFmtId="0" fontId="21" fillId="0" borderId="0" xfId="0" applyFont="1" applyAlignment="1">
      <alignment horizontal="left"/>
    </xf>
    <xf numFmtId="0" fontId="22" fillId="0" borderId="10" xfId="0" applyFont="1" applyBorder="1" applyAlignment="1">
      <alignment horizontal="center" vertical="center" wrapText="1"/>
    </xf>
    <xf numFmtId="0" fontId="22" fillId="0" borderId="10" xfId="0" applyFont="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2" xfId="0" applyFont="1" applyBorder="1" applyAlignment="1">
      <alignment horizontal="center" vertical="center"/>
    </xf>
    <xf numFmtId="0" fontId="26" fillId="0" borderId="3" xfId="0" applyFont="1" applyBorder="1" applyAlignment="1">
      <alignment horizontal="center" vertical="center"/>
    </xf>
    <xf numFmtId="0" fontId="23" fillId="0" borderId="10" xfId="0" applyFont="1" applyBorder="1" applyAlignment="1">
      <alignment horizontal="center" vertical="center" wrapText="1"/>
    </xf>
    <xf numFmtId="165" fontId="22" fillId="0" borderId="2" xfId="0" applyNumberFormat="1" applyFont="1" applyBorder="1" applyAlignment="1">
      <alignment horizontal="center" vertical="center" wrapText="1"/>
    </xf>
    <xf numFmtId="165" fontId="22" fillId="0" borderId="3" xfId="0" applyNumberFormat="1" applyFont="1" applyBorder="1" applyAlignment="1">
      <alignment horizontal="center" vertical="center" wrapText="1"/>
    </xf>
    <xf numFmtId="166" fontId="21" fillId="0" borderId="2" xfId="5" applyNumberFormat="1" applyFont="1" applyFill="1" applyBorder="1" applyAlignment="1">
      <alignment horizontal="center" vertical="center" wrapText="1"/>
    </xf>
    <xf numFmtId="166" fontId="21" fillId="0" borderId="3" xfId="5" applyNumberFormat="1" applyFont="1" applyFill="1" applyBorder="1" applyAlignment="1">
      <alignment horizontal="center" vertical="center" wrapText="1"/>
    </xf>
    <xf numFmtId="168" fontId="21" fillId="0" borderId="2" xfId="5" applyNumberFormat="1" applyFont="1" applyFill="1" applyBorder="1" applyAlignment="1">
      <alignment horizontal="center" vertical="center" wrapText="1"/>
    </xf>
    <xf numFmtId="168" fontId="21" fillId="0" borderId="3" xfId="5" applyNumberFormat="1" applyFont="1" applyFill="1" applyBorder="1" applyAlignment="1">
      <alignment horizontal="center" vertical="center" wrapText="1"/>
    </xf>
    <xf numFmtId="168" fontId="21" fillId="0" borderId="2" xfId="0" applyNumberFormat="1" applyFont="1" applyBorder="1" applyAlignment="1">
      <alignment horizontal="center" vertical="center"/>
    </xf>
    <xf numFmtId="168" fontId="21" fillId="0" borderId="3" xfId="0" applyNumberFormat="1" applyFont="1" applyBorder="1" applyAlignment="1">
      <alignment horizontal="center" vertical="center"/>
    </xf>
    <xf numFmtId="165" fontId="34" fillId="0" borderId="2" xfId="2" applyNumberFormat="1" applyFont="1" applyBorder="1" applyAlignment="1">
      <alignment horizontal="left" vertical="center" wrapText="1"/>
    </xf>
    <xf numFmtId="165" fontId="34" fillId="0" borderId="3" xfId="2" applyNumberFormat="1" applyFont="1" applyBorder="1" applyAlignment="1">
      <alignment horizontal="left" vertical="center" wrapText="1"/>
    </xf>
    <xf numFmtId="165" fontId="26" fillId="0" borderId="2" xfId="2" applyNumberFormat="1" applyFont="1" applyBorder="1" applyAlignment="1">
      <alignment horizontal="center" vertical="center" wrapText="1"/>
    </xf>
    <xf numFmtId="165" fontId="26" fillId="0" borderId="3" xfId="2" applyNumberFormat="1" applyFont="1" applyBorder="1" applyAlignment="1">
      <alignment horizontal="center" vertical="center" wrapText="1"/>
    </xf>
  </cellXfs>
  <cellStyles count="12">
    <cellStyle name="20% — акцент2" xfId="10" builtinId="34"/>
    <cellStyle name="20% — акцент5" xfId="11" builtinId="46"/>
    <cellStyle name="Обычный" xfId="0" builtinId="0"/>
    <cellStyle name="Обычный 11" xfId="7" xr:uid="{00000000-0005-0000-0000-000003000000}"/>
    <cellStyle name="Обычный 2" xfId="2" xr:uid="{00000000-0005-0000-0000-000004000000}"/>
    <cellStyle name="Обычный 2 3" xfId="3" xr:uid="{00000000-0005-0000-0000-000005000000}"/>
    <cellStyle name="Обычный 3" xfId="4" xr:uid="{00000000-0005-0000-0000-000006000000}"/>
    <cellStyle name="Обычный_Перечень по ПЗ на 2013г." xfId="9" xr:uid="{00000000-0005-0000-0000-000007000000}"/>
    <cellStyle name="Финансовый" xfId="1" builtinId="3"/>
    <cellStyle name="Финансовый 2" xfId="5" xr:uid="{00000000-0005-0000-0000-000009000000}"/>
    <cellStyle name="Финансовый 4" xfId="8" xr:uid="{00000000-0005-0000-0000-00000A000000}"/>
    <cellStyle name="Финансовый 4 4" xfId="6" xr:uid="{00000000-0005-0000-0000-00000B000000}"/>
  </cellStyles>
  <dxfs count="0"/>
  <tableStyles count="0" defaultTableStyle="TableStyleMedium2" defaultPivotStyle="PivotStyleLight16"/>
  <colors>
    <mruColors>
      <color rgb="FFA51B91"/>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XFC1246"/>
  <sheetViews>
    <sheetView tabSelected="1" view="pageBreakPreview" zoomScale="79" zoomScaleSheetLayoutView="79" workbookViewId="0">
      <selection activeCell="K17" sqref="K17"/>
    </sheetView>
  </sheetViews>
  <sheetFormatPr defaultRowHeight="15.75" x14ac:dyDescent="0.25"/>
  <cols>
    <col min="1" max="1" width="4.7109375" style="35" customWidth="1"/>
    <col min="2" max="2" width="38.85546875" style="35" customWidth="1"/>
    <col min="3" max="3" width="23.5703125" style="36" customWidth="1"/>
    <col min="4" max="4" width="15.85546875" style="36" customWidth="1"/>
    <col min="5" max="5" width="15.28515625" style="36" customWidth="1"/>
    <col min="6" max="6" width="16" style="35" customWidth="1"/>
    <col min="7" max="7" width="15" style="35" customWidth="1"/>
    <col min="8" max="8" width="15.28515625" style="35" customWidth="1"/>
    <col min="9" max="9" width="14.5703125" style="35" customWidth="1"/>
    <col min="10" max="10" width="14.28515625" style="239" bestFit="1" customWidth="1"/>
    <col min="11" max="11" width="19.85546875" style="239" customWidth="1"/>
    <col min="12" max="12" width="14.28515625" style="239" bestFit="1" customWidth="1"/>
    <col min="13" max="13" width="13" style="239" customWidth="1"/>
    <col min="14" max="14" width="15.140625" style="36" customWidth="1"/>
    <col min="15" max="15" width="17.28515625" style="36" customWidth="1"/>
    <col min="16" max="16" width="25" style="35" customWidth="1"/>
    <col min="17" max="16384" width="9.140625" style="35"/>
  </cols>
  <sheetData>
    <row r="3" spans="1:16" ht="15.75" customHeight="1" x14ac:dyDescent="0.25">
      <c r="G3" s="318" t="s">
        <v>1028</v>
      </c>
      <c r="H3" s="318"/>
      <c r="I3" s="318"/>
      <c r="J3" s="318"/>
      <c r="K3" s="318"/>
      <c r="L3" s="318"/>
      <c r="M3" s="318"/>
      <c r="N3" s="318"/>
      <c r="O3" s="318"/>
      <c r="P3" s="318"/>
    </row>
    <row r="4" spans="1:16" ht="15.75" customHeight="1" x14ac:dyDescent="0.25">
      <c r="G4" s="318"/>
      <c r="H4" s="318"/>
      <c r="I4" s="318"/>
      <c r="J4" s="318"/>
      <c r="K4" s="318"/>
      <c r="L4" s="318"/>
      <c r="M4" s="318"/>
      <c r="N4" s="318"/>
      <c r="O4" s="318"/>
      <c r="P4" s="318"/>
    </row>
    <row r="5" spans="1:16" ht="15.75" customHeight="1" x14ac:dyDescent="0.25">
      <c r="G5" s="318"/>
      <c r="H5" s="318"/>
      <c r="I5" s="318"/>
      <c r="J5" s="318"/>
      <c r="K5" s="318"/>
      <c r="L5" s="318"/>
      <c r="M5" s="318"/>
      <c r="N5" s="318"/>
      <c r="O5" s="318"/>
      <c r="P5" s="318"/>
    </row>
    <row r="6" spans="1:16" ht="15.75" customHeight="1" x14ac:dyDescent="0.25">
      <c r="G6" s="318"/>
      <c r="H6" s="318"/>
      <c r="I6" s="318"/>
      <c r="J6" s="318"/>
      <c r="K6" s="318"/>
      <c r="L6" s="318"/>
      <c r="M6" s="318"/>
      <c r="N6" s="318"/>
      <c r="O6" s="318"/>
      <c r="P6" s="318"/>
    </row>
    <row r="7" spans="1:16" ht="29.25" customHeight="1" x14ac:dyDescent="0.25">
      <c r="G7" s="318"/>
      <c r="H7" s="318"/>
      <c r="I7" s="318"/>
      <c r="J7" s="318"/>
      <c r="K7" s="318"/>
      <c r="L7" s="318"/>
      <c r="M7" s="318"/>
      <c r="N7" s="318"/>
      <c r="O7" s="318"/>
      <c r="P7" s="318"/>
    </row>
    <row r="9" spans="1:16" ht="18.75" customHeight="1" x14ac:dyDescent="0.25">
      <c r="B9" s="329" t="s">
        <v>214</v>
      </c>
      <c r="C9" s="329"/>
      <c r="D9" s="329"/>
      <c r="E9" s="329"/>
      <c r="F9" s="329"/>
      <c r="G9" s="329"/>
      <c r="H9" s="329"/>
      <c r="I9" s="329"/>
      <c r="J9" s="329"/>
      <c r="K9" s="329"/>
      <c r="L9" s="329"/>
      <c r="M9" s="329"/>
      <c r="N9" s="329"/>
      <c r="O9" s="329"/>
      <c r="P9" s="329"/>
    </row>
    <row r="11" spans="1:16" ht="23.25" customHeight="1" x14ac:dyDescent="0.25">
      <c r="A11" s="330"/>
      <c r="B11" s="330" t="s">
        <v>74</v>
      </c>
      <c r="C11" s="330" t="s">
        <v>75</v>
      </c>
      <c r="D11" s="330" t="s">
        <v>76</v>
      </c>
      <c r="E11" s="330" t="s">
        <v>77</v>
      </c>
      <c r="F11" s="330" t="s">
        <v>78</v>
      </c>
      <c r="G11" s="330" t="s">
        <v>79</v>
      </c>
      <c r="H11" s="330" t="s">
        <v>80</v>
      </c>
      <c r="I11" s="330" t="s">
        <v>85</v>
      </c>
      <c r="J11" s="330"/>
      <c r="K11" s="330"/>
      <c r="L11" s="330"/>
      <c r="M11" s="330"/>
      <c r="N11" s="330" t="s">
        <v>87</v>
      </c>
      <c r="O11" s="337" t="s">
        <v>88</v>
      </c>
      <c r="P11" s="330" t="s">
        <v>89</v>
      </c>
    </row>
    <row r="12" spans="1:16" ht="84.75" customHeight="1" x14ac:dyDescent="0.25">
      <c r="A12" s="330"/>
      <c r="B12" s="330"/>
      <c r="C12" s="330"/>
      <c r="D12" s="330"/>
      <c r="E12" s="330"/>
      <c r="F12" s="330"/>
      <c r="G12" s="330"/>
      <c r="H12" s="330"/>
      <c r="I12" s="37" t="s">
        <v>81</v>
      </c>
      <c r="J12" s="37" t="s">
        <v>82</v>
      </c>
      <c r="K12" s="37" t="s">
        <v>83</v>
      </c>
      <c r="L12" s="37" t="s">
        <v>84</v>
      </c>
      <c r="M12" s="37" t="s">
        <v>86</v>
      </c>
      <c r="N12" s="330"/>
      <c r="O12" s="338"/>
      <c r="P12" s="330"/>
    </row>
    <row r="13" spans="1:16" x14ac:dyDescent="0.25">
      <c r="A13" s="37">
        <v>1</v>
      </c>
      <c r="B13" s="37">
        <v>2</v>
      </c>
      <c r="C13" s="37">
        <v>3</v>
      </c>
      <c r="D13" s="37">
        <v>4</v>
      </c>
      <c r="E13" s="37">
        <v>5</v>
      </c>
      <c r="F13" s="37">
        <v>6</v>
      </c>
      <c r="G13" s="37">
        <v>7</v>
      </c>
      <c r="H13" s="37">
        <v>8</v>
      </c>
      <c r="I13" s="37">
        <v>9</v>
      </c>
      <c r="J13" s="37">
        <v>10</v>
      </c>
      <c r="K13" s="37">
        <v>11</v>
      </c>
      <c r="L13" s="37">
        <v>12</v>
      </c>
      <c r="M13" s="37">
        <v>13</v>
      </c>
      <c r="N13" s="37">
        <v>14</v>
      </c>
      <c r="O13" s="37"/>
      <c r="P13" s="40">
        <v>15</v>
      </c>
    </row>
    <row r="14" spans="1:16" x14ac:dyDescent="0.25">
      <c r="A14" s="331" t="s">
        <v>72</v>
      </c>
      <c r="B14" s="331"/>
      <c r="C14" s="331"/>
      <c r="D14" s="331"/>
      <c r="E14" s="331"/>
      <c r="F14" s="331"/>
      <c r="G14" s="331"/>
      <c r="H14" s="331"/>
      <c r="I14" s="331"/>
      <c r="J14" s="331"/>
      <c r="K14" s="331"/>
      <c r="L14" s="331"/>
      <c r="M14" s="331"/>
      <c r="N14" s="331"/>
      <c r="O14" s="331"/>
      <c r="P14" s="331"/>
    </row>
    <row r="15" spans="1:16" x14ac:dyDescent="0.25">
      <c r="A15" s="332" t="s">
        <v>706</v>
      </c>
      <c r="B15" s="332"/>
      <c r="C15" s="332"/>
      <c r="D15" s="332"/>
      <c r="E15" s="332"/>
      <c r="F15" s="332"/>
      <c r="G15" s="332"/>
      <c r="H15" s="332"/>
      <c r="I15" s="332"/>
      <c r="J15" s="332"/>
      <c r="K15" s="332"/>
      <c r="L15" s="332"/>
      <c r="M15" s="332"/>
      <c r="N15" s="332"/>
      <c r="O15" s="332"/>
      <c r="P15" s="332"/>
    </row>
    <row r="16" spans="1:16" s="47" customFormat="1" ht="60" x14ac:dyDescent="0.25">
      <c r="A16" s="43">
        <v>1</v>
      </c>
      <c r="B16" s="44" t="s">
        <v>707</v>
      </c>
      <c r="C16" s="43" t="s">
        <v>215</v>
      </c>
      <c r="D16" s="43" t="s">
        <v>708</v>
      </c>
      <c r="E16" s="43" t="s">
        <v>1</v>
      </c>
      <c r="F16" s="43" t="s">
        <v>90</v>
      </c>
      <c r="G16" s="43">
        <v>5.9</v>
      </c>
      <c r="H16" s="43">
        <v>4.5</v>
      </c>
      <c r="I16" s="45">
        <v>5.2</v>
      </c>
      <c r="J16" s="43">
        <v>5.6</v>
      </c>
      <c r="K16" s="43">
        <v>5.6</v>
      </c>
      <c r="L16" s="43">
        <v>5.8</v>
      </c>
      <c r="M16" s="43">
        <v>5.9</v>
      </c>
      <c r="N16" s="46"/>
      <c r="O16" s="46"/>
      <c r="P16" s="46"/>
    </row>
    <row r="17" spans="1:16" s="47" customFormat="1" ht="60" x14ac:dyDescent="0.25">
      <c r="A17" s="43">
        <v>2</v>
      </c>
      <c r="B17" s="44" t="s">
        <v>711</v>
      </c>
      <c r="C17" s="43" t="s">
        <v>215</v>
      </c>
      <c r="D17" s="43" t="s">
        <v>73</v>
      </c>
      <c r="E17" s="43" t="s">
        <v>1</v>
      </c>
      <c r="F17" s="43" t="s">
        <v>90</v>
      </c>
      <c r="G17" s="43">
        <v>111.1</v>
      </c>
      <c r="H17" s="43">
        <v>117.1</v>
      </c>
      <c r="I17" s="45">
        <v>124.8</v>
      </c>
      <c r="J17" s="43">
        <v>133.4</v>
      </c>
      <c r="K17" s="43">
        <v>142.30000000000001</v>
      </c>
      <c r="L17" s="48">
        <v>152</v>
      </c>
      <c r="M17" s="48">
        <v>153</v>
      </c>
      <c r="N17" s="46"/>
      <c r="O17" s="46"/>
      <c r="P17" s="46"/>
    </row>
    <row r="18" spans="1:16" s="51" customFormat="1" x14ac:dyDescent="0.25">
      <c r="A18" s="49" t="s">
        <v>34</v>
      </c>
      <c r="B18" s="291" t="s">
        <v>727</v>
      </c>
      <c r="C18" s="291"/>
      <c r="D18" s="291"/>
      <c r="E18" s="291"/>
      <c r="F18" s="291"/>
      <c r="G18" s="291"/>
      <c r="H18" s="291"/>
      <c r="I18" s="291"/>
      <c r="J18" s="291"/>
      <c r="K18" s="291"/>
      <c r="L18" s="291"/>
      <c r="M18" s="291"/>
      <c r="N18" s="291"/>
      <c r="O18" s="291"/>
      <c r="P18" s="291"/>
    </row>
    <row r="19" spans="1:16" s="51" customFormat="1" x14ac:dyDescent="0.25">
      <c r="A19" s="52"/>
      <c r="B19" s="291" t="s">
        <v>728</v>
      </c>
      <c r="C19" s="291"/>
      <c r="D19" s="291"/>
      <c r="E19" s="291"/>
      <c r="F19" s="291"/>
      <c r="G19" s="291"/>
      <c r="H19" s="291"/>
      <c r="I19" s="291"/>
      <c r="J19" s="291"/>
      <c r="K19" s="291"/>
      <c r="L19" s="291"/>
      <c r="M19" s="291"/>
      <c r="N19" s="291"/>
      <c r="O19" s="291"/>
      <c r="P19" s="291"/>
    </row>
    <row r="20" spans="1:16" s="56" customFormat="1" ht="45" x14ac:dyDescent="0.25">
      <c r="A20" s="53"/>
      <c r="B20" s="54" t="s">
        <v>241</v>
      </c>
      <c r="C20" s="43" t="s">
        <v>216</v>
      </c>
      <c r="D20" s="43" t="s">
        <v>73</v>
      </c>
      <c r="E20" s="43" t="s">
        <v>91</v>
      </c>
      <c r="F20" s="43" t="s">
        <v>90</v>
      </c>
      <c r="G20" s="45"/>
      <c r="H20" s="45"/>
      <c r="I20" s="45"/>
      <c r="J20" s="45"/>
      <c r="K20" s="45"/>
      <c r="L20" s="45"/>
      <c r="M20" s="45"/>
      <c r="N20" s="55"/>
      <c r="O20" s="55"/>
      <c r="P20" s="54"/>
    </row>
    <row r="21" spans="1:16" s="56" customFormat="1" ht="45" x14ac:dyDescent="0.25">
      <c r="A21" s="53"/>
      <c r="B21" s="54" t="s">
        <v>92</v>
      </c>
      <c r="C21" s="43" t="s">
        <v>216</v>
      </c>
      <c r="D21" s="43" t="s">
        <v>73</v>
      </c>
      <c r="E21" s="43" t="s">
        <v>91</v>
      </c>
      <c r="F21" s="43" t="s">
        <v>90</v>
      </c>
      <c r="G21" s="45">
        <v>2053610.9380000001</v>
      </c>
      <c r="H21" s="45">
        <v>2624797.2851999998</v>
      </c>
      <c r="I21" s="45">
        <v>2832235.122312</v>
      </c>
      <c r="J21" s="45">
        <v>3056116.72965072</v>
      </c>
      <c r="K21" s="45">
        <v>3097249.0921437959</v>
      </c>
      <c r="L21" s="45">
        <v>3430314.1767139393</v>
      </c>
      <c r="M21" s="45">
        <v>3932528.1114359349</v>
      </c>
      <c r="N21" s="55"/>
      <c r="O21" s="55"/>
      <c r="P21" s="54"/>
    </row>
    <row r="22" spans="1:16" ht="45" x14ac:dyDescent="0.25">
      <c r="A22" s="49"/>
      <c r="B22" s="54" t="s">
        <v>93</v>
      </c>
      <c r="C22" s="43" t="s">
        <v>216</v>
      </c>
      <c r="D22" s="43" t="s">
        <v>73</v>
      </c>
      <c r="E22" s="43" t="s">
        <v>91</v>
      </c>
      <c r="F22" s="43" t="s">
        <v>90</v>
      </c>
      <c r="G22" s="45">
        <v>3894.7429999999999</v>
      </c>
      <c r="H22" s="45">
        <v>5000</v>
      </c>
      <c r="I22" s="45">
        <v>5250</v>
      </c>
      <c r="J22" s="45">
        <v>5512.5</v>
      </c>
      <c r="K22" s="45">
        <v>5788.125</v>
      </c>
      <c r="L22" s="45">
        <v>6077.53125</v>
      </c>
      <c r="M22" s="45">
        <v>6381.4078125000005</v>
      </c>
      <c r="N22" s="49"/>
      <c r="O22" s="49"/>
      <c r="P22" s="49"/>
    </row>
    <row r="23" spans="1:16" ht="45" x14ac:dyDescent="0.25">
      <c r="A23" s="49"/>
      <c r="B23" s="54" t="s">
        <v>94</v>
      </c>
      <c r="C23" s="43" t="s">
        <v>216</v>
      </c>
      <c r="D23" s="43" t="s">
        <v>73</v>
      </c>
      <c r="E23" s="43" t="s">
        <v>91</v>
      </c>
      <c r="F23" s="43" t="s">
        <v>90</v>
      </c>
      <c r="G23" s="45">
        <v>1936642.4950000001</v>
      </c>
      <c r="H23" s="45">
        <v>2500000</v>
      </c>
      <c r="I23" s="45">
        <v>2700000</v>
      </c>
      <c r="J23" s="45">
        <v>2916000</v>
      </c>
      <c r="K23" s="45">
        <v>2950126.5260105398</v>
      </c>
      <c r="L23" s="45">
        <v>3275835.4822740201</v>
      </c>
      <c r="M23" s="45">
        <v>3770325.4822740201</v>
      </c>
      <c r="N23" s="49"/>
      <c r="O23" s="49"/>
      <c r="P23" s="49"/>
    </row>
    <row r="24" spans="1:16" x14ac:dyDescent="0.25">
      <c r="A24" s="57"/>
      <c r="B24" s="272" t="s">
        <v>95</v>
      </c>
      <c r="C24" s="272"/>
      <c r="D24" s="272"/>
      <c r="E24" s="272"/>
      <c r="F24" s="272"/>
      <c r="G24" s="272"/>
      <c r="H24" s="272"/>
      <c r="I24" s="272"/>
      <c r="J24" s="272"/>
      <c r="K24" s="272"/>
      <c r="L24" s="272"/>
      <c r="M24" s="272"/>
      <c r="N24" s="272"/>
      <c r="O24" s="272"/>
      <c r="P24" s="272"/>
    </row>
    <row r="25" spans="1:16" ht="68.25" customHeight="1" x14ac:dyDescent="0.25">
      <c r="A25" s="57"/>
      <c r="B25" s="54" t="s">
        <v>715</v>
      </c>
      <c r="C25" s="43" t="s">
        <v>217</v>
      </c>
      <c r="D25" s="43" t="s">
        <v>420</v>
      </c>
      <c r="E25" s="43" t="s">
        <v>91</v>
      </c>
      <c r="F25" s="43" t="s">
        <v>90</v>
      </c>
      <c r="G25" s="45"/>
      <c r="H25" s="45"/>
      <c r="I25" s="45">
        <v>671.6</v>
      </c>
      <c r="J25" s="45"/>
      <c r="K25" s="45"/>
      <c r="L25" s="45"/>
      <c r="M25" s="45"/>
      <c r="N25" s="43" t="s">
        <v>96</v>
      </c>
      <c r="O25" s="59"/>
      <c r="P25" s="60" t="s">
        <v>712</v>
      </c>
    </row>
    <row r="26" spans="1:16" ht="63" customHeight="1" x14ac:dyDescent="0.25">
      <c r="A26" s="57"/>
      <c r="B26" s="54" t="s">
        <v>716</v>
      </c>
      <c r="C26" s="43" t="s">
        <v>217</v>
      </c>
      <c r="D26" s="43" t="s">
        <v>420</v>
      </c>
      <c r="E26" s="43" t="s">
        <v>91</v>
      </c>
      <c r="F26" s="43" t="s">
        <v>90</v>
      </c>
      <c r="G26" s="45"/>
      <c r="H26" s="45"/>
      <c r="I26" s="45"/>
      <c r="J26" s="45">
        <v>823.5</v>
      </c>
      <c r="K26" s="45"/>
      <c r="L26" s="45"/>
      <c r="M26" s="45"/>
      <c r="N26" s="43" t="s">
        <v>96</v>
      </c>
      <c r="O26" s="59"/>
      <c r="P26" s="61" t="s">
        <v>713</v>
      </c>
    </row>
    <row r="27" spans="1:16" ht="62.25" customHeight="1" x14ac:dyDescent="0.25">
      <c r="A27" s="57"/>
      <c r="B27" s="54" t="s">
        <v>717</v>
      </c>
      <c r="C27" s="43" t="s">
        <v>217</v>
      </c>
      <c r="D27" s="43" t="s">
        <v>420</v>
      </c>
      <c r="E27" s="43" t="s">
        <v>91</v>
      </c>
      <c r="F27" s="43" t="s">
        <v>90</v>
      </c>
      <c r="G27" s="45"/>
      <c r="H27" s="45"/>
      <c r="I27" s="45">
        <v>100</v>
      </c>
      <c r="J27" s="45"/>
      <c r="K27" s="45"/>
      <c r="L27" s="45"/>
      <c r="M27" s="45"/>
      <c r="N27" s="43" t="s">
        <v>96</v>
      </c>
      <c r="O27" s="59"/>
      <c r="P27" s="61" t="s">
        <v>714</v>
      </c>
    </row>
    <row r="28" spans="1:16" ht="102" customHeight="1" x14ac:dyDescent="0.25">
      <c r="A28" s="57"/>
      <c r="B28" s="54" t="s">
        <v>718</v>
      </c>
      <c r="C28" s="43" t="s">
        <v>218</v>
      </c>
      <c r="D28" s="43" t="s">
        <v>420</v>
      </c>
      <c r="E28" s="43" t="s">
        <v>91</v>
      </c>
      <c r="F28" s="43" t="s">
        <v>90</v>
      </c>
      <c r="G28" s="45"/>
      <c r="H28" s="45"/>
      <c r="I28" s="45">
        <v>34200</v>
      </c>
      <c r="J28" s="45"/>
      <c r="K28" s="45"/>
      <c r="L28" s="45"/>
      <c r="M28" s="45"/>
      <c r="N28" s="43" t="s">
        <v>96</v>
      </c>
      <c r="O28" s="59"/>
      <c r="P28" s="54" t="s">
        <v>219</v>
      </c>
    </row>
    <row r="29" spans="1:16" ht="60" x14ac:dyDescent="0.25">
      <c r="A29" s="57"/>
      <c r="B29" s="54" t="s">
        <v>719</v>
      </c>
      <c r="C29" s="43" t="s">
        <v>220</v>
      </c>
      <c r="D29" s="43" t="s">
        <v>420</v>
      </c>
      <c r="E29" s="43" t="s">
        <v>91</v>
      </c>
      <c r="F29" s="43" t="s">
        <v>90</v>
      </c>
      <c r="G29" s="45"/>
      <c r="H29" s="45"/>
      <c r="I29" s="45">
        <v>3100</v>
      </c>
      <c r="J29" s="45"/>
      <c r="K29" s="45"/>
      <c r="L29" s="45"/>
      <c r="M29" s="45"/>
      <c r="N29" s="43" t="s">
        <v>96</v>
      </c>
      <c r="O29" s="59"/>
      <c r="P29" s="54" t="s">
        <v>97</v>
      </c>
    </row>
    <row r="30" spans="1:16" ht="48" customHeight="1" x14ac:dyDescent="0.25">
      <c r="A30" s="49"/>
      <c r="B30" s="54" t="s">
        <v>720</v>
      </c>
      <c r="C30" s="43" t="s">
        <v>221</v>
      </c>
      <c r="D30" s="43" t="s">
        <v>73</v>
      </c>
      <c r="E30" s="43" t="s">
        <v>91</v>
      </c>
      <c r="F30" s="43" t="s">
        <v>90</v>
      </c>
      <c r="G30" s="45">
        <v>2143564.23</v>
      </c>
      <c r="H30" s="45">
        <v>2474732.0014999998</v>
      </c>
      <c r="I30" s="45">
        <v>2717408.3173000002</v>
      </c>
      <c r="J30" s="45">
        <v>2947316.3542744005</v>
      </c>
      <c r="K30" s="45">
        <v>3237668.6827504965</v>
      </c>
      <c r="L30" s="45">
        <v>3574895.1611107225</v>
      </c>
      <c r="M30" s="45">
        <v>3947972.3781528906</v>
      </c>
      <c r="N30" s="49"/>
      <c r="O30" s="49"/>
      <c r="P30" s="49"/>
    </row>
    <row r="31" spans="1:16" ht="45" x14ac:dyDescent="0.25">
      <c r="A31" s="57"/>
      <c r="B31" s="54" t="s">
        <v>721</v>
      </c>
      <c r="C31" s="43" t="s">
        <v>722</v>
      </c>
      <c r="D31" s="43" t="s">
        <v>420</v>
      </c>
      <c r="E31" s="43" t="s">
        <v>91</v>
      </c>
      <c r="F31" s="43" t="s">
        <v>90</v>
      </c>
      <c r="G31" s="45"/>
      <c r="H31" s="45">
        <v>1500</v>
      </c>
      <c r="I31" s="45"/>
      <c r="J31" s="45"/>
      <c r="K31" s="45"/>
      <c r="L31" s="45"/>
      <c r="M31" s="45"/>
      <c r="N31" s="43" t="s">
        <v>96</v>
      </c>
      <c r="O31" s="59"/>
      <c r="P31" s="59"/>
    </row>
    <row r="32" spans="1:16" ht="45" x14ac:dyDescent="0.25">
      <c r="A32" s="57"/>
      <c r="B32" s="54" t="s">
        <v>724</v>
      </c>
      <c r="C32" s="43" t="s">
        <v>723</v>
      </c>
      <c r="D32" s="43" t="s">
        <v>420</v>
      </c>
      <c r="E32" s="43" t="s">
        <v>91</v>
      </c>
      <c r="F32" s="43" t="s">
        <v>90</v>
      </c>
      <c r="G32" s="45"/>
      <c r="H32" s="45">
        <v>200</v>
      </c>
      <c r="I32" s="45"/>
      <c r="J32" s="45"/>
      <c r="K32" s="45"/>
      <c r="L32" s="45"/>
      <c r="M32" s="45"/>
      <c r="N32" s="43" t="s">
        <v>96</v>
      </c>
      <c r="O32" s="59"/>
      <c r="P32" s="59"/>
    </row>
    <row r="33" spans="1:17" ht="45" x14ac:dyDescent="0.25">
      <c r="A33" s="57"/>
      <c r="B33" s="54" t="s">
        <v>725</v>
      </c>
      <c r="C33" s="43" t="s">
        <v>222</v>
      </c>
      <c r="D33" s="62"/>
      <c r="E33" s="43" t="s">
        <v>12</v>
      </c>
      <c r="F33" s="43" t="s">
        <v>90</v>
      </c>
      <c r="G33" s="45"/>
      <c r="H33" s="45"/>
      <c r="I33" s="45">
        <v>200</v>
      </c>
      <c r="J33" s="45">
        <v>412</v>
      </c>
      <c r="K33" s="45"/>
      <c r="L33" s="45"/>
      <c r="M33" s="45"/>
      <c r="N33" s="43" t="s">
        <v>96</v>
      </c>
      <c r="O33" s="59"/>
      <c r="P33" s="59"/>
    </row>
    <row r="34" spans="1:17" s="64" customFormat="1" x14ac:dyDescent="0.25">
      <c r="A34" s="57"/>
      <c r="B34" s="50" t="s">
        <v>98</v>
      </c>
      <c r="C34" s="49"/>
      <c r="D34" s="49"/>
      <c r="E34" s="49" t="s">
        <v>116</v>
      </c>
      <c r="F34" s="49"/>
      <c r="G34" s="63"/>
      <c r="H34" s="63">
        <f t="shared" ref="H34:J34" si="0">H35</f>
        <v>1700</v>
      </c>
      <c r="I34" s="63">
        <f t="shared" si="0"/>
        <v>38271.599999999999</v>
      </c>
      <c r="J34" s="63">
        <f t="shared" si="0"/>
        <v>1235.5</v>
      </c>
      <c r="K34" s="63"/>
      <c r="L34" s="63"/>
      <c r="M34" s="63"/>
      <c r="N34" s="62"/>
      <c r="O34" s="62"/>
      <c r="P34" s="62"/>
    </row>
    <row r="35" spans="1:17" s="64" customFormat="1" x14ac:dyDescent="0.25">
      <c r="A35" s="57"/>
      <c r="B35" s="50" t="s">
        <v>96</v>
      </c>
      <c r="C35" s="49"/>
      <c r="D35" s="49"/>
      <c r="E35" s="49" t="s">
        <v>116</v>
      </c>
      <c r="F35" s="49"/>
      <c r="G35" s="63"/>
      <c r="H35" s="63">
        <f>H25+H26+H27+H28+H29+H31+H32+H33</f>
        <v>1700</v>
      </c>
      <c r="I35" s="63">
        <f>I25+I26+I27+I28+I29+I31+I32+I33</f>
        <v>38271.599999999999</v>
      </c>
      <c r="J35" s="63">
        <f>J25+J26+J27+J28+J29+J31+J32+J33</f>
        <v>1235.5</v>
      </c>
      <c r="K35" s="63"/>
      <c r="L35" s="63"/>
      <c r="M35" s="63"/>
      <c r="N35" s="62"/>
      <c r="O35" s="62"/>
      <c r="P35" s="62"/>
    </row>
    <row r="36" spans="1:17" s="64" customFormat="1" ht="59.25" x14ac:dyDescent="0.25">
      <c r="A36" s="57"/>
      <c r="B36" s="50" t="s">
        <v>731</v>
      </c>
      <c r="C36" s="43" t="s">
        <v>188</v>
      </c>
      <c r="D36" s="43" t="s">
        <v>188</v>
      </c>
      <c r="E36" s="43" t="s">
        <v>155</v>
      </c>
      <c r="F36" s="43"/>
      <c r="G36" s="45">
        <v>1.6</v>
      </c>
      <c r="H36" s="45">
        <v>3.5</v>
      </c>
      <c r="I36" s="45">
        <v>4.8</v>
      </c>
      <c r="J36" s="45">
        <v>6.8</v>
      </c>
      <c r="K36" s="45">
        <v>9.3000000000000007</v>
      </c>
      <c r="L36" s="45">
        <v>11.7</v>
      </c>
      <c r="M36" s="65"/>
      <c r="N36" s="62"/>
      <c r="O36" s="62"/>
      <c r="P36" s="62"/>
    </row>
    <row r="37" spans="1:17" s="64" customFormat="1" ht="92.25" customHeight="1" x14ac:dyDescent="0.25">
      <c r="A37" s="57"/>
      <c r="B37" s="50" t="s">
        <v>732</v>
      </c>
      <c r="C37" s="43" t="s">
        <v>188</v>
      </c>
      <c r="D37" s="43" t="s">
        <v>188</v>
      </c>
      <c r="E37" s="43" t="s">
        <v>1</v>
      </c>
      <c r="F37" s="43"/>
      <c r="G37" s="45">
        <v>6</v>
      </c>
      <c r="H37" s="45">
        <v>6.1</v>
      </c>
      <c r="I37" s="45">
        <v>7</v>
      </c>
      <c r="J37" s="45">
        <v>8</v>
      </c>
      <c r="K37" s="45">
        <v>10</v>
      </c>
      <c r="L37" s="45">
        <v>12.5</v>
      </c>
      <c r="M37" s="65"/>
      <c r="N37" s="62"/>
      <c r="O37" s="62"/>
      <c r="P37" s="62"/>
    </row>
    <row r="38" spans="1:17" s="64" customFormat="1" x14ac:dyDescent="0.25">
      <c r="A38" s="49" t="s">
        <v>68</v>
      </c>
      <c r="B38" s="286" t="s">
        <v>223</v>
      </c>
      <c r="C38" s="287"/>
      <c r="D38" s="287"/>
      <c r="E38" s="287"/>
      <c r="F38" s="287"/>
      <c r="G38" s="287"/>
      <c r="H38" s="287"/>
      <c r="I38" s="287"/>
      <c r="J38" s="287"/>
      <c r="K38" s="287"/>
      <c r="L38" s="287"/>
      <c r="M38" s="287"/>
      <c r="N38" s="287"/>
      <c r="O38" s="287"/>
      <c r="P38" s="288"/>
    </row>
    <row r="39" spans="1:17" s="64" customFormat="1" ht="74.25" customHeight="1" x14ac:dyDescent="0.25">
      <c r="A39" s="57"/>
      <c r="B39" s="50" t="s">
        <v>726</v>
      </c>
      <c r="C39" s="43" t="s">
        <v>188</v>
      </c>
      <c r="D39" s="43" t="s">
        <v>188</v>
      </c>
      <c r="E39" s="43" t="s">
        <v>155</v>
      </c>
      <c r="F39" s="43"/>
      <c r="G39" s="69">
        <v>1.68</v>
      </c>
      <c r="H39" s="45">
        <v>2.2999999999999998</v>
      </c>
      <c r="I39" s="45">
        <v>5.0999999999999996</v>
      </c>
      <c r="J39" s="45">
        <v>6.4</v>
      </c>
      <c r="K39" s="45">
        <v>8.5</v>
      </c>
      <c r="L39" s="45">
        <v>11.7</v>
      </c>
      <c r="M39" s="70"/>
      <c r="N39" s="71"/>
      <c r="O39" s="71"/>
      <c r="P39" s="71"/>
    </row>
    <row r="40" spans="1:17" s="64" customFormat="1" x14ac:dyDescent="0.25">
      <c r="A40" s="57"/>
      <c r="B40" s="286" t="s">
        <v>224</v>
      </c>
      <c r="C40" s="287"/>
      <c r="D40" s="287"/>
      <c r="E40" s="287"/>
      <c r="F40" s="287"/>
      <c r="G40" s="287"/>
      <c r="H40" s="287"/>
      <c r="I40" s="287"/>
      <c r="J40" s="287"/>
      <c r="K40" s="287"/>
      <c r="L40" s="287"/>
      <c r="M40" s="287"/>
      <c r="N40" s="287"/>
      <c r="O40" s="287"/>
      <c r="P40" s="288"/>
    </row>
    <row r="41" spans="1:17" s="64" customFormat="1" x14ac:dyDescent="0.25">
      <c r="A41" s="57"/>
      <c r="B41" s="286" t="s">
        <v>729</v>
      </c>
      <c r="C41" s="287"/>
      <c r="D41" s="287"/>
      <c r="E41" s="287"/>
      <c r="F41" s="287"/>
      <c r="G41" s="287"/>
      <c r="H41" s="287"/>
      <c r="I41" s="287"/>
      <c r="J41" s="287"/>
      <c r="K41" s="287"/>
      <c r="L41" s="287"/>
      <c r="M41" s="287"/>
      <c r="N41" s="287"/>
      <c r="O41" s="287"/>
      <c r="P41" s="288"/>
    </row>
    <row r="42" spans="1:17" s="64" customFormat="1" ht="43.5" customHeight="1" x14ac:dyDescent="0.25">
      <c r="A42" s="281"/>
      <c r="B42" s="266" t="s">
        <v>730</v>
      </c>
      <c r="C42" s="242" t="s">
        <v>225</v>
      </c>
      <c r="D42" s="242" t="s">
        <v>157</v>
      </c>
      <c r="E42" s="43" t="s">
        <v>155</v>
      </c>
      <c r="F42" s="242" t="s">
        <v>156</v>
      </c>
      <c r="G42" s="50"/>
      <c r="H42" s="50"/>
      <c r="I42" s="50"/>
      <c r="J42" s="50"/>
      <c r="K42" s="43">
        <v>0.1</v>
      </c>
      <c r="L42" s="54"/>
      <c r="M42" s="54"/>
      <c r="N42" s="242" t="s">
        <v>96</v>
      </c>
      <c r="O42" s="54"/>
      <c r="P42" s="61" t="s">
        <v>158</v>
      </c>
    </row>
    <row r="43" spans="1:17" s="64" customFormat="1" ht="21" customHeight="1" x14ac:dyDescent="0.25">
      <c r="A43" s="282"/>
      <c r="B43" s="267"/>
      <c r="C43" s="243"/>
      <c r="D43" s="243"/>
      <c r="E43" s="43" t="s">
        <v>116</v>
      </c>
      <c r="F43" s="243"/>
      <c r="G43" s="50"/>
      <c r="H43" s="50"/>
      <c r="I43" s="50"/>
      <c r="J43" s="50"/>
      <c r="K43" s="48">
        <v>140316</v>
      </c>
      <c r="L43" s="54"/>
      <c r="M43" s="54"/>
      <c r="N43" s="243"/>
      <c r="O43" s="54"/>
      <c r="P43" s="54"/>
    </row>
    <row r="44" spans="1:17" s="64" customFormat="1" ht="31.5" customHeight="1" x14ac:dyDescent="0.25">
      <c r="A44" s="281"/>
      <c r="B44" s="266" t="s">
        <v>733</v>
      </c>
      <c r="C44" s="242" t="s">
        <v>226</v>
      </c>
      <c r="D44" s="242" t="s">
        <v>157</v>
      </c>
      <c r="E44" s="43" t="s">
        <v>155</v>
      </c>
      <c r="F44" s="242" t="s">
        <v>156</v>
      </c>
      <c r="G44" s="63"/>
      <c r="H44" s="63"/>
      <c r="I44" s="63"/>
      <c r="J44" s="63"/>
      <c r="K44" s="63"/>
      <c r="L44" s="63"/>
      <c r="M44" s="69">
        <v>0.36</v>
      </c>
      <c r="N44" s="242" t="s">
        <v>96</v>
      </c>
      <c r="O44" s="62"/>
      <c r="P44" s="61" t="s">
        <v>159</v>
      </c>
    </row>
    <row r="45" spans="1:17" s="64" customFormat="1" ht="27" customHeight="1" x14ac:dyDescent="0.25">
      <c r="A45" s="282"/>
      <c r="B45" s="267"/>
      <c r="C45" s="243"/>
      <c r="D45" s="243"/>
      <c r="E45" s="43" t="s">
        <v>116</v>
      </c>
      <c r="F45" s="243"/>
      <c r="G45" s="63"/>
      <c r="H45" s="63"/>
      <c r="I45" s="63"/>
      <c r="J45" s="63"/>
      <c r="K45" s="45"/>
      <c r="L45" s="63"/>
      <c r="M45" s="70">
        <v>714000</v>
      </c>
      <c r="N45" s="243"/>
      <c r="O45" s="62"/>
      <c r="P45" s="62"/>
    </row>
    <row r="46" spans="1:17" s="64" customFormat="1" x14ac:dyDescent="0.25">
      <c r="A46" s="74"/>
      <c r="B46" s="77" t="s">
        <v>98</v>
      </c>
      <c r="C46" s="76"/>
      <c r="D46" s="76"/>
      <c r="E46" s="43" t="s">
        <v>116</v>
      </c>
      <c r="F46" s="76"/>
      <c r="G46" s="78"/>
      <c r="H46" s="63"/>
      <c r="I46" s="63"/>
      <c r="J46" s="63"/>
      <c r="K46" s="63">
        <f>K47</f>
        <v>140316</v>
      </c>
      <c r="L46" s="63"/>
      <c r="M46" s="63">
        <f t="shared" ref="M46" si="1">M47</f>
        <v>714000</v>
      </c>
      <c r="N46" s="79"/>
      <c r="O46" s="62"/>
      <c r="P46" s="79"/>
    </row>
    <row r="47" spans="1:17" s="64" customFormat="1" x14ac:dyDescent="0.25">
      <c r="A47" s="74"/>
      <c r="B47" s="80" t="s">
        <v>96</v>
      </c>
      <c r="C47" s="76"/>
      <c r="D47" s="76"/>
      <c r="E47" s="43" t="s">
        <v>116</v>
      </c>
      <c r="F47" s="43"/>
      <c r="G47" s="76"/>
      <c r="H47" s="63"/>
      <c r="I47" s="63"/>
      <c r="J47" s="63"/>
      <c r="K47" s="63">
        <f>K43+K45</f>
        <v>140316</v>
      </c>
      <c r="L47" s="63"/>
      <c r="M47" s="63">
        <f t="shared" ref="M47" si="2">M43+M45</f>
        <v>714000</v>
      </c>
      <c r="N47" s="70"/>
      <c r="O47" s="62"/>
      <c r="P47" s="79"/>
      <c r="Q47" s="81"/>
    </row>
    <row r="48" spans="1:17" s="47" customFormat="1" ht="45" x14ac:dyDescent="0.25">
      <c r="A48" s="82"/>
      <c r="B48" s="83" t="s">
        <v>734</v>
      </c>
      <c r="C48" s="84" t="s">
        <v>227</v>
      </c>
      <c r="D48" s="43" t="s">
        <v>73</v>
      </c>
      <c r="E48" s="84" t="s">
        <v>228</v>
      </c>
      <c r="F48" s="84" t="s">
        <v>90</v>
      </c>
      <c r="G48" s="85">
        <v>2483</v>
      </c>
      <c r="H48" s="85">
        <v>2936</v>
      </c>
      <c r="I48" s="85">
        <v>2942.7</v>
      </c>
      <c r="J48" s="85">
        <v>2959.6</v>
      </c>
      <c r="K48" s="85">
        <v>3081.6</v>
      </c>
      <c r="L48" s="85">
        <v>3185.2</v>
      </c>
      <c r="M48" s="86">
        <v>3186</v>
      </c>
      <c r="N48" s="87"/>
      <c r="O48" s="88"/>
      <c r="P48" s="89"/>
    </row>
    <row r="49" spans="1:16" s="51" customFormat="1" x14ac:dyDescent="0.25">
      <c r="A49" s="49" t="s">
        <v>67</v>
      </c>
      <c r="B49" s="339" t="s">
        <v>229</v>
      </c>
      <c r="C49" s="335"/>
      <c r="D49" s="335"/>
      <c r="E49" s="335"/>
      <c r="F49" s="335"/>
      <c r="G49" s="335"/>
      <c r="H49" s="335"/>
      <c r="I49" s="335"/>
      <c r="J49" s="335"/>
      <c r="K49" s="335"/>
      <c r="L49" s="335"/>
      <c r="M49" s="335"/>
      <c r="N49" s="335"/>
      <c r="O49" s="335"/>
      <c r="P49" s="336"/>
    </row>
    <row r="50" spans="1:16" s="51" customFormat="1" x14ac:dyDescent="0.25">
      <c r="A50" s="52"/>
      <c r="B50" s="339" t="s">
        <v>230</v>
      </c>
      <c r="C50" s="335"/>
      <c r="D50" s="335"/>
      <c r="E50" s="335"/>
      <c r="F50" s="335"/>
      <c r="G50" s="335"/>
      <c r="H50" s="335"/>
      <c r="I50" s="335"/>
      <c r="J50" s="335"/>
      <c r="K50" s="335"/>
      <c r="L50" s="335"/>
      <c r="M50" s="335"/>
      <c r="N50" s="335"/>
      <c r="O50" s="335"/>
      <c r="P50" s="336"/>
    </row>
    <row r="51" spans="1:16" x14ac:dyDescent="0.25">
      <c r="A51" s="57"/>
      <c r="B51" s="272" t="s">
        <v>646</v>
      </c>
      <c r="C51" s="272"/>
      <c r="D51" s="272"/>
      <c r="E51" s="272"/>
      <c r="F51" s="272"/>
      <c r="G51" s="272"/>
      <c r="H51" s="272"/>
      <c r="I51" s="272"/>
      <c r="J51" s="272"/>
      <c r="K51" s="272"/>
      <c r="L51" s="272"/>
      <c r="M51" s="272"/>
      <c r="N51" s="272"/>
      <c r="O51" s="272"/>
      <c r="P51" s="272"/>
    </row>
    <row r="52" spans="1:16" s="47" customFormat="1" ht="90" x14ac:dyDescent="0.25">
      <c r="A52" s="82"/>
      <c r="B52" s="54" t="s">
        <v>740</v>
      </c>
      <c r="C52" s="43" t="s">
        <v>151</v>
      </c>
      <c r="D52" s="43" t="s">
        <v>99</v>
      </c>
      <c r="E52" s="43" t="s">
        <v>91</v>
      </c>
      <c r="F52" s="85" t="s">
        <v>90</v>
      </c>
      <c r="G52" s="90"/>
      <c r="H52" s="90"/>
      <c r="I52" s="91"/>
      <c r="J52" s="90"/>
      <c r="K52" s="90"/>
      <c r="L52" s="90"/>
      <c r="M52" s="92"/>
      <c r="N52" s="93"/>
      <c r="O52" s="93"/>
      <c r="P52" s="93"/>
    </row>
    <row r="53" spans="1:16" s="47" customFormat="1" ht="177" customHeight="1" x14ac:dyDescent="0.25">
      <c r="A53" s="82"/>
      <c r="B53" s="54" t="s">
        <v>231</v>
      </c>
      <c r="C53" s="43" t="s">
        <v>232</v>
      </c>
      <c r="D53" s="43" t="s">
        <v>157</v>
      </c>
      <c r="E53" s="43" t="s">
        <v>91</v>
      </c>
      <c r="F53" s="85" t="s">
        <v>90</v>
      </c>
      <c r="G53" s="94"/>
      <c r="H53" s="45">
        <v>1025.4000000000001</v>
      </c>
      <c r="I53" s="91"/>
      <c r="J53" s="90"/>
      <c r="K53" s="90"/>
      <c r="L53" s="90"/>
      <c r="M53" s="94"/>
      <c r="N53" s="43" t="s">
        <v>96</v>
      </c>
      <c r="O53" s="54"/>
      <c r="P53" s="54" t="s">
        <v>735</v>
      </c>
    </row>
    <row r="54" spans="1:16" s="47" customFormat="1" ht="90.75" customHeight="1" x14ac:dyDescent="0.25">
      <c r="A54" s="82"/>
      <c r="B54" s="54" t="s">
        <v>234</v>
      </c>
      <c r="C54" s="43" t="s">
        <v>233</v>
      </c>
      <c r="D54" s="43" t="s">
        <v>157</v>
      </c>
      <c r="E54" s="43" t="s">
        <v>91</v>
      </c>
      <c r="F54" s="85" t="s">
        <v>90</v>
      </c>
      <c r="G54" s="45"/>
      <c r="H54" s="45">
        <v>1298.2</v>
      </c>
      <c r="I54" s="91"/>
      <c r="J54" s="90"/>
      <c r="K54" s="90"/>
      <c r="L54" s="90"/>
      <c r="M54" s="92"/>
      <c r="N54" s="43" t="s">
        <v>96</v>
      </c>
      <c r="O54" s="43"/>
      <c r="P54" s="61" t="s">
        <v>736</v>
      </c>
    </row>
    <row r="55" spans="1:16" s="47" customFormat="1" ht="57.75" customHeight="1" x14ac:dyDescent="0.25">
      <c r="A55" s="82"/>
      <c r="B55" s="54" t="s">
        <v>235</v>
      </c>
      <c r="C55" s="43" t="s">
        <v>236</v>
      </c>
      <c r="D55" s="43" t="s">
        <v>157</v>
      </c>
      <c r="E55" s="43" t="s">
        <v>91</v>
      </c>
      <c r="F55" s="85" t="s">
        <v>90</v>
      </c>
      <c r="G55" s="45"/>
      <c r="H55" s="45"/>
      <c r="I55" s="45">
        <v>5000</v>
      </c>
      <c r="J55" s="90"/>
      <c r="K55" s="90"/>
      <c r="L55" s="90"/>
      <c r="M55" s="92"/>
      <c r="N55" s="43" t="s">
        <v>96</v>
      </c>
      <c r="O55" s="43"/>
      <c r="P55" s="61" t="s">
        <v>737</v>
      </c>
    </row>
    <row r="56" spans="1:16" s="47" customFormat="1" ht="75" x14ac:dyDescent="0.25">
      <c r="A56" s="95"/>
      <c r="B56" s="72" t="s">
        <v>237</v>
      </c>
      <c r="C56" s="73" t="s">
        <v>238</v>
      </c>
      <c r="D56" s="43" t="s">
        <v>157</v>
      </c>
      <c r="E56" s="43" t="s">
        <v>91</v>
      </c>
      <c r="F56" s="85" t="s">
        <v>90</v>
      </c>
      <c r="G56" s="96"/>
      <c r="H56" s="96"/>
      <c r="I56" s="96"/>
      <c r="J56" s="96"/>
      <c r="K56" s="96">
        <v>25000</v>
      </c>
      <c r="L56" s="96"/>
      <c r="M56" s="96"/>
      <c r="N56" s="73" t="s">
        <v>96</v>
      </c>
      <c r="O56" s="73"/>
      <c r="P56" s="72" t="s">
        <v>738</v>
      </c>
    </row>
    <row r="57" spans="1:16" s="47" customFormat="1" ht="60" x14ac:dyDescent="0.25">
      <c r="A57" s="82"/>
      <c r="B57" s="54" t="s">
        <v>239</v>
      </c>
      <c r="C57" s="43" t="s">
        <v>240</v>
      </c>
      <c r="D57" s="43" t="s">
        <v>157</v>
      </c>
      <c r="E57" s="43" t="s">
        <v>91</v>
      </c>
      <c r="F57" s="85" t="s">
        <v>90</v>
      </c>
      <c r="G57" s="45"/>
      <c r="H57" s="45"/>
      <c r="I57" s="45">
        <v>2772.6</v>
      </c>
      <c r="J57" s="45">
        <v>4366.8</v>
      </c>
      <c r="K57" s="45">
        <v>3108</v>
      </c>
      <c r="L57" s="45">
        <v>2688.6</v>
      </c>
      <c r="M57" s="45">
        <v>2189.4</v>
      </c>
      <c r="N57" s="43" t="s">
        <v>96</v>
      </c>
      <c r="O57" s="43"/>
      <c r="P57" s="54" t="s">
        <v>739</v>
      </c>
    </row>
    <row r="58" spans="1:16" s="64" customFormat="1" x14ac:dyDescent="0.25">
      <c r="A58" s="57"/>
      <c r="B58" s="50" t="s">
        <v>98</v>
      </c>
      <c r="C58" s="49"/>
      <c r="D58" s="49"/>
      <c r="E58" s="49" t="s">
        <v>91</v>
      </c>
      <c r="F58" s="49"/>
      <c r="G58" s="63"/>
      <c r="H58" s="63">
        <f>H53+H54+H55+H56+H57</f>
        <v>2323.6000000000004</v>
      </c>
      <c r="I58" s="63">
        <f t="shared" ref="I58:M58" si="3">I53+I54+I55+I56+I57</f>
        <v>7772.6</v>
      </c>
      <c r="J58" s="63">
        <f t="shared" si="3"/>
        <v>4366.8</v>
      </c>
      <c r="K58" s="63">
        <f t="shared" si="3"/>
        <v>28108</v>
      </c>
      <c r="L58" s="63">
        <f t="shared" si="3"/>
        <v>2688.6</v>
      </c>
      <c r="M58" s="63">
        <f t="shared" si="3"/>
        <v>2189.4</v>
      </c>
      <c r="N58" s="62"/>
      <c r="O58" s="62"/>
      <c r="P58" s="62"/>
    </row>
    <row r="59" spans="1:16" s="64" customFormat="1" x14ac:dyDescent="0.25">
      <c r="A59" s="57"/>
      <c r="B59" s="50" t="s">
        <v>96</v>
      </c>
      <c r="C59" s="49"/>
      <c r="D59" s="49"/>
      <c r="E59" s="49" t="s">
        <v>91</v>
      </c>
      <c r="F59" s="49"/>
      <c r="G59" s="63"/>
      <c r="H59" s="63">
        <f t="shared" ref="H59:M59" si="4">H58</f>
        <v>2323.6000000000004</v>
      </c>
      <c r="I59" s="63">
        <f t="shared" si="4"/>
        <v>7772.6</v>
      </c>
      <c r="J59" s="63">
        <f t="shared" si="4"/>
        <v>4366.8</v>
      </c>
      <c r="K59" s="63">
        <f t="shared" si="4"/>
        <v>28108</v>
      </c>
      <c r="L59" s="63">
        <f t="shared" si="4"/>
        <v>2688.6</v>
      </c>
      <c r="M59" s="63">
        <f t="shared" si="4"/>
        <v>2189.4</v>
      </c>
      <c r="N59" s="62"/>
      <c r="O59" s="62"/>
      <c r="P59" s="62"/>
    </row>
    <row r="60" spans="1:16" s="64" customFormat="1" x14ac:dyDescent="0.25">
      <c r="A60" s="21"/>
      <c r="B60" s="9" t="s">
        <v>303</v>
      </c>
      <c r="C60" s="10"/>
      <c r="D60" s="10"/>
      <c r="E60" s="10" t="s">
        <v>91</v>
      </c>
      <c r="F60" s="10"/>
      <c r="G60" s="8"/>
      <c r="H60" s="8">
        <f>H58+H34+H46</f>
        <v>4023.6000000000004</v>
      </c>
      <c r="I60" s="8">
        <f t="shared" ref="I60:M60" si="5">I58+I34+I46</f>
        <v>46044.2</v>
      </c>
      <c r="J60" s="8">
        <f t="shared" si="5"/>
        <v>5602.3</v>
      </c>
      <c r="K60" s="8">
        <f>K58+K34+K46</f>
        <v>168424</v>
      </c>
      <c r="L60" s="8">
        <f t="shared" si="5"/>
        <v>2688.6</v>
      </c>
      <c r="M60" s="8">
        <f t="shared" si="5"/>
        <v>716189.4</v>
      </c>
      <c r="N60" s="22"/>
      <c r="O60" s="22"/>
      <c r="P60" s="22"/>
    </row>
    <row r="61" spans="1:16" s="64" customFormat="1" x14ac:dyDescent="0.25">
      <c r="A61" s="21"/>
      <c r="B61" s="9" t="s">
        <v>96</v>
      </c>
      <c r="C61" s="10"/>
      <c r="D61" s="10"/>
      <c r="E61" s="10" t="s">
        <v>91</v>
      </c>
      <c r="F61" s="10"/>
      <c r="G61" s="8"/>
      <c r="H61" s="8">
        <f>H60</f>
        <v>4023.6000000000004</v>
      </c>
      <c r="I61" s="8">
        <f t="shared" ref="I61:M61" si="6">I60</f>
        <v>46044.2</v>
      </c>
      <c r="J61" s="8">
        <f t="shared" si="6"/>
        <v>5602.3</v>
      </c>
      <c r="K61" s="8">
        <f t="shared" si="6"/>
        <v>168424</v>
      </c>
      <c r="L61" s="8">
        <f t="shared" si="6"/>
        <v>2688.6</v>
      </c>
      <c r="M61" s="8">
        <f t="shared" si="6"/>
        <v>716189.4</v>
      </c>
      <c r="N61" s="22"/>
      <c r="O61" s="22"/>
      <c r="P61" s="22"/>
    </row>
    <row r="62" spans="1:16" x14ac:dyDescent="0.25">
      <c r="A62" s="320" t="s">
        <v>100</v>
      </c>
      <c r="B62" s="320"/>
      <c r="C62" s="320"/>
      <c r="D62" s="320"/>
      <c r="E62" s="320"/>
      <c r="F62" s="320"/>
      <c r="G62" s="320"/>
      <c r="H62" s="320"/>
      <c r="I62" s="320"/>
      <c r="J62" s="320"/>
      <c r="K62" s="320"/>
      <c r="L62" s="320"/>
      <c r="M62" s="320"/>
      <c r="N62" s="320"/>
      <c r="O62" s="320"/>
      <c r="P62" s="320"/>
    </row>
    <row r="63" spans="1:16" ht="55.5" customHeight="1" x14ac:dyDescent="0.25">
      <c r="A63" s="43"/>
      <c r="B63" s="52" t="s">
        <v>741</v>
      </c>
      <c r="C63" s="43" t="s">
        <v>273</v>
      </c>
      <c r="D63" s="43" t="s">
        <v>73</v>
      </c>
      <c r="E63" s="43" t="s">
        <v>1</v>
      </c>
      <c r="F63" s="85" t="s">
        <v>90</v>
      </c>
      <c r="G63" s="43">
        <v>7.7</v>
      </c>
      <c r="H63" s="43">
        <v>16.5</v>
      </c>
      <c r="I63" s="45">
        <v>17.899999999999999</v>
      </c>
      <c r="J63" s="43">
        <v>19.8</v>
      </c>
      <c r="K63" s="43">
        <v>20.9</v>
      </c>
      <c r="L63" s="43">
        <v>22.5</v>
      </c>
      <c r="M63" s="43">
        <v>22.9</v>
      </c>
      <c r="N63" s="97"/>
      <c r="O63" s="97"/>
      <c r="P63" s="46"/>
    </row>
    <row r="64" spans="1:16" ht="21.75" customHeight="1" x14ac:dyDescent="0.25">
      <c r="A64" s="49" t="s">
        <v>69</v>
      </c>
      <c r="B64" s="291" t="s">
        <v>742</v>
      </c>
      <c r="C64" s="291"/>
      <c r="D64" s="291"/>
      <c r="E64" s="291"/>
      <c r="F64" s="291"/>
      <c r="G64" s="291"/>
      <c r="H64" s="291"/>
      <c r="I64" s="291"/>
      <c r="J64" s="291"/>
      <c r="K64" s="291"/>
      <c r="L64" s="291"/>
      <c r="M64" s="291"/>
      <c r="N64" s="291"/>
      <c r="O64" s="291"/>
      <c r="P64" s="291"/>
    </row>
    <row r="65" spans="1:16" ht="45" x14ac:dyDescent="0.25">
      <c r="A65" s="98"/>
      <c r="B65" s="44" t="s">
        <v>274</v>
      </c>
      <c r="C65" s="43" t="s">
        <v>275</v>
      </c>
      <c r="D65" s="43" t="s">
        <v>73</v>
      </c>
      <c r="E65" s="71" t="s">
        <v>1</v>
      </c>
      <c r="F65" s="85" t="s">
        <v>90</v>
      </c>
      <c r="G65" s="99">
        <v>0.23</v>
      </c>
      <c r="H65" s="99">
        <v>0.23</v>
      </c>
      <c r="I65" s="99">
        <v>0.25800000000000001</v>
      </c>
      <c r="J65" s="99">
        <v>0.28999999999999998</v>
      </c>
      <c r="K65" s="99">
        <v>0.32200000000000001</v>
      </c>
      <c r="L65" s="99">
        <v>0.35699999999999998</v>
      </c>
      <c r="M65" s="100">
        <v>0.39700000000000002</v>
      </c>
      <c r="N65" s="101"/>
      <c r="O65" s="101"/>
      <c r="P65" s="101"/>
    </row>
    <row r="66" spans="1:16" x14ac:dyDescent="0.25">
      <c r="A66" s="57"/>
      <c r="B66" s="57"/>
      <c r="C66" s="57"/>
      <c r="D66" s="57"/>
      <c r="E66" s="57"/>
      <c r="F66" s="57"/>
      <c r="G66" s="57"/>
      <c r="H66" s="57"/>
      <c r="I66" s="57"/>
      <c r="J66" s="57"/>
      <c r="K66" s="57"/>
      <c r="L66" s="57"/>
      <c r="M66" s="57"/>
      <c r="N66" s="57"/>
      <c r="O66" s="57"/>
      <c r="P66" s="57"/>
    </row>
    <row r="67" spans="1:16" s="102" customFormat="1" ht="15.75" customHeight="1" x14ac:dyDescent="0.25">
      <c r="A67" s="57"/>
      <c r="B67" s="291" t="s">
        <v>743</v>
      </c>
      <c r="C67" s="291"/>
      <c r="D67" s="291"/>
      <c r="E67" s="291"/>
      <c r="F67" s="291"/>
      <c r="G67" s="291"/>
      <c r="H67" s="291"/>
      <c r="I67" s="291"/>
      <c r="J67" s="291"/>
      <c r="K67" s="291"/>
      <c r="L67" s="291"/>
      <c r="M67" s="291"/>
      <c r="N67" s="291"/>
      <c r="O67" s="291"/>
      <c r="P67" s="291"/>
    </row>
    <row r="68" spans="1:16" x14ac:dyDescent="0.25">
      <c r="A68" s="57"/>
      <c r="B68" s="272" t="s">
        <v>102</v>
      </c>
      <c r="C68" s="272"/>
      <c r="D68" s="272"/>
      <c r="E68" s="272"/>
      <c r="F68" s="272"/>
      <c r="G68" s="272"/>
      <c r="H68" s="272"/>
      <c r="I68" s="272"/>
      <c r="J68" s="272"/>
      <c r="K68" s="272"/>
      <c r="L68" s="272"/>
      <c r="M68" s="272"/>
      <c r="N68" s="272"/>
      <c r="O68" s="272"/>
      <c r="P68" s="272"/>
    </row>
    <row r="69" spans="1:16" ht="70.5" customHeight="1" x14ac:dyDescent="0.25">
      <c r="A69" s="57"/>
      <c r="B69" s="72" t="s">
        <v>744</v>
      </c>
      <c r="C69" s="242" t="s">
        <v>164</v>
      </c>
      <c r="D69" s="43" t="s">
        <v>420</v>
      </c>
      <c r="E69" s="103" t="s">
        <v>116</v>
      </c>
      <c r="F69" s="85" t="s">
        <v>90</v>
      </c>
      <c r="G69" s="104">
        <v>2293.8000000000002</v>
      </c>
      <c r="H69" s="104">
        <v>2602.5</v>
      </c>
      <c r="I69" s="105">
        <v>2625.6</v>
      </c>
      <c r="J69" s="104">
        <v>2669.5</v>
      </c>
      <c r="K69" s="104">
        <v>2681.4</v>
      </c>
      <c r="L69" s="106">
        <v>2700</v>
      </c>
      <c r="M69" s="106">
        <v>2720</v>
      </c>
      <c r="N69" s="104" t="s">
        <v>118</v>
      </c>
      <c r="O69" s="107">
        <v>262005</v>
      </c>
      <c r="P69" s="55"/>
    </row>
    <row r="70" spans="1:16" ht="30" x14ac:dyDescent="0.25">
      <c r="A70" s="57"/>
      <c r="B70" s="72" t="s">
        <v>166</v>
      </c>
      <c r="C70" s="263"/>
      <c r="D70" s="43" t="s">
        <v>99</v>
      </c>
      <c r="E70" s="108" t="s">
        <v>160</v>
      </c>
      <c r="F70" s="85" t="s">
        <v>90</v>
      </c>
      <c r="G70" s="104">
        <v>70.900000000000006</v>
      </c>
      <c r="H70" s="104">
        <v>71.2</v>
      </c>
      <c r="I70" s="105">
        <v>71.599999999999994</v>
      </c>
      <c r="J70" s="104">
        <v>72</v>
      </c>
      <c r="K70" s="104">
        <v>72.2</v>
      </c>
      <c r="L70" s="104">
        <v>72.599999999999994</v>
      </c>
      <c r="M70" s="106">
        <v>73</v>
      </c>
      <c r="N70" s="109"/>
      <c r="O70" s="107"/>
      <c r="P70" s="55"/>
    </row>
    <row r="71" spans="1:16" ht="30" x14ac:dyDescent="0.25">
      <c r="A71" s="57"/>
      <c r="B71" s="72" t="s">
        <v>167</v>
      </c>
      <c r="C71" s="243"/>
      <c r="D71" s="43" t="s">
        <v>99</v>
      </c>
      <c r="E71" s="108" t="s">
        <v>160</v>
      </c>
      <c r="F71" s="85" t="s">
        <v>90</v>
      </c>
      <c r="G71" s="104">
        <v>174.9</v>
      </c>
      <c r="H71" s="106">
        <v>175</v>
      </c>
      <c r="I71" s="105">
        <v>175.5</v>
      </c>
      <c r="J71" s="106">
        <v>176</v>
      </c>
      <c r="K71" s="104">
        <v>176.5</v>
      </c>
      <c r="L71" s="106">
        <v>177</v>
      </c>
      <c r="M71" s="104">
        <v>177.5</v>
      </c>
      <c r="N71" s="109"/>
      <c r="O71" s="107"/>
      <c r="P71" s="55"/>
    </row>
    <row r="72" spans="1:16" ht="75" x14ac:dyDescent="0.25">
      <c r="A72" s="57"/>
      <c r="B72" s="72" t="s">
        <v>745</v>
      </c>
      <c r="C72" s="76" t="s">
        <v>164</v>
      </c>
      <c r="D72" s="43" t="s">
        <v>276</v>
      </c>
      <c r="E72" s="103" t="s">
        <v>277</v>
      </c>
      <c r="F72" s="85" t="s">
        <v>90</v>
      </c>
      <c r="G72" s="110">
        <v>4081</v>
      </c>
      <c r="H72" s="110">
        <v>4100</v>
      </c>
      <c r="I72" s="110">
        <v>4150</v>
      </c>
      <c r="J72" s="110">
        <v>4200</v>
      </c>
      <c r="K72" s="110">
        <v>4250</v>
      </c>
      <c r="L72" s="110">
        <v>4300</v>
      </c>
      <c r="M72" s="110">
        <v>4350</v>
      </c>
      <c r="N72" s="109"/>
      <c r="O72" s="107"/>
      <c r="P72" s="55"/>
    </row>
    <row r="73" spans="1:16" ht="30" x14ac:dyDescent="0.25">
      <c r="A73" s="57"/>
      <c r="B73" s="72" t="s">
        <v>165</v>
      </c>
      <c r="C73" s="76"/>
      <c r="D73" s="43" t="s">
        <v>99</v>
      </c>
      <c r="E73" s="108" t="s">
        <v>10</v>
      </c>
      <c r="F73" s="85" t="s">
        <v>90</v>
      </c>
      <c r="G73" s="104">
        <v>591.70000000000005</v>
      </c>
      <c r="H73" s="106">
        <v>595</v>
      </c>
      <c r="I73" s="105">
        <v>598</v>
      </c>
      <c r="J73" s="106">
        <v>601</v>
      </c>
      <c r="K73" s="104">
        <v>604</v>
      </c>
      <c r="L73" s="106">
        <v>607</v>
      </c>
      <c r="M73" s="106">
        <v>610</v>
      </c>
      <c r="N73" s="109"/>
      <c r="O73" s="107"/>
      <c r="P73" s="55"/>
    </row>
    <row r="74" spans="1:16" ht="49.5" customHeight="1" x14ac:dyDescent="0.25">
      <c r="A74" s="281"/>
      <c r="B74" s="266" t="s">
        <v>746</v>
      </c>
      <c r="C74" s="242" t="s">
        <v>169</v>
      </c>
      <c r="D74" s="242" t="s">
        <v>278</v>
      </c>
      <c r="E74" s="108" t="s">
        <v>279</v>
      </c>
      <c r="F74" s="242" t="s">
        <v>280</v>
      </c>
      <c r="G74" s="104"/>
      <c r="H74" s="106"/>
      <c r="I74" s="105"/>
      <c r="J74" s="110">
        <v>1</v>
      </c>
      <c r="K74" s="104">
        <v>2</v>
      </c>
      <c r="L74" s="110">
        <v>3</v>
      </c>
      <c r="M74" s="104">
        <v>4</v>
      </c>
      <c r="N74" s="258" t="s">
        <v>118</v>
      </c>
      <c r="O74" s="107">
        <v>759001</v>
      </c>
      <c r="P74" s="53" t="s">
        <v>161</v>
      </c>
    </row>
    <row r="75" spans="1:16" x14ac:dyDescent="0.25">
      <c r="A75" s="282"/>
      <c r="B75" s="267"/>
      <c r="C75" s="243"/>
      <c r="D75" s="243"/>
      <c r="E75" s="108" t="s">
        <v>116</v>
      </c>
      <c r="F75" s="243"/>
      <c r="G75" s="104"/>
      <c r="H75" s="106"/>
      <c r="I75" s="105"/>
      <c r="J75" s="106">
        <v>92</v>
      </c>
      <c r="K75" s="106">
        <v>200</v>
      </c>
      <c r="L75" s="106">
        <v>207</v>
      </c>
      <c r="M75" s="106">
        <v>214</v>
      </c>
      <c r="N75" s="259"/>
      <c r="O75" s="107"/>
      <c r="P75" s="55"/>
    </row>
    <row r="76" spans="1:16" ht="75" x14ac:dyDescent="0.25">
      <c r="A76" s="281"/>
      <c r="B76" s="266" t="s">
        <v>747</v>
      </c>
      <c r="C76" s="242" t="s">
        <v>168</v>
      </c>
      <c r="D76" s="242" t="s">
        <v>278</v>
      </c>
      <c r="E76" s="103" t="s">
        <v>281</v>
      </c>
      <c r="F76" s="242" t="s">
        <v>163</v>
      </c>
      <c r="G76" s="104"/>
      <c r="H76" s="106"/>
      <c r="I76" s="105"/>
      <c r="J76" s="110">
        <v>15</v>
      </c>
      <c r="K76" s="104">
        <v>20</v>
      </c>
      <c r="L76" s="110">
        <v>25</v>
      </c>
      <c r="M76" s="104">
        <v>35</v>
      </c>
      <c r="N76" s="258" t="s">
        <v>118</v>
      </c>
      <c r="O76" s="107">
        <v>759001</v>
      </c>
      <c r="P76" s="112" t="s">
        <v>162</v>
      </c>
    </row>
    <row r="77" spans="1:16" x14ac:dyDescent="0.25">
      <c r="A77" s="282"/>
      <c r="B77" s="267"/>
      <c r="C77" s="243"/>
      <c r="D77" s="243"/>
      <c r="E77" s="43" t="s">
        <v>116</v>
      </c>
      <c r="F77" s="243"/>
      <c r="G77" s="54"/>
      <c r="H77" s="54"/>
      <c r="I77" s="54"/>
      <c r="J77" s="48">
        <v>1950</v>
      </c>
      <c r="K77" s="48">
        <v>650</v>
      </c>
      <c r="L77" s="48">
        <v>650</v>
      </c>
      <c r="M77" s="48">
        <v>1300</v>
      </c>
      <c r="N77" s="259"/>
      <c r="O77" s="54"/>
      <c r="P77" s="54"/>
    </row>
    <row r="78" spans="1:16" x14ac:dyDescent="0.25">
      <c r="A78" s="333"/>
      <c r="B78" s="245" t="s">
        <v>748</v>
      </c>
      <c r="C78" s="244" t="s">
        <v>282</v>
      </c>
      <c r="D78" s="244" t="s">
        <v>420</v>
      </c>
      <c r="E78" s="107" t="s">
        <v>103</v>
      </c>
      <c r="F78" s="244" t="s">
        <v>90</v>
      </c>
      <c r="G78" s="4">
        <v>1</v>
      </c>
      <c r="H78" s="4">
        <v>15</v>
      </c>
      <c r="I78" s="4">
        <v>16</v>
      </c>
      <c r="J78" s="4">
        <v>16</v>
      </c>
      <c r="K78" s="4">
        <v>16</v>
      </c>
      <c r="L78" s="4">
        <v>16</v>
      </c>
      <c r="M78" s="4">
        <v>16</v>
      </c>
      <c r="N78" s="43"/>
      <c r="O78" s="43"/>
      <c r="P78" s="55"/>
    </row>
    <row r="79" spans="1:16" ht="64.5" customHeight="1" x14ac:dyDescent="0.25">
      <c r="A79" s="333"/>
      <c r="B79" s="245"/>
      <c r="C79" s="244"/>
      <c r="D79" s="244"/>
      <c r="E79" s="43" t="s">
        <v>91</v>
      </c>
      <c r="F79" s="244"/>
      <c r="G79" s="20">
        <v>5.4</v>
      </c>
      <c r="H79" s="20">
        <v>69.2</v>
      </c>
      <c r="I79" s="20">
        <v>46.3</v>
      </c>
      <c r="J79" s="20">
        <v>47.9</v>
      </c>
      <c r="K79" s="20">
        <v>49.6</v>
      </c>
      <c r="L79" s="20">
        <v>52.4</v>
      </c>
      <c r="M79" s="20">
        <v>54.2</v>
      </c>
      <c r="N79" s="69" t="s">
        <v>104</v>
      </c>
      <c r="O79" s="113">
        <v>454011</v>
      </c>
      <c r="P79" s="55"/>
    </row>
    <row r="80" spans="1:16" ht="50.25" customHeight="1" x14ac:dyDescent="0.25">
      <c r="A80" s="49"/>
      <c r="B80" s="54" t="s">
        <v>749</v>
      </c>
      <c r="C80" s="43" t="s">
        <v>146</v>
      </c>
      <c r="D80" s="43" t="s">
        <v>420</v>
      </c>
      <c r="E80" s="43" t="s">
        <v>91</v>
      </c>
      <c r="F80" s="43" t="s">
        <v>90</v>
      </c>
      <c r="G80" s="20">
        <v>371.3</v>
      </c>
      <c r="H80" s="20">
        <v>401.8</v>
      </c>
      <c r="I80" s="20">
        <v>420.8</v>
      </c>
      <c r="J80" s="20">
        <v>423.4</v>
      </c>
      <c r="K80" s="20">
        <v>432.6</v>
      </c>
      <c r="L80" s="20">
        <v>440.5</v>
      </c>
      <c r="M80" s="20">
        <v>449.3</v>
      </c>
      <c r="N80" s="69" t="s">
        <v>104</v>
      </c>
      <c r="O80" s="113">
        <v>455006</v>
      </c>
      <c r="P80" s="55"/>
    </row>
    <row r="81" spans="1:16" ht="66" customHeight="1" x14ac:dyDescent="0.25">
      <c r="A81" s="49"/>
      <c r="B81" s="114" t="s">
        <v>980</v>
      </c>
      <c r="C81" s="43" t="s">
        <v>169</v>
      </c>
      <c r="D81" s="43" t="s">
        <v>420</v>
      </c>
      <c r="E81" s="43" t="s">
        <v>116</v>
      </c>
      <c r="F81" s="76" t="s">
        <v>156</v>
      </c>
      <c r="G81" s="20"/>
      <c r="H81" s="20"/>
      <c r="I81" s="105">
        <v>1188.3</v>
      </c>
      <c r="J81" s="104">
        <v>1500</v>
      </c>
      <c r="K81" s="104"/>
      <c r="L81" s="104"/>
      <c r="M81" s="107"/>
      <c r="N81" s="109" t="s">
        <v>118</v>
      </c>
      <c r="O81" s="104">
        <v>288061</v>
      </c>
      <c r="P81" s="55"/>
    </row>
    <row r="82" spans="1:16" s="64" customFormat="1" ht="28.5" customHeight="1" x14ac:dyDescent="0.25">
      <c r="A82" s="115"/>
      <c r="B82" s="50" t="s">
        <v>98</v>
      </c>
      <c r="C82" s="49"/>
      <c r="D82" s="43"/>
      <c r="E82" s="49" t="s">
        <v>91</v>
      </c>
      <c r="F82" s="116"/>
      <c r="G82" s="63">
        <f>G84+G83</f>
        <v>2670.5</v>
      </c>
      <c r="H82" s="63">
        <f t="shared" ref="H82:M82" si="7">H84+H83</f>
        <v>3073.5</v>
      </c>
      <c r="I82" s="63">
        <f t="shared" si="7"/>
        <v>4281</v>
      </c>
      <c r="J82" s="63">
        <f t="shared" si="7"/>
        <v>6682.8</v>
      </c>
      <c r="K82" s="63">
        <f t="shared" si="7"/>
        <v>4013.6000000000004</v>
      </c>
      <c r="L82" s="63">
        <f t="shared" si="7"/>
        <v>4049.9</v>
      </c>
      <c r="M82" s="63">
        <f t="shared" si="7"/>
        <v>4737.5</v>
      </c>
      <c r="N82" s="62"/>
      <c r="O82" s="62"/>
      <c r="P82" s="62"/>
    </row>
    <row r="83" spans="1:16" s="64" customFormat="1" x14ac:dyDescent="0.25">
      <c r="A83" s="115"/>
      <c r="B83" s="50" t="s">
        <v>118</v>
      </c>
      <c r="C83" s="49"/>
      <c r="D83" s="49"/>
      <c r="E83" s="49" t="s">
        <v>91</v>
      </c>
      <c r="F83" s="43"/>
      <c r="G83" s="63">
        <f>G69+G75+G77+G81</f>
        <v>2293.8000000000002</v>
      </c>
      <c r="H83" s="63">
        <f t="shared" ref="H83:M83" si="8">H69+H75+H77+H81</f>
        <v>2602.5</v>
      </c>
      <c r="I83" s="63">
        <f t="shared" si="8"/>
        <v>3813.8999999999996</v>
      </c>
      <c r="J83" s="63">
        <f t="shared" si="8"/>
        <v>6211.5</v>
      </c>
      <c r="K83" s="63">
        <f t="shared" si="8"/>
        <v>3531.4</v>
      </c>
      <c r="L83" s="63">
        <f t="shared" si="8"/>
        <v>3557</v>
      </c>
      <c r="M83" s="63">
        <f t="shared" si="8"/>
        <v>4234</v>
      </c>
      <c r="N83" s="62"/>
      <c r="O83" s="62"/>
      <c r="P83" s="62"/>
    </row>
    <row r="84" spans="1:16" s="64" customFormat="1" x14ac:dyDescent="0.25">
      <c r="A84" s="115"/>
      <c r="B84" s="50" t="s">
        <v>104</v>
      </c>
      <c r="C84" s="49"/>
      <c r="D84" s="49"/>
      <c r="E84" s="49" t="s">
        <v>91</v>
      </c>
      <c r="F84" s="43"/>
      <c r="G84" s="63">
        <f t="shared" ref="G84:M84" si="9">G79+G80</f>
        <v>376.7</v>
      </c>
      <c r="H84" s="63">
        <f t="shared" si="9"/>
        <v>471</v>
      </c>
      <c r="I84" s="63">
        <f t="shared" si="9"/>
        <v>467.1</v>
      </c>
      <c r="J84" s="63">
        <f t="shared" si="9"/>
        <v>471.29999999999995</v>
      </c>
      <c r="K84" s="63">
        <f t="shared" si="9"/>
        <v>482.20000000000005</v>
      </c>
      <c r="L84" s="63">
        <f t="shared" si="9"/>
        <v>492.9</v>
      </c>
      <c r="M84" s="63">
        <f t="shared" si="9"/>
        <v>503.5</v>
      </c>
      <c r="N84" s="62"/>
      <c r="O84" s="62"/>
      <c r="P84" s="62"/>
    </row>
    <row r="85" spans="1:16" ht="59.25" x14ac:dyDescent="0.25">
      <c r="A85" s="57"/>
      <c r="B85" s="44" t="s">
        <v>750</v>
      </c>
      <c r="C85" s="43" t="s">
        <v>106</v>
      </c>
      <c r="D85" s="43" t="s">
        <v>73</v>
      </c>
      <c r="E85" s="43" t="s">
        <v>105</v>
      </c>
      <c r="F85" s="43"/>
      <c r="G85" s="117">
        <v>0.4</v>
      </c>
      <c r="H85" s="43" t="s">
        <v>35</v>
      </c>
      <c r="I85" s="45" t="s">
        <v>36</v>
      </c>
      <c r="J85" s="43" t="s">
        <v>37</v>
      </c>
      <c r="K85" s="43" t="s">
        <v>38</v>
      </c>
      <c r="L85" s="43" t="s">
        <v>39</v>
      </c>
      <c r="M85" s="43">
        <v>0.64</v>
      </c>
      <c r="N85" s="97"/>
      <c r="O85" s="97"/>
      <c r="P85" s="46"/>
    </row>
    <row r="86" spans="1:16" ht="45" x14ac:dyDescent="0.25">
      <c r="A86" s="57"/>
      <c r="B86" s="118" t="s">
        <v>101</v>
      </c>
      <c r="C86" s="43" t="s">
        <v>283</v>
      </c>
      <c r="D86" s="43" t="s">
        <v>73</v>
      </c>
      <c r="E86" s="43" t="s">
        <v>10</v>
      </c>
      <c r="F86" s="119"/>
      <c r="G86" s="45">
        <v>131.30000000000001</v>
      </c>
      <c r="H86" s="45">
        <v>144</v>
      </c>
      <c r="I86" s="45">
        <v>158</v>
      </c>
      <c r="J86" s="45">
        <v>165</v>
      </c>
      <c r="K86" s="45">
        <v>173</v>
      </c>
      <c r="L86" s="45">
        <v>175</v>
      </c>
      <c r="M86" s="45">
        <v>178</v>
      </c>
      <c r="N86" s="97"/>
      <c r="O86" s="97"/>
      <c r="P86" s="46"/>
    </row>
    <row r="87" spans="1:16" s="102" customFormat="1" ht="15.75" customHeight="1" x14ac:dyDescent="0.25">
      <c r="A87" s="57" t="s">
        <v>70</v>
      </c>
      <c r="B87" s="334" t="s">
        <v>107</v>
      </c>
      <c r="C87" s="335"/>
      <c r="D87" s="335"/>
      <c r="E87" s="335"/>
      <c r="F87" s="335"/>
      <c r="G87" s="335"/>
      <c r="H87" s="335"/>
      <c r="I87" s="335"/>
      <c r="J87" s="335"/>
      <c r="K87" s="335"/>
      <c r="L87" s="335"/>
      <c r="M87" s="335"/>
      <c r="N87" s="335"/>
      <c r="O87" s="335"/>
      <c r="P87" s="336"/>
    </row>
    <row r="88" spans="1:16" s="102" customFormat="1" ht="15.75" customHeight="1" x14ac:dyDescent="0.25">
      <c r="A88" s="57"/>
      <c r="B88" s="334" t="s">
        <v>108</v>
      </c>
      <c r="C88" s="335"/>
      <c r="D88" s="335"/>
      <c r="E88" s="335"/>
      <c r="F88" s="335"/>
      <c r="G88" s="335"/>
      <c r="H88" s="335"/>
      <c r="I88" s="335"/>
      <c r="J88" s="335"/>
      <c r="K88" s="335"/>
      <c r="L88" s="335"/>
      <c r="M88" s="335"/>
      <c r="N88" s="335"/>
      <c r="O88" s="335"/>
      <c r="P88" s="336"/>
    </row>
    <row r="89" spans="1:16" ht="15.75" customHeight="1" x14ac:dyDescent="0.25">
      <c r="A89" s="57"/>
      <c r="B89" s="295" t="s">
        <v>95</v>
      </c>
      <c r="C89" s="296"/>
      <c r="D89" s="296"/>
      <c r="E89" s="296"/>
      <c r="F89" s="296"/>
      <c r="G89" s="296"/>
      <c r="H89" s="296"/>
      <c r="I89" s="296"/>
      <c r="J89" s="296"/>
      <c r="K89" s="296"/>
      <c r="L89" s="296"/>
      <c r="M89" s="296"/>
      <c r="N89" s="296"/>
      <c r="O89" s="296"/>
      <c r="P89" s="297"/>
    </row>
    <row r="90" spans="1:16" ht="60" x14ac:dyDescent="0.25">
      <c r="A90" s="57"/>
      <c r="B90" s="120" t="s">
        <v>242</v>
      </c>
      <c r="C90" s="43" t="s">
        <v>977</v>
      </c>
      <c r="D90" s="43" t="s">
        <v>420</v>
      </c>
      <c r="E90" s="43" t="s">
        <v>91</v>
      </c>
      <c r="F90" s="43" t="s">
        <v>111</v>
      </c>
      <c r="G90" s="121"/>
      <c r="H90" s="121"/>
      <c r="I90" s="121"/>
      <c r="J90" s="121"/>
      <c r="K90" s="121"/>
      <c r="L90" s="121">
        <v>10000</v>
      </c>
      <c r="M90" s="121"/>
      <c r="N90" s="43" t="s">
        <v>96</v>
      </c>
      <c r="O90" s="43"/>
      <c r="P90" s="122" t="s">
        <v>109</v>
      </c>
    </row>
    <row r="91" spans="1:16" ht="45" x14ac:dyDescent="0.25">
      <c r="A91" s="57"/>
      <c r="B91" s="120" t="s">
        <v>243</v>
      </c>
      <c r="C91" s="43" t="s">
        <v>284</v>
      </c>
      <c r="D91" s="43" t="s">
        <v>420</v>
      </c>
      <c r="E91" s="43" t="s">
        <v>91</v>
      </c>
      <c r="F91" s="43" t="s">
        <v>111</v>
      </c>
      <c r="G91" s="121"/>
      <c r="H91" s="121"/>
      <c r="I91" s="121"/>
      <c r="J91" s="121"/>
      <c r="K91" s="121">
        <v>20000</v>
      </c>
      <c r="L91" s="121"/>
      <c r="M91" s="121"/>
      <c r="N91" s="43" t="s">
        <v>96</v>
      </c>
      <c r="O91" s="123"/>
      <c r="P91" s="122" t="s">
        <v>285</v>
      </c>
    </row>
    <row r="92" spans="1:16" ht="45" customHeight="1" x14ac:dyDescent="0.25">
      <c r="A92" s="57"/>
      <c r="B92" s="120" t="s">
        <v>244</v>
      </c>
      <c r="C92" s="43" t="s">
        <v>751</v>
      </c>
      <c r="D92" s="43" t="s">
        <v>420</v>
      </c>
      <c r="E92" s="43" t="s">
        <v>103</v>
      </c>
      <c r="F92" s="85" t="s">
        <v>90</v>
      </c>
      <c r="G92" s="121"/>
      <c r="H92" s="121"/>
      <c r="I92" s="121"/>
      <c r="J92" s="121"/>
      <c r="K92" s="121"/>
      <c r="L92" s="121"/>
      <c r="M92" s="121">
        <v>1</v>
      </c>
      <c r="N92" s="43"/>
      <c r="O92" s="123"/>
      <c r="P92" s="122"/>
    </row>
    <row r="93" spans="1:16" ht="59.25" x14ac:dyDescent="0.25">
      <c r="A93" s="49"/>
      <c r="B93" s="50" t="s">
        <v>286</v>
      </c>
      <c r="C93" s="43" t="s">
        <v>287</v>
      </c>
      <c r="D93" s="43" t="s">
        <v>73</v>
      </c>
      <c r="E93" s="43" t="s">
        <v>105</v>
      </c>
      <c r="F93" s="43"/>
      <c r="G93" s="43">
        <v>1.7999999999999999E-2</v>
      </c>
      <c r="H93" s="43" t="s">
        <v>60</v>
      </c>
      <c r="I93" s="45" t="s">
        <v>61</v>
      </c>
      <c r="J93" s="43" t="s">
        <v>62</v>
      </c>
      <c r="K93" s="43" t="s">
        <v>63</v>
      </c>
      <c r="L93" s="43" t="s">
        <v>64</v>
      </c>
      <c r="M93" s="43">
        <v>7.0999999999999994E-2</v>
      </c>
      <c r="N93" s="124"/>
      <c r="O93" s="124"/>
      <c r="P93" s="124"/>
    </row>
    <row r="94" spans="1:16" ht="45" x14ac:dyDescent="0.25">
      <c r="A94" s="49"/>
      <c r="B94" s="125" t="s">
        <v>101</v>
      </c>
      <c r="C94" s="43" t="s">
        <v>152</v>
      </c>
      <c r="D94" s="43" t="s">
        <v>73</v>
      </c>
      <c r="E94" s="43" t="s">
        <v>10</v>
      </c>
      <c r="F94" s="85" t="s">
        <v>90</v>
      </c>
      <c r="G94" s="48">
        <v>13.2</v>
      </c>
      <c r="H94" s="48">
        <v>17</v>
      </c>
      <c r="I94" s="48">
        <v>20</v>
      </c>
      <c r="J94" s="48">
        <v>21</v>
      </c>
      <c r="K94" s="48">
        <v>22</v>
      </c>
      <c r="L94" s="48">
        <v>24</v>
      </c>
      <c r="M94" s="48">
        <v>26</v>
      </c>
      <c r="N94" s="57"/>
      <c r="O94" s="57"/>
      <c r="P94" s="124"/>
    </row>
    <row r="95" spans="1:16" ht="15.75" customHeight="1" x14ac:dyDescent="0.25">
      <c r="A95" s="49" t="s">
        <v>71</v>
      </c>
      <c r="B95" s="286" t="s">
        <v>752</v>
      </c>
      <c r="C95" s="287"/>
      <c r="D95" s="287"/>
      <c r="E95" s="287"/>
      <c r="F95" s="287"/>
      <c r="G95" s="287"/>
      <c r="H95" s="287"/>
      <c r="I95" s="287"/>
      <c r="J95" s="287"/>
      <c r="K95" s="287"/>
      <c r="L95" s="287"/>
      <c r="M95" s="287"/>
      <c r="N95" s="287"/>
      <c r="O95" s="287"/>
      <c r="P95" s="288"/>
    </row>
    <row r="96" spans="1:16" ht="15.75" customHeight="1" x14ac:dyDescent="0.25">
      <c r="A96" s="49"/>
      <c r="B96" s="286" t="s">
        <v>753</v>
      </c>
      <c r="C96" s="287"/>
      <c r="D96" s="287"/>
      <c r="E96" s="287"/>
      <c r="F96" s="287"/>
      <c r="G96" s="287"/>
      <c r="H96" s="287"/>
      <c r="I96" s="287"/>
      <c r="J96" s="287"/>
      <c r="K96" s="287"/>
      <c r="L96" s="287"/>
      <c r="M96" s="287"/>
      <c r="N96" s="287"/>
      <c r="O96" s="287"/>
      <c r="P96" s="288"/>
    </row>
    <row r="97" spans="1:16" x14ac:dyDescent="0.25">
      <c r="A97" s="57"/>
      <c r="B97" s="295" t="s">
        <v>110</v>
      </c>
      <c r="C97" s="296"/>
      <c r="D97" s="296"/>
      <c r="E97" s="296"/>
      <c r="F97" s="296"/>
      <c r="G97" s="296"/>
      <c r="H97" s="296"/>
      <c r="I97" s="296"/>
      <c r="J97" s="296"/>
      <c r="K97" s="296"/>
      <c r="L97" s="296"/>
      <c r="M97" s="296"/>
      <c r="N97" s="296"/>
      <c r="O97" s="296"/>
      <c r="P97" s="297"/>
    </row>
    <row r="98" spans="1:16" ht="90" x14ac:dyDescent="0.25">
      <c r="A98" s="57"/>
      <c r="B98" s="120" t="s">
        <v>288</v>
      </c>
      <c r="C98" s="43" t="s">
        <v>978</v>
      </c>
      <c r="D98" s="43" t="s">
        <v>754</v>
      </c>
      <c r="E98" s="43" t="s">
        <v>91</v>
      </c>
      <c r="F98" s="43" t="s">
        <v>111</v>
      </c>
      <c r="G98" s="121"/>
      <c r="H98" s="121"/>
      <c r="I98" s="121"/>
      <c r="J98" s="121"/>
      <c r="K98" s="121"/>
      <c r="L98" s="121"/>
      <c r="M98" s="121">
        <v>18000</v>
      </c>
      <c r="N98" s="43" t="s">
        <v>96</v>
      </c>
      <c r="O98" s="123"/>
      <c r="P98" s="126"/>
    </row>
    <row r="99" spans="1:16" s="64" customFormat="1" x14ac:dyDescent="0.25">
      <c r="A99" s="115"/>
      <c r="B99" s="50" t="s">
        <v>98</v>
      </c>
      <c r="C99" s="49"/>
      <c r="D99" s="49"/>
      <c r="E99" s="49" t="s">
        <v>91</v>
      </c>
      <c r="F99" s="49"/>
      <c r="G99" s="63"/>
      <c r="H99" s="63"/>
      <c r="I99" s="63"/>
      <c r="J99" s="63">
        <v>0</v>
      </c>
      <c r="K99" s="63">
        <f t="shared" ref="K99:M99" si="10">K100</f>
        <v>20000</v>
      </c>
      <c r="L99" s="63">
        <f t="shared" si="10"/>
        <v>10000</v>
      </c>
      <c r="M99" s="63">
        <f t="shared" si="10"/>
        <v>18000</v>
      </c>
      <c r="N99" s="62"/>
      <c r="O99" s="62"/>
      <c r="P99" s="62"/>
    </row>
    <row r="100" spans="1:16" s="64" customFormat="1" x14ac:dyDescent="0.25">
      <c r="A100" s="115"/>
      <c r="B100" s="50" t="s">
        <v>96</v>
      </c>
      <c r="C100" s="57"/>
      <c r="D100" s="49"/>
      <c r="E100" s="49" t="s">
        <v>91</v>
      </c>
      <c r="F100" s="49"/>
      <c r="G100" s="63"/>
      <c r="H100" s="63"/>
      <c r="I100" s="63"/>
      <c r="J100" s="63">
        <v>0</v>
      </c>
      <c r="K100" s="63">
        <f t="shared" ref="K100:M100" si="11">K90+K91+K98</f>
        <v>20000</v>
      </c>
      <c r="L100" s="63">
        <f t="shared" si="11"/>
        <v>10000</v>
      </c>
      <c r="M100" s="63">
        <f t="shared" si="11"/>
        <v>18000</v>
      </c>
      <c r="N100" s="115"/>
      <c r="O100" s="115"/>
      <c r="P100" s="115"/>
    </row>
    <row r="101" spans="1:16" s="64" customFormat="1" ht="21.75" customHeight="1" x14ac:dyDescent="0.25">
      <c r="A101" s="57">
        <v>7</v>
      </c>
      <c r="B101" s="286" t="s">
        <v>189</v>
      </c>
      <c r="C101" s="287"/>
      <c r="D101" s="287"/>
      <c r="E101" s="287"/>
      <c r="F101" s="287"/>
      <c r="G101" s="287"/>
      <c r="H101" s="287"/>
      <c r="I101" s="287"/>
      <c r="J101" s="287"/>
      <c r="K101" s="287"/>
      <c r="L101" s="287"/>
      <c r="M101" s="287"/>
      <c r="N101" s="287"/>
      <c r="O101" s="287"/>
      <c r="P101" s="288"/>
    </row>
    <row r="102" spans="1:16" s="64" customFormat="1" x14ac:dyDescent="0.25">
      <c r="A102" s="115"/>
      <c r="B102" s="286" t="s">
        <v>289</v>
      </c>
      <c r="C102" s="287"/>
      <c r="D102" s="287"/>
      <c r="E102" s="287"/>
      <c r="F102" s="287"/>
      <c r="G102" s="287"/>
      <c r="H102" s="287"/>
      <c r="I102" s="287"/>
      <c r="J102" s="287"/>
      <c r="K102" s="287"/>
      <c r="L102" s="287"/>
      <c r="M102" s="287"/>
      <c r="N102" s="287"/>
      <c r="O102" s="287"/>
      <c r="P102" s="288"/>
    </row>
    <row r="103" spans="1:16" s="64" customFormat="1" ht="57" customHeight="1" x14ac:dyDescent="0.25">
      <c r="A103" s="115"/>
      <c r="B103" s="50" t="s">
        <v>755</v>
      </c>
      <c r="C103" s="43" t="s">
        <v>150</v>
      </c>
      <c r="D103" s="43" t="s">
        <v>420</v>
      </c>
      <c r="E103" s="43" t="s">
        <v>103</v>
      </c>
      <c r="F103" s="43" t="s">
        <v>90</v>
      </c>
      <c r="G103" s="43">
        <v>12</v>
      </c>
      <c r="H103" s="43">
        <v>12</v>
      </c>
      <c r="I103" s="43">
        <v>12</v>
      </c>
      <c r="J103" s="43">
        <v>12</v>
      </c>
      <c r="K103" s="43">
        <v>12</v>
      </c>
      <c r="L103" s="43">
        <v>12</v>
      </c>
      <c r="M103" s="43">
        <v>12</v>
      </c>
      <c r="N103" s="50"/>
      <c r="O103" s="50"/>
      <c r="P103" s="50"/>
    </row>
    <row r="104" spans="1:16" s="64" customFormat="1" ht="44.25" x14ac:dyDescent="0.25">
      <c r="A104" s="115"/>
      <c r="B104" s="44" t="s">
        <v>290</v>
      </c>
      <c r="C104" s="43" t="s">
        <v>291</v>
      </c>
      <c r="D104" s="43" t="s">
        <v>73</v>
      </c>
      <c r="E104" s="43" t="s">
        <v>1</v>
      </c>
      <c r="F104" s="43" t="s">
        <v>90</v>
      </c>
      <c r="G104" s="127">
        <v>40</v>
      </c>
      <c r="H104" s="127">
        <v>50</v>
      </c>
      <c r="I104" s="45">
        <v>70</v>
      </c>
      <c r="J104" s="43" t="s">
        <v>292</v>
      </c>
      <c r="K104" s="43" t="s">
        <v>292</v>
      </c>
      <c r="L104" s="43" t="s">
        <v>292</v>
      </c>
      <c r="M104" s="43" t="s">
        <v>54</v>
      </c>
      <c r="N104" s="107"/>
      <c r="O104" s="107"/>
      <c r="P104" s="128"/>
    </row>
    <row r="105" spans="1:16" s="64" customFormat="1" ht="15.75" customHeight="1" x14ac:dyDescent="0.25">
      <c r="A105" s="57">
        <v>8</v>
      </c>
      <c r="B105" s="286" t="s">
        <v>113</v>
      </c>
      <c r="C105" s="287"/>
      <c r="D105" s="287"/>
      <c r="E105" s="287"/>
      <c r="F105" s="287"/>
      <c r="G105" s="287"/>
      <c r="H105" s="287"/>
      <c r="I105" s="287"/>
      <c r="J105" s="287"/>
      <c r="K105" s="287"/>
      <c r="L105" s="287"/>
      <c r="M105" s="287"/>
      <c r="N105" s="287"/>
      <c r="O105" s="287"/>
      <c r="P105" s="288"/>
    </row>
    <row r="106" spans="1:16" s="64" customFormat="1" ht="15.75" customHeight="1" x14ac:dyDescent="0.25">
      <c r="A106" s="115"/>
      <c r="B106" s="286" t="s">
        <v>293</v>
      </c>
      <c r="C106" s="287"/>
      <c r="D106" s="287"/>
      <c r="E106" s="287"/>
      <c r="F106" s="287"/>
      <c r="G106" s="287"/>
      <c r="H106" s="287"/>
      <c r="I106" s="287"/>
      <c r="J106" s="287"/>
      <c r="K106" s="287"/>
      <c r="L106" s="287"/>
      <c r="M106" s="287"/>
      <c r="N106" s="287"/>
      <c r="O106" s="287"/>
      <c r="P106" s="288"/>
    </row>
    <row r="107" spans="1:16" ht="45.75" customHeight="1" x14ac:dyDescent="0.25">
      <c r="A107" s="57"/>
      <c r="B107" s="50" t="s">
        <v>294</v>
      </c>
      <c r="C107" s="43" t="s">
        <v>112</v>
      </c>
      <c r="D107" s="43" t="s">
        <v>420</v>
      </c>
      <c r="E107" s="43" t="s">
        <v>1</v>
      </c>
      <c r="F107" s="43" t="s">
        <v>90</v>
      </c>
      <c r="G107" s="43">
        <v>77</v>
      </c>
      <c r="H107" s="43">
        <v>80</v>
      </c>
      <c r="I107" s="48">
        <v>112</v>
      </c>
      <c r="J107" s="43">
        <v>112</v>
      </c>
      <c r="K107" s="43">
        <v>112</v>
      </c>
      <c r="L107" s="43">
        <v>112</v>
      </c>
      <c r="M107" s="43">
        <v>112</v>
      </c>
      <c r="N107" s="59"/>
      <c r="O107" s="59"/>
      <c r="P107" s="59"/>
    </row>
    <row r="108" spans="1:16" ht="47.25" customHeight="1" x14ac:dyDescent="0.25">
      <c r="A108" s="57"/>
      <c r="B108" s="125" t="s">
        <v>101</v>
      </c>
      <c r="C108" s="43" t="s">
        <v>295</v>
      </c>
      <c r="D108" s="43" t="s">
        <v>420</v>
      </c>
      <c r="E108" s="43" t="s">
        <v>1</v>
      </c>
      <c r="F108" s="43" t="s">
        <v>90</v>
      </c>
      <c r="G108" s="43"/>
      <c r="H108" s="43"/>
      <c r="I108" s="48">
        <v>29</v>
      </c>
      <c r="J108" s="48">
        <v>32</v>
      </c>
      <c r="K108" s="48">
        <v>35</v>
      </c>
      <c r="L108" s="48">
        <v>34</v>
      </c>
      <c r="M108" s="48">
        <v>32</v>
      </c>
      <c r="N108" s="59"/>
      <c r="O108" s="59"/>
      <c r="P108" s="59"/>
    </row>
    <row r="109" spans="1:16" ht="24.75" customHeight="1" x14ac:dyDescent="0.25">
      <c r="A109" s="57"/>
      <c r="B109" s="58" t="s">
        <v>110</v>
      </c>
      <c r="C109" s="348"/>
      <c r="D109" s="349"/>
      <c r="E109" s="349"/>
      <c r="F109" s="349"/>
      <c r="G109" s="349"/>
      <c r="H109" s="349"/>
      <c r="I109" s="349"/>
      <c r="J109" s="349"/>
      <c r="K109" s="349"/>
      <c r="L109" s="349"/>
      <c r="M109" s="349"/>
      <c r="N109" s="349"/>
      <c r="O109" s="349"/>
      <c r="P109" s="350"/>
    </row>
    <row r="110" spans="1:16" ht="61.5" customHeight="1" x14ac:dyDescent="0.25">
      <c r="A110" s="57"/>
      <c r="B110" s="120" t="s">
        <v>756</v>
      </c>
      <c r="C110" s="43" t="s">
        <v>296</v>
      </c>
      <c r="D110" s="43" t="s">
        <v>420</v>
      </c>
      <c r="E110" s="43" t="s">
        <v>91</v>
      </c>
      <c r="F110" s="43" t="s">
        <v>111</v>
      </c>
      <c r="G110" s="121"/>
      <c r="H110" s="121"/>
      <c r="I110" s="121"/>
      <c r="J110" s="121">
        <v>213</v>
      </c>
      <c r="K110" s="121"/>
      <c r="L110" s="121"/>
      <c r="M110" s="121"/>
      <c r="N110" s="43" t="s">
        <v>96</v>
      </c>
      <c r="O110" s="123"/>
      <c r="P110" s="126"/>
    </row>
    <row r="111" spans="1:16" ht="75" x14ac:dyDescent="0.25">
      <c r="A111" s="57"/>
      <c r="B111" s="120" t="s">
        <v>757</v>
      </c>
      <c r="C111" s="43" t="s">
        <v>153</v>
      </c>
      <c r="D111" s="71"/>
      <c r="E111" s="43" t="s">
        <v>12</v>
      </c>
      <c r="F111" s="43" t="s">
        <v>111</v>
      </c>
      <c r="G111" s="121"/>
      <c r="H111" s="121"/>
      <c r="I111" s="121"/>
      <c r="J111" s="121"/>
      <c r="K111" s="121">
        <v>650</v>
      </c>
      <c r="L111" s="121"/>
      <c r="M111" s="121"/>
      <c r="N111" s="43" t="s">
        <v>96</v>
      </c>
      <c r="O111" s="123"/>
      <c r="P111" s="126"/>
    </row>
    <row r="112" spans="1:16" ht="45" x14ac:dyDescent="0.25">
      <c r="A112" s="57"/>
      <c r="B112" s="50" t="s">
        <v>758</v>
      </c>
      <c r="C112" s="43" t="s">
        <v>112</v>
      </c>
      <c r="D112" s="43" t="s">
        <v>420</v>
      </c>
      <c r="E112" s="43" t="s">
        <v>1</v>
      </c>
      <c r="F112" s="43" t="s">
        <v>90</v>
      </c>
      <c r="G112" s="130">
        <v>42</v>
      </c>
      <c r="H112" s="130">
        <v>43</v>
      </c>
      <c r="I112" s="130">
        <v>48</v>
      </c>
      <c r="J112" s="130">
        <v>49</v>
      </c>
      <c r="K112" s="130">
        <v>50</v>
      </c>
      <c r="L112" s="130">
        <v>51</v>
      </c>
      <c r="M112" s="130">
        <v>52</v>
      </c>
      <c r="N112" s="43"/>
      <c r="O112" s="123"/>
      <c r="P112" s="126"/>
    </row>
    <row r="113" spans="1:16" ht="45" x14ac:dyDescent="0.25">
      <c r="A113" s="57"/>
      <c r="B113" s="125" t="s">
        <v>101</v>
      </c>
      <c r="C113" s="43" t="s">
        <v>295</v>
      </c>
      <c r="D113" s="43" t="s">
        <v>420</v>
      </c>
      <c r="E113" s="43" t="s">
        <v>1</v>
      </c>
      <c r="G113" s="130"/>
      <c r="H113" s="130"/>
      <c r="I113" s="121">
        <v>39.5</v>
      </c>
      <c r="J113" s="121">
        <v>37.5</v>
      </c>
      <c r="K113" s="121">
        <v>37.700000000000003</v>
      </c>
      <c r="L113" s="121">
        <v>37.299999999999997</v>
      </c>
      <c r="M113" s="121">
        <v>31.2</v>
      </c>
      <c r="N113" s="43"/>
      <c r="O113" s="123"/>
      <c r="P113" s="126"/>
    </row>
    <row r="114" spans="1:16" x14ac:dyDescent="0.25">
      <c r="A114" s="57"/>
      <c r="B114" s="295" t="s">
        <v>14</v>
      </c>
      <c r="C114" s="296"/>
      <c r="D114" s="296"/>
      <c r="E114" s="296"/>
      <c r="F114" s="296"/>
      <c r="G114" s="296"/>
      <c r="H114" s="296"/>
      <c r="I114" s="296"/>
      <c r="J114" s="296"/>
      <c r="K114" s="296"/>
      <c r="L114" s="296"/>
      <c r="M114" s="296"/>
      <c r="N114" s="296"/>
      <c r="O114" s="296"/>
      <c r="P114" s="297"/>
    </row>
    <row r="115" spans="1:16" s="56" customFormat="1" ht="60" x14ac:dyDescent="0.25">
      <c r="A115" s="116"/>
      <c r="B115" s="131" t="s">
        <v>759</v>
      </c>
      <c r="C115" s="132" t="s">
        <v>297</v>
      </c>
      <c r="D115" s="43" t="s">
        <v>420</v>
      </c>
      <c r="E115" s="132" t="s">
        <v>91</v>
      </c>
      <c r="F115" s="45" t="s">
        <v>111</v>
      </c>
      <c r="G115" s="132"/>
      <c r="H115" s="132"/>
      <c r="I115" s="132"/>
      <c r="J115" s="133">
        <v>2500</v>
      </c>
      <c r="K115" s="54"/>
      <c r="L115" s="54"/>
      <c r="M115" s="54"/>
      <c r="N115" s="132" t="s">
        <v>96</v>
      </c>
      <c r="O115" s="54"/>
      <c r="P115" s="134"/>
    </row>
    <row r="116" spans="1:16" s="56" customFormat="1" ht="45" x14ac:dyDescent="0.25">
      <c r="A116" s="116"/>
      <c r="B116" s="50" t="s">
        <v>298</v>
      </c>
      <c r="C116" s="43" t="s">
        <v>112</v>
      </c>
      <c r="D116" s="43" t="s">
        <v>420</v>
      </c>
      <c r="E116" s="43" t="s">
        <v>1</v>
      </c>
      <c r="F116" s="43" t="s">
        <v>90</v>
      </c>
      <c r="G116" s="43">
        <v>100</v>
      </c>
      <c r="H116" s="43">
        <v>100</v>
      </c>
      <c r="I116" s="45">
        <v>100</v>
      </c>
      <c r="J116" s="43">
        <v>100</v>
      </c>
      <c r="K116" s="43">
        <v>100</v>
      </c>
      <c r="L116" s="43">
        <v>100</v>
      </c>
      <c r="M116" s="43">
        <v>100</v>
      </c>
      <c r="N116" s="132"/>
      <c r="O116" s="54"/>
      <c r="P116" s="134"/>
    </row>
    <row r="117" spans="1:16" s="56" customFormat="1" ht="45" x14ac:dyDescent="0.25">
      <c r="A117" s="116"/>
      <c r="B117" s="125" t="s">
        <v>101</v>
      </c>
      <c r="C117" s="43" t="s">
        <v>114</v>
      </c>
      <c r="D117" s="43" t="s">
        <v>420</v>
      </c>
      <c r="E117" s="43" t="s">
        <v>1</v>
      </c>
      <c r="F117" s="43" t="s">
        <v>90</v>
      </c>
      <c r="G117" s="43"/>
      <c r="H117" s="43"/>
      <c r="I117" s="45">
        <v>42.1</v>
      </c>
      <c r="J117" s="45">
        <v>36</v>
      </c>
      <c r="K117" s="45">
        <v>30</v>
      </c>
      <c r="L117" s="45">
        <v>26</v>
      </c>
      <c r="M117" s="45">
        <v>26</v>
      </c>
      <c r="N117" s="132"/>
      <c r="O117" s="54"/>
      <c r="P117" s="134"/>
    </row>
    <row r="118" spans="1:16" s="56" customFormat="1" x14ac:dyDescent="0.25">
      <c r="A118" s="116"/>
      <c r="B118" s="58" t="s">
        <v>14</v>
      </c>
      <c r="C118" s="135"/>
      <c r="D118" s="136"/>
      <c r="E118" s="136"/>
      <c r="F118" s="136"/>
      <c r="G118" s="136"/>
      <c r="H118" s="136"/>
      <c r="I118" s="136"/>
      <c r="J118" s="136"/>
      <c r="K118" s="136"/>
      <c r="L118" s="136"/>
      <c r="M118" s="136"/>
      <c r="N118" s="136"/>
      <c r="O118" s="136"/>
      <c r="P118" s="137"/>
    </row>
    <row r="119" spans="1:16" ht="45" x14ac:dyDescent="0.25">
      <c r="A119" s="57"/>
      <c r="B119" s="120" t="s">
        <v>760</v>
      </c>
      <c r="C119" s="43" t="s">
        <v>299</v>
      </c>
      <c r="D119" s="43" t="s">
        <v>420</v>
      </c>
      <c r="E119" s="132" t="s">
        <v>91</v>
      </c>
      <c r="F119" s="43" t="s">
        <v>111</v>
      </c>
      <c r="G119" s="121"/>
      <c r="H119" s="121">
        <v>22659.1</v>
      </c>
      <c r="I119" s="121"/>
      <c r="J119" s="121"/>
      <c r="K119" s="121"/>
      <c r="L119" s="121"/>
      <c r="M119" s="121"/>
      <c r="N119" s="132" t="s">
        <v>96</v>
      </c>
      <c r="O119" s="123"/>
      <c r="P119" s="122"/>
    </row>
    <row r="120" spans="1:16" ht="45" x14ac:dyDescent="0.25">
      <c r="A120" s="57"/>
      <c r="B120" s="50" t="s">
        <v>761</v>
      </c>
      <c r="C120" s="43" t="s">
        <v>112</v>
      </c>
      <c r="D120" s="43" t="s">
        <v>420</v>
      </c>
      <c r="E120" s="43" t="s">
        <v>1</v>
      </c>
      <c r="F120" s="43" t="s">
        <v>90</v>
      </c>
      <c r="G120" s="130">
        <v>89</v>
      </c>
      <c r="H120" s="130">
        <v>86</v>
      </c>
      <c r="I120" s="121">
        <v>100</v>
      </c>
      <c r="J120" s="130">
        <v>100</v>
      </c>
      <c r="K120" s="130">
        <v>100</v>
      </c>
      <c r="L120" s="130">
        <v>100</v>
      </c>
      <c r="M120" s="130">
        <v>100</v>
      </c>
      <c r="N120" s="132"/>
      <c r="O120" s="123"/>
      <c r="P120" s="122"/>
    </row>
    <row r="121" spans="1:16" ht="45" x14ac:dyDescent="0.25">
      <c r="A121" s="57"/>
      <c r="B121" s="125" t="s">
        <v>101</v>
      </c>
      <c r="C121" s="43" t="s">
        <v>114</v>
      </c>
      <c r="D121" s="43" t="s">
        <v>420</v>
      </c>
      <c r="E121" s="43" t="s">
        <v>1</v>
      </c>
      <c r="F121" s="43" t="s">
        <v>90</v>
      </c>
      <c r="G121" s="130"/>
      <c r="H121" s="130"/>
      <c r="I121" s="121">
        <v>25</v>
      </c>
      <c r="J121" s="121">
        <v>30</v>
      </c>
      <c r="K121" s="121">
        <v>30</v>
      </c>
      <c r="L121" s="121">
        <v>42</v>
      </c>
      <c r="M121" s="121">
        <v>45</v>
      </c>
      <c r="N121" s="132"/>
      <c r="O121" s="123"/>
      <c r="P121" s="122"/>
    </row>
    <row r="122" spans="1:16" x14ac:dyDescent="0.25">
      <c r="A122" s="57"/>
      <c r="B122" s="295" t="s">
        <v>14</v>
      </c>
      <c r="C122" s="296"/>
      <c r="D122" s="296"/>
      <c r="E122" s="296"/>
      <c r="F122" s="296"/>
      <c r="G122" s="296"/>
      <c r="H122" s="296"/>
      <c r="I122" s="296"/>
      <c r="J122" s="296"/>
      <c r="K122" s="296"/>
      <c r="L122" s="296"/>
      <c r="M122" s="296"/>
      <c r="N122" s="296"/>
      <c r="O122" s="296"/>
      <c r="P122" s="297"/>
    </row>
    <row r="123" spans="1:16" ht="60" x14ac:dyDescent="0.25">
      <c r="A123" s="57"/>
      <c r="B123" s="120" t="s">
        <v>300</v>
      </c>
      <c r="C123" s="43" t="s">
        <v>301</v>
      </c>
      <c r="D123" s="43" t="s">
        <v>276</v>
      </c>
      <c r="E123" s="132" t="s">
        <v>91</v>
      </c>
      <c r="F123" s="43" t="s">
        <v>111</v>
      </c>
      <c r="G123" s="121"/>
      <c r="H123" s="121"/>
      <c r="I123" s="121">
        <v>500</v>
      </c>
      <c r="J123" s="121"/>
      <c r="K123" s="121"/>
      <c r="L123" s="121"/>
      <c r="M123" s="121"/>
      <c r="N123" s="132" t="s">
        <v>96</v>
      </c>
      <c r="O123" s="123"/>
      <c r="P123" s="122"/>
    </row>
    <row r="124" spans="1:16" s="47" customFormat="1" ht="60" x14ac:dyDescent="0.25">
      <c r="A124" s="138"/>
      <c r="B124" s="139" t="s">
        <v>245</v>
      </c>
      <c r="C124" s="84" t="s">
        <v>302</v>
      </c>
      <c r="D124" s="43" t="s">
        <v>276</v>
      </c>
      <c r="E124" s="132" t="s">
        <v>91</v>
      </c>
      <c r="F124" s="43" t="s">
        <v>111</v>
      </c>
      <c r="G124" s="84"/>
      <c r="H124" s="84"/>
      <c r="I124" s="85">
        <v>8000</v>
      </c>
      <c r="J124" s="85"/>
      <c r="K124" s="85"/>
      <c r="L124" s="85"/>
      <c r="M124" s="85"/>
      <c r="N124" s="132" t="s">
        <v>96</v>
      </c>
      <c r="O124" s="43"/>
      <c r="P124" s="140"/>
    </row>
    <row r="125" spans="1:16" s="64" customFormat="1" x14ac:dyDescent="0.25">
      <c r="A125" s="115"/>
      <c r="B125" s="50" t="s">
        <v>23</v>
      </c>
      <c r="C125" s="49"/>
      <c r="D125" s="49"/>
      <c r="E125" s="49" t="s">
        <v>91</v>
      </c>
      <c r="F125" s="49"/>
      <c r="G125" s="63"/>
      <c r="H125" s="63">
        <f t="shared" ref="H125:K125" si="12">H126</f>
        <v>22659.1</v>
      </c>
      <c r="I125" s="63">
        <f t="shared" si="12"/>
        <v>8500</v>
      </c>
      <c r="J125" s="63">
        <f t="shared" si="12"/>
        <v>2713</v>
      </c>
      <c r="K125" s="63">
        <f t="shared" si="12"/>
        <v>650</v>
      </c>
      <c r="L125" s="63"/>
      <c r="M125" s="63"/>
      <c r="N125" s="49"/>
      <c r="O125" s="49"/>
      <c r="P125" s="62"/>
    </row>
    <row r="126" spans="1:16" s="64" customFormat="1" x14ac:dyDescent="0.25">
      <c r="A126" s="115"/>
      <c r="B126" s="50" t="s">
        <v>96</v>
      </c>
      <c r="C126" s="49"/>
      <c r="D126" s="49"/>
      <c r="E126" s="49" t="s">
        <v>91</v>
      </c>
      <c r="F126" s="49"/>
      <c r="G126" s="63"/>
      <c r="H126" s="63">
        <f>H110+H111+H115+H119+H123+H124</f>
        <v>22659.1</v>
      </c>
      <c r="I126" s="63">
        <f>I110+I111+I115+I119+I123+I124</f>
        <v>8500</v>
      </c>
      <c r="J126" s="63">
        <f>J110+J111+J115+J119+J123+J124</f>
        <v>2713</v>
      </c>
      <c r="K126" s="63">
        <f>K110+K111+K115+K119+K123+K124</f>
        <v>650</v>
      </c>
      <c r="L126" s="63"/>
      <c r="M126" s="63"/>
      <c r="N126" s="49"/>
      <c r="O126" s="49"/>
      <c r="P126" s="62"/>
    </row>
    <row r="127" spans="1:16" s="64" customFormat="1" x14ac:dyDescent="0.25">
      <c r="A127" s="23"/>
      <c r="B127" s="9" t="s">
        <v>303</v>
      </c>
      <c r="C127" s="10"/>
      <c r="D127" s="10"/>
      <c r="E127" s="10" t="s">
        <v>91</v>
      </c>
      <c r="F127" s="10"/>
      <c r="G127" s="8">
        <f t="shared" ref="G127:M127" si="13">G82+G99+G125</f>
        <v>2670.5</v>
      </c>
      <c r="H127" s="8">
        <f t="shared" si="13"/>
        <v>25732.6</v>
      </c>
      <c r="I127" s="8">
        <f t="shared" si="13"/>
        <v>12781</v>
      </c>
      <c r="J127" s="8">
        <f t="shared" si="13"/>
        <v>9395.7999999999993</v>
      </c>
      <c r="K127" s="8">
        <f t="shared" si="13"/>
        <v>24663.599999999999</v>
      </c>
      <c r="L127" s="8">
        <f t="shared" si="13"/>
        <v>14049.9</v>
      </c>
      <c r="M127" s="8">
        <f t="shared" si="13"/>
        <v>22737.5</v>
      </c>
      <c r="N127" s="10"/>
      <c r="O127" s="10"/>
      <c r="P127" s="10"/>
    </row>
    <row r="128" spans="1:16" s="64" customFormat="1" x14ac:dyDescent="0.25">
      <c r="A128" s="23"/>
      <c r="B128" s="9" t="s">
        <v>118</v>
      </c>
      <c r="C128" s="10"/>
      <c r="D128" s="10"/>
      <c r="E128" s="10" t="s">
        <v>91</v>
      </c>
      <c r="F128" s="10"/>
      <c r="G128" s="8">
        <f t="shared" ref="G128:M129" si="14">G83</f>
        <v>2293.8000000000002</v>
      </c>
      <c r="H128" s="8">
        <f t="shared" si="14"/>
        <v>2602.5</v>
      </c>
      <c r="I128" s="8">
        <f t="shared" si="14"/>
        <v>3813.8999999999996</v>
      </c>
      <c r="J128" s="8">
        <f t="shared" si="14"/>
        <v>6211.5</v>
      </c>
      <c r="K128" s="8">
        <f t="shared" si="14"/>
        <v>3531.4</v>
      </c>
      <c r="L128" s="8">
        <f t="shared" si="14"/>
        <v>3557</v>
      </c>
      <c r="M128" s="8">
        <f t="shared" si="14"/>
        <v>4234</v>
      </c>
      <c r="N128" s="10"/>
      <c r="O128" s="10"/>
      <c r="P128" s="10"/>
    </row>
    <row r="129" spans="1:16" s="64" customFormat="1" x14ac:dyDescent="0.25">
      <c r="A129" s="23"/>
      <c r="B129" s="9" t="s">
        <v>104</v>
      </c>
      <c r="C129" s="10"/>
      <c r="D129" s="10"/>
      <c r="E129" s="10" t="s">
        <v>91</v>
      </c>
      <c r="F129" s="10"/>
      <c r="G129" s="8">
        <f t="shared" si="14"/>
        <v>376.7</v>
      </c>
      <c r="H129" s="8">
        <f t="shared" si="14"/>
        <v>471</v>
      </c>
      <c r="I129" s="8">
        <f t="shared" si="14"/>
        <v>467.1</v>
      </c>
      <c r="J129" s="8">
        <f t="shared" si="14"/>
        <v>471.29999999999995</v>
      </c>
      <c r="K129" s="8">
        <f t="shared" si="14"/>
        <v>482.20000000000005</v>
      </c>
      <c r="L129" s="8">
        <f t="shared" si="14"/>
        <v>492.9</v>
      </c>
      <c r="M129" s="8">
        <f t="shared" si="14"/>
        <v>503.5</v>
      </c>
      <c r="N129" s="10"/>
      <c r="O129" s="10"/>
      <c r="P129" s="10"/>
    </row>
    <row r="130" spans="1:16" s="64" customFormat="1" x14ac:dyDescent="0.25">
      <c r="A130" s="23"/>
      <c r="B130" s="24" t="s">
        <v>96</v>
      </c>
      <c r="C130" s="10"/>
      <c r="D130" s="10"/>
      <c r="E130" s="10" t="s">
        <v>91</v>
      </c>
      <c r="F130" s="10"/>
      <c r="G130" s="8"/>
      <c r="H130" s="8">
        <f>H100+H126</f>
        <v>22659.1</v>
      </c>
      <c r="I130" s="8">
        <f>I100+I126</f>
        <v>8500</v>
      </c>
      <c r="J130" s="8">
        <f>J100+J126</f>
        <v>2713</v>
      </c>
      <c r="K130" s="8">
        <f>K100+K126</f>
        <v>20650</v>
      </c>
      <c r="L130" s="8"/>
      <c r="M130" s="8">
        <f>M100+M126</f>
        <v>18000</v>
      </c>
      <c r="N130" s="10"/>
      <c r="O130" s="10"/>
      <c r="P130" s="10"/>
    </row>
    <row r="131" spans="1:16" x14ac:dyDescent="0.25">
      <c r="A131" s="320" t="s">
        <v>304</v>
      </c>
      <c r="B131" s="320"/>
      <c r="C131" s="320"/>
      <c r="D131" s="320"/>
      <c r="E131" s="320"/>
      <c r="F131" s="320"/>
      <c r="G131" s="320"/>
      <c r="H131" s="320"/>
      <c r="I131" s="320"/>
      <c r="J131" s="320"/>
      <c r="K131" s="320"/>
      <c r="L131" s="320"/>
      <c r="M131" s="320"/>
      <c r="N131" s="320"/>
      <c r="O131" s="320"/>
      <c r="P131" s="320"/>
    </row>
    <row r="132" spans="1:16" ht="45" x14ac:dyDescent="0.25">
      <c r="A132" s="57"/>
      <c r="B132" s="50" t="s">
        <v>762</v>
      </c>
      <c r="C132" s="43" t="s">
        <v>305</v>
      </c>
      <c r="D132" s="43" t="s">
        <v>73</v>
      </c>
      <c r="E132" s="43" t="s">
        <v>1</v>
      </c>
      <c r="F132" s="43" t="s">
        <v>90</v>
      </c>
      <c r="G132" s="84">
        <v>24.5</v>
      </c>
      <c r="H132" s="84">
        <v>24.4</v>
      </c>
      <c r="I132" s="85">
        <v>25.2</v>
      </c>
      <c r="J132" s="84">
        <v>26.1</v>
      </c>
      <c r="K132" s="84">
        <v>27</v>
      </c>
      <c r="L132" s="84">
        <v>27.8</v>
      </c>
      <c r="M132" s="141">
        <v>28</v>
      </c>
      <c r="N132" s="57"/>
      <c r="O132" s="57"/>
      <c r="P132" s="57"/>
    </row>
    <row r="133" spans="1:16" x14ac:dyDescent="0.25">
      <c r="A133" s="57">
        <v>9</v>
      </c>
      <c r="B133" s="292" t="s">
        <v>306</v>
      </c>
      <c r="C133" s="293"/>
      <c r="D133" s="293"/>
      <c r="E133" s="293"/>
      <c r="F133" s="293"/>
      <c r="G133" s="293"/>
      <c r="H133" s="293"/>
      <c r="I133" s="293"/>
      <c r="J133" s="293"/>
      <c r="K133" s="293"/>
      <c r="L133" s="293"/>
      <c r="M133" s="293"/>
      <c r="N133" s="293"/>
      <c r="O133" s="293"/>
      <c r="P133" s="294"/>
    </row>
    <row r="134" spans="1:16" x14ac:dyDescent="0.25">
      <c r="A134" s="57"/>
      <c r="B134" s="292" t="s">
        <v>307</v>
      </c>
      <c r="C134" s="293"/>
      <c r="D134" s="293"/>
      <c r="E134" s="293"/>
      <c r="F134" s="293"/>
      <c r="G134" s="293"/>
      <c r="H134" s="293"/>
      <c r="I134" s="293"/>
      <c r="J134" s="293"/>
      <c r="K134" s="293"/>
      <c r="L134" s="293"/>
      <c r="M134" s="293"/>
      <c r="N134" s="293"/>
      <c r="O134" s="293"/>
      <c r="P134" s="294"/>
    </row>
    <row r="135" spans="1:16" ht="98.25" customHeight="1" x14ac:dyDescent="0.25">
      <c r="A135" s="57"/>
      <c r="B135" s="139" t="s">
        <v>763</v>
      </c>
      <c r="C135" s="84" t="s">
        <v>308</v>
      </c>
      <c r="D135" s="84" t="s">
        <v>309</v>
      </c>
      <c r="E135" s="84" t="s">
        <v>2</v>
      </c>
      <c r="F135" s="43" t="s">
        <v>90</v>
      </c>
      <c r="G135" s="84">
        <v>20</v>
      </c>
      <c r="H135" s="84">
        <v>20</v>
      </c>
      <c r="I135" s="84">
        <v>20</v>
      </c>
      <c r="J135" s="84">
        <v>20</v>
      </c>
      <c r="K135" s="84">
        <v>20</v>
      </c>
      <c r="L135" s="84">
        <v>20</v>
      </c>
      <c r="M135" s="84">
        <v>20</v>
      </c>
      <c r="N135" s="107" t="s">
        <v>190</v>
      </c>
      <c r="O135" s="67"/>
      <c r="P135" s="50"/>
    </row>
    <row r="136" spans="1:16" ht="49.5" customHeight="1" x14ac:dyDescent="0.25">
      <c r="A136" s="57"/>
      <c r="B136" s="142" t="s">
        <v>764</v>
      </c>
      <c r="C136" s="84" t="s">
        <v>310</v>
      </c>
      <c r="D136" s="43" t="s">
        <v>420</v>
      </c>
      <c r="E136" s="84" t="s">
        <v>2</v>
      </c>
      <c r="F136" s="43" t="s">
        <v>90</v>
      </c>
      <c r="G136" s="84">
        <v>5</v>
      </c>
      <c r="H136" s="84">
        <v>5</v>
      </c>
      <c r="I136" s="84">
        <v>5</v>
      </c>
      <c r="J136" s="84">
        <v>5</v>
      </c>
      <c r="K136" s="84">
        <v>5</v>
      </c>
      <c r="L136" s="84">
        <v>5</v>
      </c>
      <c r="M136" s="84">
        <v>5</v>
      </c>
      <c r="N136" s="107" t="s">
        <v>118</v>
      </c>
      <c r="O136" s="67"/>
      <c r="P136" s="50"/>
    </row>
    <row r="137" spans="1:16" ht="66" customHeight="1" x14ac:dyDescent="0.25">
      <c r="A137" s="57"/>
      <c r="B137" s="83" t="s">
        <v>765</v>
      </c>
      <c r="C137" s="84" t="s">
        <v>305</v>
      </c>
      <c r="D137" s="43" t="s">
        <v>73</v>
      </c>
      <c r="E137" s="84" t="s">
        <v>1</v>
      </c>
      <c r="F137" s="84"/>
      <c r="G137" s="143">
        <v>8</v>
      </c>
      <c r="H137" s="84">
        <v>8.8000000000000007</v>
      </c>
      <c r="I137" s="85">
        <v>9.6999999999999993</v>
      </c>
      <c r="J137" s="84">
        <v>11.2</v>
      </c>
      <c r="K137" s="84">
        <v>11.5</v>
      </c>
      <c r="L137" s="84">
        <v>11.7</v>
      </c>
      <c r="M137" s="144">
        <v>11.9</v>
      </c>
      <c r="N137" s="87"/>
      <c r="O137" s="88"/>
      <c r="P137" s="88"/>
    </row>
    <row r="138" spans="1:16" ht="15.75" customHeight="1" x14ac:dyDescent="0.25">
      <c r="A138" s="57">
        <v>10</v>
      </c>
      <c r="B138" s="286" t="s">
        <v>311</v>
      </c>
      <c r="C138" s="287"/>
      <c r="D138" s="287"/>
      <c r="E138" s="287"/>
      <c r="F138" s="287"/>
      <c r="G138" s="287"/>
      <c r="H138" s="287"/>
      <c r="I138" s="287"/>
      <c r="J138" s="287"/>
      <c r="K138" s="287"/>
      <c r="L138" s="287"/>
      <c r="M138" s="287"/>
      <c r="N138" s="287"/>
      <c r="O138" s="287"/>
      <c r="P138" s="288"/>
    </row>
    <row r="139" spans="1:16" ht="15.75" customHeight="1" x14ac:dyDescent="0.25">
      <c r="A139" s="57"/>
      <c r="B139" s="286" t="s">
        <v>312</v>
      </c>
      <c r="C139" s="287"/>
      <c r="D139" s="287"/>
      <c r="E139" s="287"/>
      <c r="F139" s="287"/>
      <c r="G139" s="287"/>
      <c r="H139" s="287"/>
      <c r="I139" s="287"/>
      <c r="J139" s="287"/>
      <c r="K139" s="287"/>
      <c r="L139" s="287"/>
      <c r="M139" s="287"/>
      <c r="N139" s="287"/>
      <c r="O139" s="287"/>
      <c r="P139" s="288"/>
    </row>
    <row r="140" spans="1:16" ht="45" x14ac:dyDescent="0.25">
      <c r="A140" s="57"/>
      <c r="B140" s="54" t="s">
        <v>313</v>
      </c>
      <c r="C140" s="43" t="s">
        <v>295</v>
      </c>
      <c r="D140" s="43" t="s">
        <v>73</v>
      </c>
      <c r="E140" s="43" t="s">
        <v>91</v>
      </c>
      <c r="F140" s="43" t="s">
        <v>90</v>
      </c>
      <c r="G140" s="45">
        <v>1543921</v>
      </c>
      <c r="H140" s="45">
        <v>748222</v>
      </c>
      <c r="I140" s="45">
        <v>1533855.1</v>
      </c>
      <c r="J140" s="45">
        <v>1717917.7</v>
      </c>
      <c r="K140" s="45">
        <v>1924067.8</v>
      </c>
      <c r="L140" s="45">
        <v>2174196.7000000002</v>
      </c>
      <c r="M140" s="45">
        <v>2456842.2000000002</v>
      </c>
      <c r="N140" s="57"/>
      <c r="O140" s="57"/>
      <c r="P140" s="57"/>
    </row>
    <row r="141" spans="1:16" ht="15.75" customHeight="1" x14ac:dyDescent="0.25">
      <c r="A141" s="57"/>
      <c r="B141" s="248" t="s">
        <v>13</v>
      </c>
      <c r="C141" s="249"/>
      <c r="D141" s="249"/>
      <c r="E141" s="249"/>
      <c r="F141" s="249"/>
      <c r="G141" s="249"/>
      <c r="H141" s="249"/>
      <c r="I141" s="249"/>
      <c r="J141" s="249"/>
      <c r="K141" s="249"/>
      <c r="L141" s="249"/>
      <c r="M141" s="249"/>
      <c r="N141" s="249"/>
      <c r="O141" s="249"/>
      <c r="P141" s="250"/>
    </row>
    <row r="142" spans="1:16" ht="47.25" customHeight="1" x14ac:dyDescent="0.25">
      <c r="A142" s="57"/>
      <c r="B142" s="54" t="s">
        <v>314</v>
      </c>
      <c r="C142" s="43" t="s">
        <v>315</v>
      </c>
      <c r="D142" s="43" t="s">
        <v>420</v>
      </c>
      <c r="E142" s="43" t="s">
        <v>12</v>
      </c>
      <c r="F142" s="43" t="s">
        <v>90</v>
      </c>
      <c r="G142" s="121">
        <v>8.8000000000000007</v>
      </c>
      <c r="H142" s="121">
        <v>3</v>
      </c>
      <c r="I142" s="121">
        <v>10.9</v>
      </c>
      <c r="J142" s="121">
        <v>11.5</v>
      </c>
      <c r="K142" s="121">
        <v>12.1</v>
      </c>
      <c r="L142" s="121">
        <v>12.7</v>
      </c>
      <c r="M142" s="121">
        <v>13.3</v>
      </c>
      <c r="N142" s="107" t="s">
        <v>104</v>
      </c>
      <c r="O142" s="145">
        <v>454006</v>
      </c>
      <c r="P142" s="57"/>
    </row>
    <row r="143" spans="1:16" x14ac:dyDescent="0.25">
      <c r="A143" s="320"/>
      <c r="B143" s="245" t="s">
        <v>316</v>
      </c>
      <c r="C143" s="244" t="s">
        <v>317</v>
      </c>
      <c r="D143" s="244" t="s">
        <v>420</v>
      </c>
      <c r="E143" s="242" t="s">
        <v>12</v>
      </c>
      <c r="F143" s="244" t="s">
        <v>90</v>
      </c>
      <c r="G143" s="289"/>
      <c r="H143" s="289"/>
      <c r="I143" s="289">
        <v>30</v>
      </c>
      <c r="J143" s="289">
        <v>30</v>
      </c>
      <c r="K143" s="289">
        <v>30</v>
      </c>
      <c r="L143" s="289">
        <v>30</v>
      </c>
      <c r="M143" s="289">
        <v>30</v>
      </c>
      <c r="N143" s="242"/>
      <c r="O143" s="281"/>
      <c r="P143" s="281"/>
    </row>
    <row r="144" spans="1:16" ht="43.5" customHeight="1" x14ac:dyDescent="0.25">
      <c r="A144" s="320"/>
      <c r="B144" s="245"/>
      <c r="C144" s="244"/>
      <c r="D144" s="244"/>
      <c r="E144" s="243"/>
      <c r="F144" s="244"/>
      <c r="G144" s="290"/>
      <c r="H144" s="290"/>
      <c r="I144" s="290"/>
      <c r="J144" s="290"/>
      <c r="K144" s="290"/>
      <c r="L144" s="290"/>
      <c r="M144" s="290"/>
      <c r="N144" s="243"/>
      <c r="O144" s="282"/>
      <c r="P144" s="282"/>
    </row>
    <row r="145" spans="1:16" ht="15.75" customHeight="1" x14ac:dyDescent="0.25">
      <c r="A145" s="320"/>
      <c r="B145" s="245" t="s">
        <v>246</v>
      </c>
      <c r="C145" s="244" t="s">
        <v>318</v>
      </c>
      <c r="D145" s="244" t="s">
        <v>420</v>
      </c>
      <c r="E145" s="242" t="s">
        <v>12</v>
      </c>
      <c r="F145" s="244" t="s">
        <v>90</v>
      </c>
      <c r="G145" s="289"/>
      <c r="H145" s="289"/>
      <c r="I145" s="289">
        <v>30</v>
      </c>
      <c r="J145" s="289">
        <v>30</v>
      </c>
      <c r="K145" s="289">
        <v>30</v>
      </c>
      <c r="L145" s="289">
        <v>30</v>
      </c>
      <c r="M145" s="289">
        <v>30</v>
      </c>
      <c r="N145" s="242"/>
      <c r="O145" s="281"/>
      <c r="P145" s="281"/>
    </row>
    <row r="146" spans="1:16" ht="48.75" customHeight="1" x14ac:dyDescent="0.25">
      <c r="A146" s="320"/>
      <c r="B146" s="245"/>
      <c r="C146" s="244"/>
      <c r="D146" s="244"/>
      <c r="E146" s="243"/>
      <c r="F146" s="244"/>
      <c r="G146" s="290"/>
      <c r="H146" s="290"/>
      <c r="I146" s="290"/>
      <c r="J146" s="290"/>
      <c r="K146" s="290"/>
      <c r="L146" s="290"/>
      <c r="M146" s="290"/>
      <c r="N146" s="243"/>
      <c r="O146" s="282"/>
      <c r="P146" s="282"/>
    </row>
    <row r="147" spans="1:16" ht="59.25" customHeight="1" x14ac:dyDescent="0.25">
      <c r="A147" s="57"/>
      <c r="B147" s="44" t="s">
        <v>766</v>
      </c>
      <c r="C147" s="43" t="s">
        <v>137</v>
      </c>
      <c r="D147" s="43" t="s">
        <v>73</v>
      </c>
      <c r="E147" s="43" t="s">
        <v>115</v>
      </c>
      <c r="F147" s="43" t="s">
        <v>90</v>
      </c>
      <c r="G147" s="45">
        <v>768.2</v>
      </c>
      <c r="H147" s="45" t="s">
        <v>40</v>
      </c>
      <c r="I147" s="45">
        <v>1256.3</v>
      </c>
      <c r="J147" s="45">
        <v>1542</v>
      </c>
      <c r="K147" s="45">
        <v>1901.4</v>
      </c>
      <c r="L147" s="45">
        <v>2333</v>
      </c>
      <c r="M147" s="45">
        <v>2710.6</v>
      </c>
      <c r="N147" s="43"/>
      <c r="O147" s="43"/>
      <c r="P147" s="57"/>
    </row>
    <row r="148" spans="1:16" ht="45" x14ac:dyDescent="0.25">
      <c r="A148" s="57"/>
      <c r="B148" s="125" t="s">
        <v>101</v>
      </c>
      <c r="C148" s="43" t="s">
        <v>319</v>
      </c>
      <c r="D148" s="43" t="s">
        <v>709</v>
      </c>
      <c r="E148" s="43" t="s">
        <v>115</v>
      </c>
      <c r="F148" s="43" t="s">
        <v>90</v>
      </c>
      <c r="G148" s="45">
        <v>354.3</v>
      </c>
      <c r="H148" s="45">
        <v>453</v>
      </c>
      <c r="I148" s="45">
        <v>565.29999999999995</v>
      </c>
      <c r="J148" s="45">
        <v>687.3</v>
      </c>
      <c r="K148" s="45">
        <v>849.1</v>
      </c>
      <c r="L148" s="45">
        <v>1034</v>
      </c>
      <c r="M148" s="45">
        <v>1043.2</v>
      </c>
      <c r="N148" s="43"/>
      <c r="O148" s="43"/>
      <c r="P148" s="57"/>
    </row>
    <row r="149" spans="1:16" ht="28.5" customHeight="1" x14ac:dyDescent="0.25">
      <c r="A149" s="57">
        <v>11</v>
      </c>
      <c r="B149" s="286" t="s">
        <v>320</v>
      </c>
      <c r="C149" s="287"/>
      <c r="D149" s="287"/>
      <c r="E149" s="287"/>
      <c r="F149" s="287"/>
      <c r="G149" s="287"/>
      <c r="H149" s="287"/>
      <c r="I149" s="287"/>
      <c r="J149" s="287"/>
      <c r="K149" s="287"/>
      <c r="L149" s="287"/>
      <c r="M149" s="287"/>
      <c r="N149" s="287"/>
      <c r="O149" s="287"/>
      <c r="P149" s="288"/>
    </row>
    <row r="150" spans="1:16" ht="19.5" customHeight="1" x14ac:dyDescent="0.25">
      <c r="A150" s="57"/>
      <c r="B150" s="286" t="s">
        <v>767</v>
      </c>
      <c r="C150" s="287"/>
      <c r="D150" s="287"/>
      <c r="E150" s="287"/>
      <c r="F150" s="287"/>
      <c r="G150" s="287"/>
      <c r="H150" s="287"/>
      <c r="I150" s="287"/>
      <c r="J150" s="287"/>
      <c r="K150" s="146"/>
      <c r="L150" s="146"/>
      <c r="M150" s="146"/>
      <c r="N150" s="129"/>
      <c r="O150" s="129"/>
      <c r="P150" s="147"/>
    </row>
    <row r="151" spans="1:16" x14ac:dyDescent="0.25">
      <c r="A151" s="57"/>
      <c r="B151" s="248" t="s">
        <v>14</v>
      </c>
      <c r="C151" s="249"/>
      <c r="D151" s="249"/>
      <c r="E151" s="249"/>
      <c r="F151" s="249"/>
      <c r="G151" s="249"/>
      <c r="H151" s="249"/>
      <c r="I151" s="249"/>
      <c r="J151" s="249"/>
      <c r="K151" s="249"/>
      <c r="L151" s="249"/>
      <c r="M151" s="249"/>
      <c r="N151" s="249"/>
      <c r="O151" s="249"/>
      <c r="P151" s="250"/>
    </row>
    <row r="152" spans="1:16" ht="45" customHeight="1" x14ac:dyDescent="0.25">
      <c r="A152" s="57"/>
      <c r="B152" s="120" t="s">
        <v>768</v>
      </c>
      <c r="C152" s="107" t="s">
        <v>150</v>
      </c>
      <c r="D152" s="43" t="s">
        <v>420</v>
      </c>
      <c r="E152" s="107" t="s">
        <v>12</v>
      </c>
      <c r="F152" s="43" t="s">
        <v>90</v>
      </c>
      <c r="G152" s="107">
        <v>5</v>
      </c>
      <c r="H152" s="107">
        <v>3</v>
      </c>
      <c r="I152" s="107">
        <v>8</v>
      </c>
      <c r="J152" s="107">
        <v>3</v>
      </c>
      <c r="K152" s="107">
        <v>1</v>
      </c>
      <c r="L152" s="57"/>
      <c r="M152" s="57"/>
      <c r="N152" s="57"/>
      <c r="O152" s="57"/>
      <c r="P152" s="43" t="s">
        <v>15</v>
      </c>
    </row>
    <row r="153" spans="1:16" ht="30" x14ac:dyDescent="0.25">
      <c r="A153" s="57"/>
      <c r="B153" s="120" t="s">
        <v>769</v>
      </c>
      <c r="C153" s="107" t="s">
        <v>150</v>
      </c>
      <c r="D153" s="43" t="s">
        <v>420</v>
      </c>
      <c r="E153" s="107" t="s">
        <v>12</v>
      </c>
      <c r="F153" s="43" t="s">
        <v>90</v>
      </c>
      <c r="G153" s="107">
        <v>1</v>
      </c>
      <c r="H153" s="107">
        <v>1</v>
      </c>
      <c r="I153" s="107"/>
      <c r="J153" s="107">
        <v>1</v>
      </c>
      <c r="K153" s="107">
        <v>1</v>
      </c>
      <c r="L153" s="57"/>
      <c r="M153" s="57"/>
      <c r="N153" s="57"/>
      <c r="O153" s="57"/>
      <c r="P153" s="107" t="s">
        <v>16</v>
      </c>
    </row>
    <row r="154" spans="1:16" ht="59.25" x14ac:dyDescent="0.25">
      <c r="A154" s="57"/>
      <c r="B154" s="44" t="s">
        <v>770</v>
      </c>
      <c r="C154" s="43" t="s">
        <v>138</v>
      </c>
      <c r="D154" s="43" t="s">
        <v>709</v>
      </c>
      <c r="E154" s="43" t="s">
        <v>115</v>
      </c>
      <c r="F154" s="43" t="s">
        <v>90</v>
      </c>
      <c r="G154" s="48">
        <v>50.9</v>
      </c>
      <c r="H154" s="48">
        <v>234.3</v>
      </c>
      <c r="I154" s="45">
        <v>288.89999999999998</v>
      </c>
      <c r="J154" s="48">
        <v>385.5</v>
      </c>
      <c r="K154" s="48">
        <v>513.4</v>
      </c>
      <c r="L154" s="48">
        <v>699.9</v>
      </c>
      <c r="M154" s="48">
        <v>813.2</v>
      </c>
      <c r="N154" s="43"/>
      <c r="O154" s="43"/>
      <c r="P154" s="57"/>
    </row>
    <row r="155" spans="1:16" ht="60" x14ac:dyDescent="0.25">
      <c r="A155" s="57"/>
      <c r="B155" s="125" t="s">
        <v>101</v>
      </c>
      <c r="C155" s="43" t="s">
        <v>321</v>
      </c>
      <c r="D155" s="43" t="s">
        <v>709</v>
      </c>
      <c r="E155" s="43" t="s">
        <v>115</v>
      </c>
      <c r="F155" s="43" t="s">
        <v>90</v>
      </c>
      <c r="G155" s="119"/>
      <c r="H155" s="119"/>
      <c r="I155" s="45">
        <v>151.5</v>
      </c>
      <c r="J155" s="48">
        <v>213.8</v>
      </c>
      <c r="K155" s="48">
        <v>272.8</v>
      </c>
      <c r="L155" s="48">
        <v>487</v>
      </c>
      <c r="M155" s="48">
        <v>378.8</v>
      </c>
      <c r="N155" s="43"/>
      <c r="O155" s="43"/>
      <c r="P155" s="57"/>
    </row>
    <row r="156" spans="1:16" x14ac:dyDescent="0.25">
      <c r="A156" s="57"/>
      <c r="B156" s="248" t="s">
        <v>14</v>
      </c>
      <c r="C156" s="249"/>
      <c r="D156" s="249"/>
      <c r="E156" s="249"/>
      <c r="F156" s="249"/>
      <c r="G156" s="249"/>
      <c r="H156" s="249"/>
      <c r="I156" s="249"/>
      <c r="J156" s="249"/>
      <c r="K156" s="249"/>
      <c r="L156" s="249"/>
      <c r="M156" s="249"/>
      <c r="N156" s="249"/>
      <c r="O156" s="249"/>
      <c r="P156" s="250"/>
    </row>
    <row r="157" spans="1:16" ht="47.25" customHeight="1" x14ac:dyDescent="0.25">
      <c r="A157" s="320"/>
      <c r="B157" s="245" t="s">
        <v>247</v>
      </c>
      <c r="C157" s="242" t="s">
        <v>324</v>
      </c>
      <c r="D157" s="244" t="s">
        <v>420</v>
      </c>
      <c r="E157" s="43" t="s">
        <v>12</v>
      </c>
      <c r="F157" s="244" t="s">
        <v>90</v>
      </c>
      <c r="G157" s="121"/>
      <c r="H157" s="121"/>
      <c r="I157" s="121"/>
      <c r="J157" s="121"/>
      <c r="K157" s="121">
        <v>2</v>
      </c>
      <c r="L157" s="121">
        <v>3</v>
      </c>
      <c r="M157" s="121"/>
      <c r="N157" s="258" t="s">
        <v>96</v>
      </c>
      <c r="O157" s="57"/>
      <c r="P157" s="57"/>
    </row>
    <row r="158" spans="1:16" x14ac:dyDescent="0.25">
      <c r="A158" s="320"/>
      <c r="B158" s="245"/>
      <c r="C158" s="243"/>
      <c r="D158" s="244"/>
      <c r="E158" s="43" t="s">
        <v>116</v>
      </c>
      <c r="F158" s="244"/>
      <c r="G158" s="121"/>
      <c r="H158" s="121"/>
      <c r="I158" s="121"/>
      <c r="J158" s="121"/>
      <c r="K158" s="121">
        <f>K159+K167</f>
        <v>9400</v>
      </c>
      <c r="L158" s="121">
        <f>L161+L163+L165</f>
        <v>138000</v>
      </c>
      <c r="M158" s="121"/>
      <c r="N158" s="259"/>
      <c r="O158" s="107"/>
      <c r="P158" s="57"/>
    </row>
    <row r="159" spans="1:16" ht="27" customHeight="1" x14ac:dyDescent="0.25">
      <c r="A159" s="320"/>
      <c r="B159" s="245" t="s">
        <v>248</v>
      </c>
      <c r="C159" s="244" t="s">
        <v>322</v>
      </c>
      <c r="D159" s="244" t="s">
        <v>420</v>
      </c>
      <c r="E159" s="242" t="s">
        <v>116</v>
      </c>
      <c r="F159" s="244" t="s">
        <v>111</v>
      </c>
      <c r="G159" s="289"/>
      <c r="H159" s="289"/>
      <c r="I159" s="289"/>
      <c r="J159" s="289"/>
      <c r="K159" s="289">
        <v>1900</v>
      </c>
      <c r="L159" s="289"/>
      <c r="M159" s="289"/>
      <c r="N159" s="258" t="s">
        <v>96</v>
      </c>
      <c r="O159" s="281"/>
      <c r="P159" s="258" t="s">
        <v>139</v>
      </c>
    </row>
    <row r="160" spans="1:16" ht="20.25" customHeight="1" x14ac:dyDescent="0.25">
      <c r="A160" s="320"/>
      <c r="B160" s="245"/>
      <c r="C160" s="244"/>
      <c r="D160" s="244"/>
      <c r="E160" s="243"/>
      <c r="F160" s="244"/>
      <c r="G160" s="290"/>
      <c r="H160" s="290"/>
      <c r="I160" s="290"/>
      <c r="J160" s="290"/>
      <c r="K160" s="290"/>
      <c r="L160" s="290"/>
      <c r="M160" s="290"/>
      <c r="N160" s="259"/>
      <c r="O160" s="282"/>
      <c r="P160" s="259"/>
    </row>
    <row r="161" spans="1:16" ht="31.5" customHeight="1" x14ac:dyDescent="0.25">
      <c r="A161" s="320"/>
      <c r="B161" s="245" t="s">
        <v>249</v>
      </c>
      <c r="C161" s="244" t="s">
        <v>323</v>
      </c>
      <c r="D161" s="244" t="s">
        <v>420</v>
      </c>
      <c r="E161" s="242" t="s">
        <v>116</v>
      </c>
      <c r="F161" s="244" t="s">
        <v>111</v>
      </c>
      <c r="G161" s="289"/>
      <c r="H161" s="289"/>
      <c r="I161" s="289"/>
      <c r="J161" s="289"/>
      <c r="K161" s="289"/>
      <c r="L161" s="289">
        <v>115000</v>
      </c>
      <c r="M161" s="289"/>
      <c r="N161" s="258" t="s">
        <v>96</v>
      </c>
      <c r="O161" s="281"/>
      <c r="P161" s="258"/>
    </row>
    <row r="162" spans="1:16" x14ac:dyDescent="0.25">
      <c r="A162" s="320"/>
      <c r="B162" s="245"/>
      <c r="C162" s="244"/>
      <c r="D162" s="244"/>
      <c r="E162" s="243"/>
      <c r="F162" s="244"/>
      <c r="G162" s="290"/>
      <c r="H162" s="290"/>
      <c r="I162" s="290"/>
      <c r="J162" s="290"/>
      <c r="K162" s="290"/>
      <c r="L162" s="290"/>
      <c r="M162" s="290"/>
      <c r="N162" s="259"/>
      <c r="O162" s="282"/>
      <c r="P162" s="259"/>
    </row>
    <row r="163" spans="1:16" ht="30.75" customHeight="1" x14ac:dyDescent="0.25">
      <c r="A163" s="320"/>
      <c r="B163" s="245" t="s">
        <v>250</v>
      </c>
      <c r="C163" s="242" t="s">
        <v>325</v>
      </c>
      <c r="D163" s="244" t="s">
        <v>420</v>
      </c>
      <c r="E163" s="242" t="s">
        <v>116</v>
      </c>
      <c r="F163" s="244" t="s">
        <v>111</v>
      </c>
      <c r="G163" s="289"/>
      <c r="H163" s="289"/>
      <c r="I163" s="289"/>
      <c r="J163" s="289"/>
      <c r="K163" s="289"/>
      <c r="L163" s="289">
        <v>10000</v>
      </c>
      <c r="M163" s="289"/>
      <c r="N163" s="258" t="s">
        <v>96</v>
      </c>
      <c r="O163" s="281"/>
      <c r="P163" s="258"/>
    </row>
    <row r="164" spans="1:16" ht="48" customHeight="1" x14ac:dyDescent="0.25">
      <c r="A164" s="320"/>
      <c r="B164" s="245"/>
      <c r="C164" s="243"/>
      <c r="D164" s="244"/>
      <c r="E164" s="243"/>
      <c r="F164" s="244"/>
      <c r="G164" s="290"/>
      <c r="H164" s="290"/>
      <c r="I164" s="290"/>
      <c r="J164" s="290"/>
      <c r="K164" s="290"/>
      <c r="L164" s="290"/>
      <c r="M164" s="290"/>
      <c r="N164" s="259"/>
      <c r="O164" s="282"/>
      <c r="P164" s="259"/>
    </row>
    <row r="165" spans="1:16" ht="48" customHeight="1" x14ac:dyDescent="0.25">
      <c r="A165" s="320"/>
      <c r="B165" s="245" t="s">
        <v>251</v>
      </c>
      <c r="C165" s="244" t="s">
        <v>326</v>
      </c>
      <c r="D165" s="244" t="s">
        <v>420</v>
      </c>
      <c r="E165" s="242" t="s">
        <v>116</v>
      </c>
      <c r="F165" s="244" t="s">
        <v>111</v>
      </c>
      <c r="G165" s="289"/>
      <c r="H165" s="289"/>
      <c r="I165" s="289"/>
      <c r="J165" s="289"/>
      <c r="K165" s="289"/>
      <c r="L165" s="289">
        <v>13000</v>
      </c>
      <c r="M165" s="289"/>
      <c r="N165" s="258" t="s">
        <v>96</v>
      </c>
      <c r="O165" s="281"/>
      <c r="P165" s="258"/>
    </row>
    <row r="166" spans="1:16" ht="38.25" customHeight="1" x14ac:dyDescent="0.25">
      <c r="A166" s="320"/>
      <c r="B166" s="245"/>
      <c r="C166" s="244"/>
      <c r="D166" s="244"/>
      <c r="E166" s="243"/>
      <c r="F166" s="244"/>
      <c r="G166" s="290"/>
      <c r="H166" s="290"/>
      <c r="I166" s="290"/>
      <c r="J166" s="290"/>
      <c r="K166" s="290"/>
      <c r="L166" s="290"/>
      <c r="M166" s="290"/>
      <c r="N166" s="259"/>
      <c r="O166" s="282"/>
      <c r="P166" s="259"/>
    </row>
    <row r="167" spans="1:16" ht="31.5" customHeight="1" x14ac:dyDescent="0.25">
      <c r="A167" s="320"/>
      <c r="B167" s="245" t="s">
        <v>252</v>
      </c>
      <c r="C167" s="244" t="s">
        <v>327</v>
      </c>
      <c r="D167" s="244" t="s">
        <v>420</v>
      </c>
      <c r="E167" s="242" t="s">
        <v>116</v>
      </c>
      <c r="F167" s="244" t="s">
        <v>111</v>
      </c>
      <c r="G167" s="289"/>
      <c r="H167" s="289"/>
      <c r="I167" s="289"/>
      <c r="J167" s="289"/>
      <c r="K167" s="289">
        <v>7500</v>
      </c>
      <c r="L167" s="289"/>
      <c r="M167" s="289"/>
      <c r="N167" s="258" t="s">
        <v>96</v>
      </c>
      <c r="O167" s="281"/>
      <c r="P167" s="258"/>
    </row>
    <row r="168" spans="1:16" x14ac:dyDescent="0.25">
      <c r="A168" s="320"/>
      <c r="B168" s="245"/>
      <c r="C168" s="244"/>
      <c r="D168" s="244"/>
      <c r="E168" s="243"/>
      <c r="F168" s="244"/>
      <c r="G168" s="290"/>
      <c r="H168" s="290"/>
      <c r="I168" s="290"/>
      <c r="J168" s="290"/>
      <c r="K168" s="290"/>
      <c r="L168" s="290"/>
      <c r="M168" s="290"/>
      <c r="N168" s="259"/>
      <c r="O168" s="282"/>
      <c r="P168" s="259"/>
    </row>
    <row r="169" spans="1:16" s="64" customFormat="1" x14ac:dyDescent="0.25">
      <c r="A169" s="115"/>
      <c r="B169" s="286" t="s">
        <v>191</v>
      </c>
      <c r="C169" s="287"/>
      <c r="D169" s="287"/>
      <c r="E169" s="287"/>
      <c r="F169" s="287"/>
      <c r="G169" s="287"/>
      <c r="H169" s="287"/>
      <c r="I169" s="287"/>
      <c r="J169" s="287"/>
      <c r="K169" s="287"/>
      <c r="L169" s="287"/>
      <c r="M169" s="287"/>
      <c r="N169" s="287"/>
      <c r="O169" s="287"/>
      <c r="P169" s="288"/>
    </row>
    <row r="170" spans="1:16" s="64" customFormat="1" x14ac:dyDescent="0.25">
      <c r="A170" s="115"/>
      <c r="B170" s="295" t="s">
        <v>13</v>
      </c>
      <c r="C170" s="296"/>
      <c r="D170" s="296"/>
      <c r="E170" s="296"/>
      <c r="F170" s="296"/>
      <c r="G170" s="296"/>
      <c r="H170" s="296"/>
      <c r="I170" s="296"/>
      <c r="J170" s="296"/>
      <c r="K170" s="296"/>
      <c r="L170" s="296"/>
      <c r="M170" s="296"/>
      <c r="N170" s="296"/>
      <c r="O170" s="296"/>
      <c r="P170" s="297"/>
    </row>
    <row r="171" spans="1:16" s="64" customFormat="1" ht="66.75" customHeight="1" x14ac:dyDescent="0.25">
      <c r="A171" s="115"/>
      <c r="B171" s="72" t="s">
        <v>771</v>
      </c>
      <c r="C171" s="43" t="s">
        <v>328</v>
      </c>
      <c r="D171" s="43" t="s">
        <v>420</v>
      </c>
      <c r="E171" s="107" t="s">
        <v>91</v>
      </c>
      <c r="F171" s="73" t="s">
        <v>192</v>
      </c>
      <c r="G171" s="2"/>
      <c r="H171" s="2"/>
      <c r="I171" s="2">
        <v>1137.9000000000001</v>
      </c>
      <c r="J171" s="2">
        <v>1096.4000000000001</v>
      </c>
      <c r="K171" s="2">
        <v>1200.5999999999999</v>
      </c>
      <c r="L171" s="107">
        <v>1082.9000000000001</v>
      </c>
      <c r="M171" s="107">
        <v>360.3</v>
      </c>
      <c r="N171" s="43" t="s">
        <v>118</v>
      </c>
      <c r="O171" s="43"/>
      <c r="P171" s="55"/>
    </row>
    <row r="172" spans="1:16" s="64" customFormat="1" ht="27" customHeight="1" x14ac:dyDescent="0.25">
      <c r="A172" s="115"/>
      <c r="B172" s="248" t="s">
        <v>14</v>
      </c>
      <c r="C172" s="298"/>
      <c r="D172" s="298"/>
      <c r="E172" s="298"/>
      <c r="F172" s="298"/>
      <c r="G172" s="298"/>
      <c r="H172" s="298"/>
      <c r="I172" s="298"/>
      <c r="J172" s="298"/>
      <c r="K172" s="298"/>
      <c r="L172" s="298"/>
      <c r="M172" s="298"/>
      <c r="N172" s="298"/>
      <c r="O172" s="298"/>
      <c r="P172" s="299"/>
    </row>
    <row r="173" spans="1:16" s="64" customFormat="1" ht="53.25" customHeight="1" x14ac:dyDescent="0.25">
      <c r="A173" s="115"/>
      <c r="B173" s="54" t="s">
        <v>773</v>
      </c>
      <c r="C173" s="43" t="s">
        <v>328</v>
      </c>
      <c r="D173" s="43" t="s">
        <v>420</v>
      </c>
      <c r="E173" s="107" t="s">
        <v>91</v>
      </c>
      <c r="F173" s="43" t="s">
        <v>111</v>
      </c>
      <c r="G173" s="2"/>
      <c r="H173" s="2"/>
      <c r="I173" s="2">
        <v>1000.6</v>
      </c>
      <c r="J173" s="2"/>
      <c r="K173" s="2"/>
      <c r="L173" s="55"/>
      <c r="M173" s="55"/>
      <c r="N173" s="43" t="s">
        <v>329</v>
      </c>
      <c r="O173" s="67"/>
      <c r="P173" s="68"/>
    </row>
    <row r="174" spans="1:16" s="64" customFormat="1" ht="27" customHeight="1" x14ac:dyDescent="0.25">
      <c r="A174" s="115"/>
      <c r="B174" s="286" t="s">
        <v>774</v>
      </c>
      <c r="C174" s="287"/>
      <c r="D174" s="287"/>
      <c r="E174" s="287"/>
      <c r="F174" s="287"/>
      <c r="G174" s="287"/>
      <c r="H174" s="287"/>
      <c r="I174" s="287"/>
      <c r="J174" s="287"/>
      <c r="K174" s="287"/>
      <c r="L174" s="287"/>
      <c r="M174" s="287"/>
      <c r="N174" s="287"/>
      <c r="O174" s="287"/>
      <c r="P174" s="288"/>
    </row>
    <row r="175" spans="1:16" s="64" customFormat="1" ht="53.25" customHeight="1" x14ac:dyDescent="0.25">
      <c r="A175" s="115"/>
      <c r="B175" s="139" t="s">
        <v>775</v>
      </c>
      <c r="C175" s="84" t="s">
        <v>330</v>
      </c>
      <c r="D175" s="84" t="s">
        <v>772</v>
      </c>
      <c r="E175" s="84" t="s">
        <v>2</v>
      </c>
      <c r="F175" s="84" t="s">
        <v>90</v>
      </c>
      <c r="G175" s="84"/>
      <c r="H175" s="84">
        <v>1</v>
      </c>
      <c r="I175" s="113">
        <v>1</v>
      </c>
      <c r="J175" s="148">
        <v>1</v>
      </c>
      <c r="K175" s="148">
        <v>1</v>
      </c>
      <c r="L175" s="148">
        <v>1</v>
      </c>
      <c r="M175" s="148">
        <v>1</v>
      </c>
      <c r="N175" s="84"/>
      <c r="O175" s="84"/>
      <c r="P175" s="149"/>
    </row>
    <row r="176" spans="1:16" s="64" customFormat="1" ht="22.5" customHeight="1" x14ac:dyDescent="0.25">
      <c r="A176" s="115"/>
      <c r="B176" s="50" t="s">
        <v>23</v>
      </c>
      <c r="C176" s="49"/>
      <c r="D176" s="49"/>
      <c r="E176" s="49" t="s">
        <v>91</v>
      </c>
      <c r="F176" s="49"/>
      <c r="G176" s="63">
        <f>G177+G178+G179</f>
        <v>8.8000000000000007</v>
      </c>
      <c r="H176" s="63">
        <f t="shared" ref="H176:M176" si="15">H177+H178+H179</f>
        <v>3</v>
      </c>
      <c r="I176" s="63">
        <f t="shared" si="15"/>
        <v>2149.4</v>
      </c>
      <c r="J176" s="63">
        <f t="shared" si="15"/>
        <v>1107.9000000000001</v>
      </c>
      <c r="K176" s="63">
        <f t="shared" si="15"/>
        <v>10612.7</v>
      </c>
      <c r="L176" s="63">
        <f t="shared" si="15"/>
        <v>139095.6</v>
      </c>
      <c r="M176" s="63">
        <f t="shared" si="15"/>
        <v>373.6</v>
      </c>
      <c r="N176" s="49"/>
      <c r="O176" s="49"/>
      <c r="P176" s="62"/>
    </row>
    <row r="177" spans="1:16" s="64" customFormat="1" ht="22.5" customHeight="1" x14ac:dyDescent="0.25">
      <c r="A177" s="115"/>
      <c r="B177" s="50" t="s">
        <v>118</v>
      </c>
      <c r="C177" s="49"/>
      <c r="D177" s="49"/>
      <c r="E177" s="49" t="s">
        <v>91</v>
      </c>
      <c r="F177" s="49"/>
      <c r="G177" s="63"/>
      <c r="H177" s="63"/>
      <c r="I177" s="63">
        <f t="shared" ref="I177:M177" si="16">I171</f>
        <v>1137.9000000000001</v>
      </c>
      <c r="J177" s="63">
        <f t="shared" si="16"/>
        <v>1096.4000000000001</v>
      </c>
      <c r="K177" s="63">
        <f t="shared" si="16"/>
        <v>1200.5999999999999</v>
      </c>
      <c r="L177" s="63">
        <f t="shared" si="16"/>
        <v>1082.9000000000001</v>
      </c>
      <c r="M177" s="63">
        <f t="shared" si="16"/>
        <v>360.3</v>
      </c>
      <c r="N177" s="49"/>
      <c r="O177" s="49"/>
      <c r="P177" s="62"/>
    </row>
    <row r="178" spans="1:16" s="64" customFormat="1" ht="22.5" customHeight="1" x14ac:dyDescent="0.25">
      <c r="A178" s="115"/>
      <c r="B178" s="50" t="s">
        <v>104</v>
      </c>
      <c r="C178" s="49"/>
      <c r="D178" s="49"/>
      <c r="E178" s="49" t="s">
        <v>91</v>
      </c>
      <c r="F178" s="49"/>
      <c r="G178" s="63">
        <f>G142</f>
        <v>8.8000000000000007</v>
      </c>
      <c r="H178" s="63">
        <f t="shared" ref="H178:M178" si="17">H142</f>
        <v>3</v>
      </c>
      <c r="I178" s="63">
        <f t="shared" si="17"/>
        <v>10.9</v>
      </c>
      <c r="J178" s="63">
        <f t="shared" si="17"/>
        <v>11.5</v>
      </c>
      <c r="K178" s="63">
        <f t="shared" si="17"/>
        <v>12.1</v>
      </c>
      <c r="L178" s="63">
        <f t="shared" si="17"/>
        <v>12.7</v>
      </c>
      <c r="M178" s="63">
        <f t="shared" si="17"/>
        <v>13.3</v>
      </c>
      <c r="N178" s="49"/>
      <c r="O178" s="49"/>
      <c r="P178" s="62"/>
    </row>
    <row r="179" spans="1:16" s="64" customFormat="1" ht="22.5" customHeight="1" x14ac:dyDescent="0.25">
      <c r="A179" s="115"/>
      <c r="B179" s="50" t="s">
        <v>96</v>
      </c>
      <c r="C179" s="49"/>
      <c r="D179" s="49"/>
      <c r="E179" s="49" t="s">
        <v>91</v>
      </c>
      <c r="F179" s="49"/>
      <c r="G179" s="63"/>
      <c r="H179" s="63"/>
      <c r="I179" s="63">
        <f t="shared" ref="I179:L179" si="18">I158+I173</f>
        <v>1000.6</v>
      </c>
      <c r="J179" s="63"/>
      <c r="K179" s="63">
        <f t="shared" si="18"/>
        <v>9400</v>
      </c>
      <c r="L179" s="63">
        <f t="shared" si="18"/>
        <v>138000</v>
      </c>
      <c r="M179" s="63"/>
      <c r="N179" s="49"/>
      <c r="O179" s="49"/>
      <c r="P179" s="62"/>
    </row>
    <row r="180" spans="1:16" ht="84" customHeight="1" x14ac:dyDescent="0.25">
      <c r="A180" s="49"/>
      <c r="B180" s="66" t="s">
        <v>776</v>
      </c>
      <c r="C180" s="43" t="s">
        <v>331</v>
      </c>
      <c r="D180" s="43" t="s">
        <v>420</v>
      </c>
      <c r="E180" s="43" t="s">
        <v>1</v>
      </c>
      <c r="F180" s="84" t="s">
        <v>90</v>
      </c>
      <c r="G180" s="43">
        <v>23</v>
      </c>
      <c r="H180" s="43">
        <v>28</v>
      </c>
      <c r="I180" s="127">
        <v>29</v>
      </c>
      <c r="J180" s="43">
        <v>30</v>
      </c>
      <c r="K180" s="43">
        <v>32</v>
      </c>
      <c r="L180" s="43">
        <v>33</v>
      </c>
      <c r="M180" s="43">
        <v>34</v>
      </c>
      <c r="N180" s="54"/>
      <c r="O180" s="54"/>
      <c r="P180" s="54"/>
    </row>
    <row r="181" spans="1:16" ht="57.75" customHeight="1" x14ac:dyDescent="0.25">
      <c r="A181" s="49"/>
      <c r="B181" s="150" t="s">
        <v>101</v>
      </c>
      <c r="C181" s="43" t="s">
        <v>332</v>
      </c>
      <c r="D181" s="43" t="s">
        <v>420</v>
      </c>
      <c r="E181" s="84" t="s">
        <v>1</v>
      </c>
      <c r="F181" s="84" t="s">
        <v>90</v>
      </c>
      <c r="G181" s="45">
        <v>11</v>
      </c>
      <c r="H181" s="45">
        <v>12</v>
      </c>
      <c r="I181" s="45">
        <v>13</v>
      </c>
      <c r="J181" s="45">
        <v>14</v>
      </c>
      <c r="K181" s="45">
        <v>14.2</v>
      </c>
      <c r="L181" s="45">
        <v>14.5</v>
      </c>
      <c r="M181" s="70">
        <v>14.8</v>
      </c>
      <c r="N181" s="43"/>
      <c r="O181" s="49"/>
      <c r="P181" s="49"/>
    </row>
    <row r="182" spans="1:16" ht="24" customHeight="1" x14ac:dyDescent="0.25">
      <c r="A182" s="49"/>
      <c r="B182" s="286" t="s">
        <v>333</v>
      </c>
      <c r="C182" s="287"/>
      <c r="D182" s="287"/>
      <c r="E182" s="287"/>
      <c r="F182" s="287"/>
      <c r="G182" s="287"/>
      <c r="H182" s="287"/>
      <c r="I182" s="287"/>
      <c r="J182" s="287"/>
      <c r="K182" s="287"/>
      <c r="L182" s="287"/>
      <c r="M182" s="287"/>
      <c r="N182" s="287"/>
      <c r="O182" s="151"/>
      <c r="P182" s="152"/>
    </row>
    <row r="183" spans="1:16" ht="54" customHeight="1" x14ac:dyDescent="0.25">
      <c r="A183" s="49"/>
      <c r="B183" s="50" t="s">
        <v>777</v>
      </c>
      <c r="C183" s="43" t="s">
        <v>323</v>
      </c>
      <c r="D183" s="43" t="s">
        <v>420</v>
      </c>
      <c r="E183" s="49" t="s">
        <v>1</v>
      </c>
      <c r="F183" s="84" t="s">
        <v>90</v>
      </c>
      <c r="G183" s="50"/>
      <c r="H183" s="43">
        <v>1</v>
      </c>
      <c r="I183" s="43">
        <v>1</v>
      </c>
      <c r="J183" s="43">
        <v>1</v>
      </c>
      <c r="K183" s="43">
        <v>0.2</v>
      </c>
      <c r="L183" s="43">
        <v>0.3</v>
      </c>
      <c r="M183" s="43">
        <v>0.3</v>
      </c>
      <c r="N183" s="43"/>
      <c r="O183" s="43"/>
      <c r="P183" s="43"/>
    </row>
    <row r="184" spans="1:16" ht="17.25" customHeight="1" x14ac:dyDescent="0.25">
      <c r="A184" s="49">
        <v>12</v>
      </c>
      <c r="B184" s="286" t="s">
        <v>334</v>
      </c>
      <c r="C184" s="287"/>
      <c r="D184" s="287"/>
      <c r="E184" s="287"/>
      <c r="F184" s="287"/>
      <c r="G184" s="287"/>
      <c r="H184" s="287"/>
      <c r="I184" s="287"/>
      <c r="J184" s="153"/>
      <c r="K184" s="153"/>
      <c r="L184" s="153"/>
      <c r="M184" s="153"/>
      <c r="N184" s="129"/>
      <c r="O184" s="151"/>
      <c r="P184" s="152"/>
    </row>
    <row r="185" spans="1:16" ht="17.25" customHeight="1" x14ac:dyDescent="0.25">
      <c r="A185" s="49"/>
      <c r="B185" s="286" t="s">
        <v>335</v>
      </c>
      <c r="C185" s="287"/>
      <c r="D185" s="287"/>
      <c r="E185" s="287"/>
      <c r="F185" s="287"/>
      <c r="G185" s="287"/>
      <c r="H185" s="287"/>
      <c r="I185" s="287"/>
      <c r="J185" s="287"/>
      <c r="K185" s="287"/>
      <c r="L185" s="287"/>
      <c r="M185" s="287"/>
      <c r="N185" s="287"/>
      <c r="O185" s="287"/>
      <c r="P185" s="288"/>
    </row>
    <row r="186" spans="1:16" ht="116.25" customHeight="1" x14ac:dyDescent="0.25">
      <c r="A186" s="49"/>
      <c r="B186" s="50" t="s">
        <v>336</v>
      </c>
      <c r="C186" s="43" t="s">
        <v>193</v>
      </c>
      <c r="D186" s="43" t="s">
        <v>420</v>
      </c>
      <c r="E186" s="43" t="s">
        <v>103</v>
      </c>
      <c r="F186" s="84" t="s">
        <v>90</v>
      </c>
      <c r="G186" s="50"/>
      <c r="H186" s="50"/>
      <c r="I186" s="43">
        <v>1</v>
      </c>
      <c r="J186" s="43">
        <v>1</v>
      </c>
      <c r="K186" s="43">
        <v>1</v>
      </c>
      <c r="L186" s="43">
        <v>1</v>
      </c>
      <c r="M186" s="43">
        <v>1</v>
      </c>
      <c r="N186" s="50"/>
      <c r="O186" s="50"/>
      <c r="P186" s="50"/>
    </row>
    <row r="187" spans="1:16" ht="29.25" customHeight="1" x14ac:dyDescent="0.25">
      <c r="A187" s="49">
        <v>13</v>
      </c>
      <c r="B187" s="286" t="s">
        <v>337</v>
      </c>
      <c r="C187" s="287"/>
      <c r="D187" s="287"/>
      <c r="E187" s="287"/>
      <c r="F187" s="287"/>
      <c r="G187" s="287"/>
      <c r="H187" s="287"/>
      <c r="I187" s="287"/>
      <c r="J187" s="287"/>
      <c r="K187" s="287"/>
      <c r="L187" s="287"/>
      <c r="M187" s="287"/>
      <c r="N187" s="287"/>
      <c r="O187" s="287"/>
      <c r="P187" s="288"/>
    </row>
    <row r="188" spans="1:16" ht="26.25" customHeight="1" x14ac:dyDescent="0.25">
      <c r="A188" s="49"/>
      <c r="B188" s="286" t="s">
        <v>338</v>
      </c>
      <c r="C188" s="287"/>
      <c r="D188" s="287"/>
      <c r="E188" s="287"/>
      <c r="F188" s="287"/>
      <c r="G188" s="287"/>
      <c r="H188" s="287"/>
      <c r="I188" s="287"/>
      <c r="J188" s="287"/>
      <c r="K188" s="287"/>
      <c r="L188" s="287"/>
      <c r="M188" s="287"/>
      <c r="N188" s="287"/>
      <c r="O188" s="287"/>
      <c r="P188" s="288"/>
    </row>
    <row r="189" spans="1:16" ht="50.25" customHeight="1" x14ac:dyDescent="0.25">
      <c r="A189" s="49"/>
      <c r="B189" s="83" t="s">
        <v>339</v>
      </c>
      <c r="C189" s="43" t="s">
        <v>340</v>
      </c>
      <c r="D189" s="43" t="s">
        <v>420</v>
      </c>
      <c r="E189" s="43" t="s">
        <v>91</v>
      </c>
      <c r="F189" s="84" t="s">
        <v>90</v>
      </c>
      <c r="G189" s="48">
        <f>SUM(G190:G202)</f>
        <v>2045.4</v>
      </c>
      <c r="H189" s="48">
        <f t="shared" ref="H189:M189" si="19">SUM(H190:H202)</f>
        <v>2422.6999999999998</v>
      </c>
      <c r="I189" s="48">
        <f t="shared" si="19"/>
        <v>1941.9</v>
      </c>
      <c r="J189" s="48">
        <f t="shared" si="19"/>
        <v>1926.3999999999999</v>
      </c>
      <c r="K189" s="48">
        <f t="shared" si="19"/>
        <v>1968.3999999999999</v>
      </c>
      <c r="L189" s="48">
        <f t="shared" si="19"/>
        <v>2012.7213505466755</v>
      </c>
      <c r="M189" s="48">
        <f t="shared" si="19"/>
        <v>2058.0979374400013</v>
      </c>
      <c r="N189" s="43"/>
      <c r="O189" s="43"/>
      <c r="P189" s="50"/>
    </row>
    <row r="190" spans="1:16" s="155" customFormat="1" ht="30" x14ac:dyDescent="0.25">
      <c r="A190" s="53"/>
      <c r="B190" s="54" t="s">
        <v>350</v>
      </c>
      <c r="C190" s="43" t="s">
        <v>344</v>
      </c>
      <c r="D190" s="43" t="s">
        <v>420</v>
      </c>
      <c r="E190" s="43" t="s">
        <v>341</v>
      </c>
      <c r="F190" s="84" t="s">
        <v>90</v>
      </c>
      <c r="G190" s="48">
        <v>60.5</v>
      </c>
      <c r="H190" s="48">
        <v>61.6</v>
      </c>
      <c r="I190" s="48">
        <v>68.3</v>
      </c>
      <c r="J190" s="48">
        <v>67.099999999999994</v>
      </c>
      <c r="K190" s="48">
        <v>68.5</v>
      </c>
      <c r="L190" s="48">
        <f>K190/J190*K190</f>
        <v>69.929210134128169</v>
      </c>
      <c r="M190" s="48">
        <f>L190/K190*L190</f>
        <v>71.388239853767203</v>
      </c>
      <c r="N190" s="43" t="s">
        <v>104</v>
      </c>
      <c r="O190" s="154" t="s">
        <v>342</v>
      </c>
      <c r="P190" s="54"/>
    </row>
    <row r="191" spans="1:16" s="155" customFormat="1" ht="30" x14ac:dyDescent="0.25">
      <c r="A191" s="53"/>
      <c r="B191" s="54" t="s">
        <v>351</v>
      </c>
      <c r="C191" s="43" t="s">
        <v>345</v>
      </c>
      <c r="D191" s="43" t="s">
        <v>420</v>
      </c>
      <c r="E191" s="43" t="s">
        <v>341</v>
      </c>
      <c r="F191" s="84" t="s">
        <v>90</v>
      </c>
      <c r="G191" s="48">
        <v>548.5</v>
      </c>
      <c r="H191" s="48">
        <v>670.8</v>
      </c>
      <c r="I191" s="48">
        <v>468.4</v>
      </c>
      <c r="J191" s="48">
        <v>479</v>
      </c>
      <c r="K191" s="48">
        <v>489.1</v>
      </c>
      <c r="L191" s="48">
        <f t="shared" ref="L191:M200" si="20">K191/J191*K191</f>
        <v>499.41296450939461</v>
      </c>
      <c r="M191" s="48">
        <f t="shared" si="20"/>
        <v>509.94338401157603</v>
      </c>
      <c r="N191" s="43" t="s">
        <v>104</v>
      </c>
      <c r="O191" s="154" t="s">
        <v>342</v>
      </c>
      <c r="P191" s="54"/>
    </row>
    <row r="192" spans="1:16" s="155" customFormat="1" ht="30" x14ac:dyDescent="0.25">
      <c r="A192" s="53"/>
      <c r="B192" s="54" t="s">
        <v>352</v>
      </c>
      <c r="C192" s="43" t="s">
        <v>346</v>
      </c>
      <c r="D192" s="43" t="s">
        <v>420</v>
      </c>
      <c r="E192" s="43" t="s">
        <v>341</v>
      </c>
      <c r="F192" s="84" t="s">
        <v>90</v>
      </c>
      <c r="G192" s="48">
        <v>249.4</v>
      </c>
      <c r="H192" s="48">
        <v>326.7</v>
      </c>
      <c r="I192" s="48">
        <v>127.5</v>
      </c>
      <c r="J192" s="48">
        <v>130</v>
      </c>
      <c r="K192" s="48">
        <v>132.6</v>
      </c>
      <c r="L192" s="48">
        <f t="shared" si="20"/>
        <v>135.25200000000001</v>
      </c>
      <c r="M192" s="48">
        <f t="shared" si="20"/>
        <v>137.95704000000001</v>
      </c>
      <c r="N192" s="43" t="s">
        <v>104</v>
      </c>
      <c r="O192" s="154" t="s">
        <v>342</v>
      </c>
      <c r="P192" s="54"/>
    </row>
    <row r="193" spans="1:16" s="155" customFormat="1" ht="30" x14ac:dyDescent="0.25">
      <c r="A193" s="53"/>
      <c r="B193" s="54" t="s">
        <v>353</v>
      </c>
      <c r="C193" s="43" t="s">
        <v>347</v>
      </c>
      <c r="D193" s="43" t="s">
        <v>420</v>
      </c>
      <c r="E193" s="43" t="s">
        <v>341</v>
      </c>
      <c r="F193" s="84" t="s">
        <v>90</v>
      </c>
      <c r="G193" s="48">
        <v>94</v>
      </c>
      <c r="H193" s="48">
        <v>110.2</v>
      </c>
      <c r="I193" s="48">
        <v>125.7</v>
      </c>
      <c r="J193" s="48">
        <v>128.5</v>
      </c>
      <c r="K193" s="48">
        <v>132.30000000000001</v>
      </c>
      <c r="L193" s="48">
        <f t="shared" si="20"/>
        <v>136.21237354085605</v>
      </c>
      <c r="M193" s="48">
        <f t="shared" si="20"/>
        <v>140.24044373116931</v>
      </c>
      <c r="N193" s="43" t="s">
        <v>104</v>
      </c>
      <c r="O193" s="154" t="s">
        <v>342</v>
      </c>
      <c r="P193" s="54"/>
    </row>
    <row r="194" spans="1:16" s="155" customFormat="1" ht="30" x14ac:dyDescent="0.25">
      <c r="A194" s="53"/>
      <c r="B194" s="54" t="s">
        <v>354</v>
      </c>
      <c r="C194" s="43" t="s">
        <v>348</v>
      </c>
      <c r="D194" s="43" t="s">
        <v>420</v>
      </c>
      <c r="E194" s="43" t="s">
        <v>341</v>
      </c>
      <c r="F194" s="84" t="s">
        <v>90</v>
      </c>
      <c r="G194" s="48">
        <v>87.1</v>
      </c>
      <c r="H194" s="48">
        <v>101.5</v>
      </c>
      <c r="I194" s="48">
        <v>115.1</v>
      </c>
      <c r="J194" s="48">
        <v>104</v>
      </c>
      <c r="K194" s="48">
        <v>106</v>
      </c>
      <c r="L194" s="48">
        <f t="shared" si="20"/>
        <v>108.03846153846153</v>
      </c>
      <c r="M194" s="48">
        <f t="shared" si="20"/>
        <v>110.11612426035502</v>
      </c>
      <c r="N194" s="43" t="s">
        <v>104</v>
      </c>
      <c r="O194" s="154" t="s">
        <v>342</v>
      </c>
      <c r="P194" s="54"/>
    </row>
    <row r="195" spans="1:16" s="155" customFormat="1" ht="60" x14ac:dyDescent="0.25">
      <c r="A195" s="53"/>
      <c r="B195" s="54" t="s">
        <v>355</v>
      </c>
      <c r="C195" s="43" t="s">
        <v>349</v>
      </c>
      <c r="D195" s="43" t="s">
        <v>420</v>
      </c>
      <c r="E195" s="43" t="s">
        <v>341</v>
      </c>
      <c r="F195" s="84" t="s">
        <v>90</v>
      </c>
      <c r="G195" s="48">
        <v>182.2</v>
      </c>
      <c r="H195" s="48">
        <v>212</v>
      </c>
      <c r="I195" s="48">
        <v>192.3</v>
      </c>
      <c r="J195" s="48">
        <v>171.2</v>
      </c>
      <c r="K195" s="48">
        <v>174.3</v>
      </c>
      <c r="L195" s="48">
        <f t="shared" si="20"/>
        <v>177.45613317757014</v>
      </c>
      <c r="M195" s="48">
        <f t="shared" si="20"/>
        <v>180.6694159629117</v>
      </c>
      <c r="N195" s="43" t="s">
        <v>104</v>
      </c>
      <c r="O195" s="154" t="s">
        <v>342</v>
      </c>
      <c r="P195" s="54"/>
    </row>
    <row r="196" spans="1:16" s="155" customFormat="1" ht="30" x14ac:dyDescent="0.25">
      <c r="A196" s="53"/>
      <c r="B196" s="54" t="s">
        <v>356</v>
      </c>
      <c r="C196" s="43" t="s">
        <v>357</v>
      </c>
      <c r="D196" s="43" t="s">
        <v>420</v>
      </c>
      <c r="E196" s="43" t="s">
        <v>341</v>
      </c>
      <c r="F196" s="84" t="s">
        <v>90</v>
      </c>
      <c r="G196" s="48">
        <v>235</v>
      </c>
      <c r="H196" s="48">
        <v>306.8</v>
      </c>
      <c r="I196" s="48">
        <v>235.8</v>
      </c>
      <c r="J196" s="48">
        <v>242.9</v>
      </c>
      <c r="K196" s="48">
        <v>250.2</v>
      </c>
      <c r="L196" s="48">
        <f t="shared" si="20"/>
        <v>257.71939069575956</v>
      </c>
      <c r="M196" s="48">
        <f t="shared" si="20"/>
        <v>265.46476554993427</v>
      </c>
      <c r="N196" s="43" t="s">
        <v>104</v>
      </c>
      <c r="O196" s="154" t="s">
        <v>342</v>
      </c>
      <c r="P196" s="54"/>
    </row>
    <row r="197" spans="1:16" s="155" customFormat="1" ht="45" x14ac:dyDescent="0.25">
      <c r="A197" s="53"/>
      <c r="B197" s="54" t="s">
        <v>358</v>
      </c>
      <c r="C197" s="43" t="s">
        <v>359</v>
      </c>
      <c r="D197" s="43" t="s">
        <v>420</v>
      </c>
      <c r="E197" s="43" t="s">
        <v>341</v>
      </c>
      <c r="F197" s="84" t="s">
        <v>90</v>
      </c>
      <c r="G197" s="48">
        <v>175.4</v>
      </c>
      <c r="H197" s="48">
        <v>201.6</v>
      </c>
      <c r="I197" s="48">
        <v>208.4</v>
      </c>
      <c r="J197" s="48">
        <v>210.3</v>
      </c>
      <c r="K197" s="48">
        <v>213.8</v>
      </c>
      <c r="L197" s="48">
        <f t="shared" si="20"/>
        <v>217.35825011887781</v>
      </c>
      <c r="M197" s="48">
        <f t="shared" si="20"/>
        <v>220.97571980701889</v>
      </c>
      <c r="N197" s="43" t="s">
        <v>104</v>
      </c>
      <c r="O197" s="154" t="s">
        <v>342</v>
      </c>
      <c r="P197" s="54"/>
    </row>
    <row r="198" spans="1:16" s="155" customFormat="1" ht="30" x14ac:dyDescent="0.25">
      <c r="A198" s="53"/>
      <c r="B198" s="54" t="s">
        <v>360</v>
      </c>
      <c r="C198" s="43" t="s">
        <v>361</v>
      </c>
      <c r="D198" s="43" t="s">
        <v>420</v>
      </c>
      <c r="E198" s="43" t="s">
        <v>341</v>
      </c>
      <c r="F198" s="84" t="s">
        <v>90</v>
      </c>
      <c r="G198" s="48">
        <v>125.9</v>
      </c>
      <c r="H198" s="48">
        <v>114.6</v>
      </c>
      <c r="I198" s="48">
        <v>94.7</v>
      </c>
      <c r="J198" s="48">
        <v>97.6</v>
      </c>
      <c r="K198" s="48">
        <v>100.5</v>
      </c>
      <c r="L198" s="48">
        <f t="shared" si="20"/>
        <v>103.48616803278688</v>
      </c>
      <c r="M198" s="48">
        <f t="shared" si="20"/>
        <v>106.56106441900698</v>
      </c>
      <c r="N198" s="43" t="s">
        <v>104</v>
      </c>
      <c r="O198" s="154" t="s">
        <v>342</v>
      </c>
      <c r="P198" s="54"/>
    </row>
    <row r="199" spans="1:16" s="155" customFormat="1" ht="30" x14ac:dyDescent="0.25">
      <c r="A199" s="53"/>
      <c r="B199" s="54" t="s">
        <v>362</v>
      </c>
      <c r="C199" s="43" t="s">
        <v>363</v>
      </c>
      <c r="D199" s="43" t="s">
        <v>420</v>
      </c>
      <c r="E199" s="43" t="s">
        <v>341</v>
      </c>
      <c r="F199" s="84" t="s">
        <v>90</v>
      </c>
      <c r="G199" s="48">
        <v>35.6</v>
      </c>
      <c r="H199" s="48">
        <v>38.1</v>
      </c>
      <c r="I199" s="48">
        <v>45</v>
      </c>
      <c r="J199" s="48">
        <v>44.8</v>
      </c>
      <c r="K199" s="48">
        <v>45.6</v>
      </c>
      <c r="L199" s="48">
        <f t="shared" si="20"/>
        <v>46.414285714285725</v>
      </c>
      <c r="M199" s="48">
        <f t="shared" si="20"/>
        <v>47.243112244897979</v>
      </c>
      <c r="N199" s="43" t="s">
        <v>104</v>
      </c>
      <c r="O199" s="154" t="s">
        <v>342</v>
      </c>
      <c r="P199" s="54"/>
    </row>
    <row r="200" spans="1:16" s="155" customFormat="1" ht="30" x14ac:dyDescent="0.25">
      <c r="A200" s="53"/>
      <c r="B200" s="54" t="s">
        <v>364</v>
      </c>
      <c r="C200" s="43" t="s">
        <v>365</v>
      </c>
      <c r="D200" s="43" t="s">
        <v>420</v>
      </c>
      <c r="E200" s="43" t="s">
        <v>341</v>
      </c>
      <c r="F200" s="84" t="s">
        <v>90</v>
      </c>
      <c r="G200" s="48">
        <v>62.5</v>
      </c>
      <c r="H200" s="48">
        <v>73.3</v>
      </c>
      <c r="I200" s="48">
        <v>69.900000000000006</v>
      </c>
      <c r="J200" s="48">
        <v>71.2</v>
      </c>
      <c r="K200" s="48">
        <v>72</v>
      </c>
      <c r="L200" s="48">
        <f t="shared" si="20"/>
        <v>72.80898876404494</v>
      </c>
      <c r="M200" s="48">
        <f t="shared" si="20"/>
        <v>73.627067289483648</v>
      </c>
      <c r="N200" s="43" t="s">
        <v>104</v>
      </c>
      <c r="O200" s="154" t="s">
        <v>342</v>
      </c>
      <c r="P200" s="54"/>
    </row>
    <row r="201" spans="1:16" s="155" customFormat="1" ht="30" x14ac:dyDescent="0.25">
      <c r="A201" s="53"/>
      <c r="B201" s="54" t="s">
        <v>366</v>
      </c>
      <c r="C201" s="43" t="s">
        <v>979</v>
      </c>
      <c r="D201" s="43" t="s">
        <v>420</v>
      </c>
      <c r="E201" s="43" t="s">
        <v>341</v>
      </c>
      <c r="F201" s="84" t="s">
        <v>90</v>
      </c>
      <c r="G201" s="48">
        <v>43</v>
      </c>
      <c r="H201" s="48">
        <v>48.5</v>
      </c>
      <c r="I201" s="48">
        <v>48.1</v>
      </c>
      <c r="J201" s="48">
        <v>49</v>
      </c>
      <c r="K201" s="48">
        <v>48.8</v>
      </c>
      <c r="L201" s="48">
        <f>J201/I201*J201</f>
        <v>49.916839916839912</v>
      </c>
      <c r="M201" s="48">
        <f>L201/K201*L201</f>
        <v>51.059239903348825</v>
      </c>
      <c r="N201" s="43" t="s">
        <v>104</v>
      </c>
      <c r="O201" s="154" t="s">
        <v>342</v>
      </c>
      <c r="P201" s="54"/>
    </row>
    <row r="202" spans="1:16" s="155" customFormat="1" ht="30" x14ac:dyDescent="0.25">
      <c r="A202" s="53"/>
      <c r="B202" s="54" t="s">
        <v>367</v>
      </c>
      <c r="C202" s="43" t="s">
        <v>346</v>
      </c>
      <c r="D202" s="43" t="s">
        <v>420</v>
      </c>
      <c r="E202" s="43" t="s">
        <v>341</v>
      </c>
      <c r="F202" s="84" t="s">
        <v>90</v>
      </c>
      <c r="G202" s="48">
        <v>146.30000000000001</v>
      </c>
      <c r="H202" s="48">
        <v>157</v>
      </c>
      <c r="I202" s="48">
        <v>142.69999999999999</v>
      </c>
      <c r="J202" s="48">
        <v>130.80000000000001</v>
      </c>
      <c r="K202" s="48">
        <v>134.69999999999999</v>
      </c>
      <c r="L202" s="48">
        <f t="shared" ref="L202:M202" si="21">K202/J202*K202</f>
        <v>138.71628440366968</v>
      </c>
      <c r="M202" s="48">
        <f t="shared" si="21"/>
        <v>142.85232040653136</v>
      </c>
      <c r="N202" s="43" t="s">
        <v>104</v>
      </c>
      <c r="O202" s="154" t="s">
        <v>342</v>
      </c>
      <c r="P202" s="54"/>
    </row>
    <row r="203" spans="1:16" s="156" customFormat="1" ht="15" customHeight="1" x14ac:dyDescent="0.25">
      <c r="A203" s="52"/>
      <c r="B203" s="286" t="s">
        <v>778</v>
      </c>
      <c r="C203" s="287"/>
      <c r="D203" s="287"/>
      <c r="E203" s="287"/>
      <c r="F203" s="287"/>
      <c r="G203" s="287"/>
      <c r="H203" s="287"/>
      <c r="I203" s="287"/>
      <c r="J203" s="287"/>
      <c r="K203" s="287"/>
      <c r="L203" s="287"/>
      <c r="M203" s="287"/>
      <c r="N203" s="287"/>
      <c r="O203" s="287"/>
      <c r="P203" s="288"/>
    </row>
    <row r="204" spans="1:16" s="156" customFormat="1" ht="30" x14ac:dyDescent="0.25">
      <c r="A204" s="52"/>
      <c r="B204" s="83" t="s">
        <v>779</v>
      </c>
      <c r="C204" s="43" t="s">
        <v>193</v>
      </c>
      <c r="D204" s="43" t="s">
        <v>420</v>
      </c>
      <c r="E204" s="43" t="s">
        <v>343</v>
      </c>
      <c r="F204" s="84" t="s">
        <v>90</v>
      </c>
      <c r="G204" s="43"/>
      <c r="H204" s="43"/>
      <c r="I204" s="43">
        <v>164.8</v>
      </c>
      <c r="J204" s="43">
        <v>173</v>
      </c>
      <c r="K204" s="43">
        <v>181.7</v>
      </c>
      <c r="L204" s="43">
        <v>190.8</v>
      </c>
      <c r="M204" s="43">
        <v>200.3</v>
      </c>
      <c r="N204" s="43" t="s">
        <v>178</v>
      </c>
      <c r="O204" s="43">
        <v>456001</v>
      </c>
      <c r="P204" s="50"/>
    </row>
    <row r="205" spans="1:16" s="156" customFormat="1" ht="15" x14ac:dyDescent="0.25">
      <c r="A205" s="52"/>
      <c r="B205" s="50" t="s">
        <v>23</v>
      </c>
      <c r="C205" s="43"/>
      <c r="D205" s="43"/>
      <c r="E205" s="43"/>
      <c r="F205" s="43"/>
      <c r="G205" s="63">
        <f>G206</f>
        <v>2045.4</v>
      </c>
      <c r="H205" s="63">
        <f t="shared" ref="H205:M205" si="22">H206</f>
        <v>2422.6999999999998</v>
      </c>
      <c r="I205" s="63">
        <f t="shared" si="22"/>
        <v>2106.7000000000003</v>
      </c>
      <c r="J205" s="63">
        <f t="shared" si="22"/>
        <v>2099.3999999999996</v>
      </c>
      <c r="K205" s="63">
        <f t="shared" si="22"/>
        <v>2150.1</v>
      </c>
      <c r="L205" s="63">
        <f t="shared" si="22"/>
        <v>2203.5213505466754</v>
      </c>
      <c r="M205" s="63">
        <f t="shared" si="22"/>
        <v>2258.3979374400014</v>
      </c>
      <c r="N205" s="43"/>
      <c r="O205" s="43"/>
      <c r="P205" s="50"/>
    </row>
    <row r="206" spans="1:16" s="156" customFormat="1" ht="15" x14ac:dyDescent="0.25">
      <c r="A206" s="52"/>
      <c r="B206" s="83" t="s">
        <v>104</v>
      </c>
      <c r="C206" s="43"/>
      <c r="D206" s="43"/>
      <c r="E206" s="43"/>
      <c r="F206" s="43"/>
      <c r="G206" s="63">
        <f>G189+G204</f>
        <v>2045.4</v>
      </c>
      <c r="H206" s="63">
        <f t="shared" ref="H206:M206" si="23">H189+H204</f>
        <v>2422.6999999999998</v>
      </c>
      <c r="I206" s="63">
        <f t="shared" si="23"/>
        <v>2106.7000000000003</v>
      </c>
      <c r="J206" s="63">
        <f t="shared" si="23"/>
        <v>2099.3999999999996</v>
      </c>
      <c r="K206" s="63">
        <f t="shared" si="23"/>
        <v>2150.1</v>
      </c>
      <c r="L206" s="63">
        <f t="shared" si="23"/>
        <v>2203.5213505466754</v>
      </c>
      <c r="M206" s="63">
        <f t="shared" si="23"/>
        <v>2258.3979374400014</v>
      </c>
      <c r="N206" s="43"/>
      <c r="O206" s="43"/>
      <c r="P206" s="50"/>
    </row>
    <row r="207" spans="1:16" s="156" customFormat="1" ht="15" x14ac:dyDescent="0.25">
      <c r="A207" s="52"/>
      <c r="B207" s="83" t="s">
        <v>303</v>
      </c>
      <c r="C207" s="43"/>
      <c r="D207" s="43"/>
      <c r="E207" s="43"/>
      <c r="F207" s="43"/>
      <c r="G207" s="63">
        <f>G208+G209+G210</f>
        <v>2054.2000000000003</v>
      </c>
      <c r="H207" s="63">
        <f t="shared" ref="H207:M207" si="24">H208+H209+H210</f>
        <v>2425.6999999999998</v>
      </c>
      <c r="I207" s="63">
        <f t="shared" si="24"/>
        <v>4256.1000000000004</v>
      </c>
      <c r="J207" s="63">
        <f t="shared" si="24"/>
        <v>3207.2999999999997</v>
      </c>
      <c r="K207" s="63">
        <f t="shared" si="24"/>
        <v>12762.8</v>
      </c>
      <c r="L207" s="63">
        <f t="shared" si="24"/>
        <v>141299.12135054669</v>
      </c>
      <c r="M207" s="63">
        <f t="shared" si="24"/>
        <v>2631.9979374400018</v>
      </c>
      <c r="N207" s="43"/>
      <c r="O207" s="43"/>
      <c r="P207" s="50"/>
    </row>
    <row r="208" spans="1:16" s="156" customFormat="1" ht="15" x14ac:dyDescent="0.25">
      <c r="A208" s="52"/>
      <c r="B208" s="83" t="s">
        <v>118</v>
      </c>
      <c r="C208" s="43"/>
      <c r="D208" s="43"/>
      <c r="E208" s="43"/>
      <c r="F208" s="43"/>
      <c r="G208" s="63"/>
      <c r="H208" s="63"/>
      <c r="I208" s="63">
        <f t="shared" ref="I208:M208" si="25">I171</f>
        <v>1137.9000000000001</v>
      </c>
      <c r="J208" s="63">
        <f t="shared" si="25"/>
        <v>1096.4000000000001</v>
      </c>
      <c r="K208" s="63">
        <f t="shared" si="25"/>
        <v>1200.5999999999999</v>
      </c>
      <c r="L208" s="63">
        <f t="shared" si="25"/>
        <v>1082.9000000000001</v>
      </c>
      <c r="M208" s="63">
        <f t="shared" si="25"/>
        <v>360.3</v>
      </c>
      <c r="N208" s="157"/>
      <c r="O208" s="157"/>
      <c r="P208" s="50"/>
    </row>
    <row r="209" spans="1:22" s="156" customFormat="1" ht="15" x14ac:dyDescent="0.25">
      <c r="A209" s="52"/>
      <c r="B209" s="83" t="s">
        <v>104</v>
      </c>
      <c r="C209" s="43"/>
      <c r="D209" s="43"/>
      <c r="E209" s="43"/>
      <c r="F209" s="43"/>
      <c r="G209" s="63">
        <f>G178+G206</f>
        <v>2054.2000000000003</v>
      </c>
      <c r="H209" s="63">
        <f t="shared" ref="H209:M209" si="26">H178+H206</f>
        <v>2425.6999999999998</v>
      </c>
      <c r="I209" s="63">
        <f t="shared" si="26"/>
        <v>2117.6000000000004</v>
      </c>
      <c r="J209" s="63">
        <f t="shared" si="26"/>
        <v>2110.8999999999996</v>
      </c>
      <c r="K209" s="63">
        <f t="shared" si="26"/>
        <v>2162.1999999999998</v>
      </c>
      <c r="L209" s="63">
        <f t="shared" si="26"/>
        <v>2216.2213505466752</v>
      </c>
      <c r="M209" s="63">
        <f t="shared" si="26"/>
        <v>2271.6979374400016</v>
      </c>
      <c r="N209" s="43"/>
      <c r="O209" s="43"/>
      <c r="P209" s="50"/>
    </row>
    <row r="210" spans="1:22" s="156" customFormat="1" ht="15" x14ac:dyDescent="0.25">
      <c r="A210" s="52"/>
      <c r="B210" s="83" t="s">
        <v>96</v>
      </c>
      <c r="C210" s="43"/>
      <c r="D210" s="43"/>
      <c r="E210" s="43"/>
      <c r="F210" s="43"/>
      <c r="G210" s="63"/>
      <c r="H210" s="63"/>
      <c r="I210" s="63">
        <v>1000.6</v>
      </c>
      <c r="J210" s="63"/>
      <c r="K210" s="63">
        <v>9400</v>
      </c>
      <c r="L210" s="63">
        <v>138000</v>
      </c>
      <c r="M210" s="63"/>
      <c r="N210" s="43"/>
      <c r="O210" s="43"/>
      <c r="P210" s="50"/>
    </row>
    <row r="211" spans="1:22" ht="18.75" customHeight="1" x14ac:dyDescent="0.25">
      <c r="A211" s="49"/>
      <c r="B211" s="307" t="s">
        <v>179</v>
      </c>
      <c r="C211" s="308"/>
      <c r="D211" s="308"/>
      <c r="E211" s="308"/>
      <c r="F211" s="308"/>
      <c r="G211" s="308"/>
      <c r="H211" s="308"/>
      <c r="I211" s="308"/>
      <c r="J211" s="308"/>
      <c r="K211" s="308"/>
      <c r="L211" s="308"/>
      <c r="M211" s="308"/>
      <c r="N211" s="308"/>
      <c r="O211" s="308"/>
      <c r="P211" s="309"/>
    </row>
    <row r="212" spans="1:22" ht="67.5" customHeight="1" x14ac:dyDescent="0.25">
      <c r="A212" s="49"/>
      <c r="B212" s="150" t="s">
        <v>780</v>
      </c>
      <c r="C212" s="43" t="s">
        <v>368</v>
      </c>
      <c r="D212" s="43" t="s">
        <v>73</v>
      </c>
      <c r="E212" s="84" t="s">
        <v>369</v>
      </c>
      <c r="F212" s="84" t="s">
        <v>90</v>
      </c>
      <c r="G212" s="45">
        <v>73.41</v>
      </c>
      <c r="H212" s="45">
        <v>74.2</v>
      </c>
      <c r="I212" s="45">
        <v>74.599999999999994</v>
      </c>
      <c r="J212" s="45">
        <v>75</v>
      </c>
      <c r="K212" s="45">
        <v>75.3</v>
      </c>
      <c r="L212" s="45">
        <v>75.599999999999994</v>
      </c>
      <c r="M212" s="70">
        <v>75.900000000000006</v>
      </c>
      <c r="N212" s="43"/>
      <c r="O212" s="49"/>
      <c r="P212" s="49"/>
    </row>
    <row r="213" spans="1:22" ht="18.75" customHeight="1" x14ac:dyDescent="0.25">
      <c r="A213" s="49">
        <v>14</v>
      </c>
      <c r="B213" s="286" t="s">
        <v>370</v>
      </c>
      <c r="C213" s="287"/>
      <c r="D213" s="287"/>
      <c r="E213" s="287"/>
      <c r="F213" s="287"/>
      <c r="G213" s="287"/>
      <c r="H213" s="287"/>
      <c r="I213" s="287"/>
      <c r="J213" s="287"/>
      <c r="K213" s="287"/>
      <c r="L213" s="287"/>
      <c r="M213" s="287"/>
      <c r="N213" s="287"/>
      <c r="O213" s="287"/>
      <c r="P213" s="288"/>
    </row>
    <row r="214" spans="1:22" ht="18.75" customHeight="1" x14ac:dyDescent="0.25">
      <c r="A214" s="49"/>
      <c r="B214" s="286" t="s">
        <v>781</v>
      </c>
      <c r="C214" s="287"/>
      <c r="D214" s="287"/>
      <c r="E214" s="287"/>
      <c r="F214" s="287"/>
      <c r="G214" s="287"/>
      <c r="H214" s="287"/>
      <c r="I214" s="287"/>
      <c r="J214" s="287"/>
      <c r="K214" s="287"/>
      <c r="L214" s="287"/>
      <c r="M214" s="287"/>
      <c r="N214" s="287"/>
      <c r="O214" s="287"/>
      <c r="P214" s="288"/>
    </row>
    <row r="215" spans="1:22" ht="86.25" customHeight="1" x14ac:dyDescent="0.25">
      <c r="A215" s="43"/>
      <c r="B215" s="123" t="s">
        <v>782</v>
      </c>
      <c r="C215" s="43" t="s">
        <v>371</v>
      </c>
      <c r="D215" s="43" t="s">
        <v>420</v>
      </c>
      <c r="E215" s="43" t="s">
        <v>33</v>
      </c>
      <c r="F215" s="84" t="s">
        <v>90</v>
      </c>
      <c r="G215" s="45"/>
      <c r="H215" s="45"/>
      <c r="I215" s="45">
        <v>107.1</v>
      </c>
      <c r="J215" s="45">
        <v>106.5</v>
      </c>
      <c r="K215" s="45">
        <v>106.1</v>
      </c>
      <c r="L215" s="45">
        <v>105.8</v>
      </c>
      <c r="M215" s="45">
        <v>105.7</v>
      </c>
      <c r="N215" s="44"/>
      <c r="O215" s="44"/>
      <c r="P215" s="44"/>
      <c r="V215" s="35" t="s">
        <v>376</v>
      </c>
    </row>
    <row r="216" spans="1:22" ht="154.5" customHeight="1" x14ac:dyDescent="0.25">
      <c r="A216" s="49"/>
      <c r="B216" s="61" t="s">
        <v>373</v>
      </c>
      <c r="C216" s="43" t="s">
        <v>372</v>
      </c>
      <c r="D216" s="43" t="s">
        <v>420</v>
      </c>
      <c r="E216" s="43" t="s">
        <v>41</v>
      </c>
      <c r="F216" s="84" t="s">
        <v>90</v>
      </c>
      <c r="G216" s="49"/>
      <c r="H216" s="49"/>
      <c r="I216" s="43">
        <v>1</v>
      </c>
      <c r="J216" s="43">
        <v>1</v>
      </c>
      <c r="K216" s="43">
        <v>1</v>
      </c>
      <c r="L216" s="43">
        <v>1</v>
      </c>
      <c r="M216" s="43">
        <v>1</v>
      </c>
      <c r="N216" s="49"/>
      <c r="O216" s="49"/>
      <c r="P216" s="49"/>
    </row>
    <row r="217" spans="1:22" ht="62.25" customHeight="1" x14ac:dyDescent="0.25">
      <c r="A217" s="43"/>
      <c r="B217" s="123" t="s">
        <v>374</v>
      </c>
      <c r="C217" s="43" t="s">
        <v>375</v>
      </c>
      <c r="D217" s="43" t="s">
        <v>420</v>
      </c>
      <c r="E217" s="43" t="s">
        <v>382</v>
      </c>
      <c r="F217" s="84" t="s">
        <v>90</v>
      </c>
      <c r="G217" s="119"/>
      <c r="H217" s="119"/>
      <c r="I217" s="45">
        <v>82.1</v>
      </c>
      <c r="J217" s="45">
        <v>82</v>
      </c>
      <c r="K217" s="45">
        <v>81.599999999999994</v>
      </c>
      <c r="L217" s="45">
        <v>81.099999999999994</v>
      </c>
      <c r="M217" s="45">
        <v>81</v>
      </c>
      <c r="N217" s="44"/>
      <c r="O217" s="44"/>
      <c r="P217" s="44"/>
    </row>
    <row r="218" spans="1:22" ht="71.25" customHeight="1" x14ac:dyDescent="0.25">
      <c r="A218" s="49"/>
      <c r="B218" s="54" t="s">
        <v>253</v>
      </c>
      <c r="C218" s="43" t="s">
        <v>372</v>
      </c>
      <c r="D218" s="43" t="s">
        <v>420</v>
      </c>
      <c r="E218" s="43" t="s">
        <v>42</v>
      </c>
      <c r="F218" s="84" t="s">
        <v>90</v>
      </c>
      <c r="G218" s="43"/>
      <c r="H218" s="43"/>
      <c r="I218" s="43">
        <v>1</v>
      </c>
      <c r="J218" s="43">
        <v>1</v>
      </c>
      <c r="K218" s="43">
        <v>1</v>
      </c>
      <c r="L218" s="43">
        <v>1</v>
      </c>
      <c r="M218" s="43">
        <v>1</v>
      </c>
      <c r="N218" s="49"/>
      <c r="O218" s="49"/>
      <c r="P218" s="49"/>
    </row>
    <row r="219" spans="1:22" ht="25.5" customHeight="1" x14ac:dyDescent="0.25">
      <c r="A219" s="49"/>
      <c r="B219" s="286" t="s">
        <v>783</v>
      </c>
      <c r="C219" s="287"/>
      <c r="D219" s="287"/>
      <c r="E219" s="287"/>
      <c r="F219" s="287"/>
      <c r="G219" s="287"/>
      <c r="H219" s="287"/>
      <c r="I219" s="287"/>
      <c r="J219" s="287"/>
      <c r="K219" s="287"/>
      <c r="L219" s="287"/>
      <c r="M219" s="287"/>
      <c r="N219" s="287"/>
      <c r="O219" s="287"/>
      <c r="P219" s="288"/>
    </row>
    <row r="220" spans="1:22" ht="60" x14ac:dyDescent="0.25">
      <c r="A220" s="49"/>
      <c r="B220" s="123" t="s">
        <v>784</v>
      </c>
      <c r="C220" s="43" t="s">
        <v>381</v>
      </c>
      <c r="D220" s="43" t="s">
        <v>420</v>
      </c>
      <c r="E220" s="43" t="s">
        <v>382</v>
      </c>
      <c r="F220" s="84" t="s">
        <v>90</v>
      </c>
      <c r="G220" s="45"/>
      <c r="H220" s="45"/>
      <c r="I220" s="69">
        <v>0.47</v>
      </c>
      <c r="J220" s="69">
        <v>0.46</v>
      </c>
      <c r="K220" s="69">
        <v>0.48</v>
      </c>
      <c r="L220" s="69">
        <v>0.49</v>
      </c>
      <c r="M220" s="69">
        <v>0.49</v>
      </c>
      <c r="N220" s="44"/>
      <c r="O220" s="44"/>
      <c r="P220" s="44"/>
    </row>
    <row r="221" spans="1:22" ht="30" x14ac:dyDescent="0.25">
      <c r="A221" s="49"/>
      <c r="B221" s="54" t="s">
        <v>377</v>
      </c>
      <c r="C221" s="43" t="s">
        <v>372</v>
      </c>
      <c r="D221" s="43" t="s">
        <v>420</v>
      </c>
      <c r="E221" s="43" t="s">
        <v>1</v>
      </c>
      <c r="F221" s="84" t="s">
        <v>90</v>
      </c>
      <c r="G221" s="49"/>
      <c r="H221" s="49"/>
      <c r="I221" s="43">
        <v>13</v>
      </c>
      <c r="J221" s="43">
        <v>13</v>
      </c>
      <c r="K221" s="43">
        <v>13</v>
      </c>
      <c r="L221" s="43">
        <v>13</v>
      </c>
      <c r="M221" s="43">
        <v>13</v>
      </c>
      <c r="N221" s="49"/>
      <c r="O221" s="49"/>
      <c r="P221" s="49"/>
    </row>
    <row r="222" spans="1:22" ht="45" x14ac:dyDescent="0.25">
      <c r="A222" s="43"/>
      <c r="B222" s="123" t="s">
        <v>785</v>
      </c>
      <c r="C222" s="43" t="s">
        <v>371</v>
      </c>
      <c r="D222" s="43" t="s">
        <v>420</v>
      </c>
      <c r="E222" s="43" t="s">
        <v>382</v>
      </c>
      <c r="F222" s="84" t="s">
        <v>90</v>
      </c>
      <c r="G222" s="69"/>
      <c r="H222" s="69"/>
      <c r="I222" s="69">
        <v>0.5</v>
      </c>
      <c r="J222" s="69">
        <v>0.5</v>
      </c>
      <c r="K222" s="69">
        <v>0.5</v>
      </c>
      <c r="L222" s="69">
        <v>0.5</v>
      </c>
      <c r="M222" s="69">
        <v>0.31</v>
      </c>
      <c r="N222" s="44"/>
      <c r="O222" s="44"/>
      <c r="P222" s="44"/>
    </row>
    <row r="223" spans="1:22" ht="45" x14ac:dyDescent="0.25">
      <c r="A223" s="43"/>
      <c r="B223" s="54" t="s">
        <v>378</v>
      </c>
      <c r="C223" s="43" t="s">
        <v>372</v>
      </c>
      <c r="D223" s="43" t="s">
        <v>420</v>
      </c>
      <c r="E223" s="43" t="s">
        <v>43</v>
      </c>
      <c r="F223" s="84" t="s">
        <v>90</v>
      </c>
      <c r="G223" s="43"/>
      <c r="H223" s="43"/>
      <c r="I223" s="43">
        <v>95</v>
      </c>
      <c r="J223" s="43">
        <v>95</v>
      </c>
      <c r="K223" s="43">
        <v>95</v>
      </c>
      <c r="L223" s="43">
        <v>95</v>
      </c>
      <c r="M223" s="43">
        <v>95</v>
      </c>
      <c r="N223" s="43"/>
      <c r="O223" s="43"/>
      <c r="P223" s="55"/>
    </row>
    <row r="224" spans="1:22" ht="30" x14ac:dyDescent="0.25">
      <c r="A224" s="43"/>
      <c r="B224" s="54" t="s">
        <v>254</v>
      </c>
      <c r="C224" s="43" t="s">
        <v>372</v>
      </c>
      <c r="D224" s="43" t="s">
        <v>420</v>
      </c>
      <c r="E224" s="43" t="s">
        <v>43</v>
      </c>
      <c r="F224" s="84" t="s">
        <v>90</v>
      </c>
      <c r="G224" s="43"/>
      <c r="H224" s="43"/>
      <c r="I224" s="43">
        <v>95</v>
      </c>
      <c r="J224" s="43">
        <v>95</v>
      </c>
      <c r="K224" s="43">
        <v>95</v>
      </c>
      <c r="L224" s="43">
        <v>95</v>
      </c>
      <c r="M224" s="43">
        <v>95</v>
      </c>
      <c r="N224" s="43"/>
      <c r="O224" s="43"/>
      <c r="P224" s="55"/>
    </row>
    <row r="225" spans="1:16" ht="15.75" customHeight="1" x14ac:dyDescent="0.25">
      <c r="A225" s="49">
        <v>15</v>
      </c>
      <c r="B225" s="286" t="s">
        <v>379</v>
      </c>
      <c r="C225" s="287"/>
      <c r="D225" s="287"/>
      <c r="E225" s="287"/>
      <c r="F225" s="287"/>
      <c r="G225" s="287"/>
      <c r="H225" s="287"/>
      <c r="I225" s="287"/>
      <c r="J225" s="287"/>
      <c r="K225" s="287"/>
      <c r="L225" s="287"/>
      <c r="M225" s="287"/>
      <c r="N225" s="287"/>
      <c r="O225" s="287"/>
      <c r="P225" s="288"/>
    </row>
    <row r="226" spans="1:16" ht="15.75" customHeight="1" x14ac:dyDescent="0.25">
      <c r="A226" s="43"/>
      <c r="B226" s="286" t="s">
        <v>786</v>
      </c>
      <c r="C226" s="287"/>
      <c r="D226" s="287"/>
      <c r="E226" s="287"/>
      <c r="F226" s="287"/>
      <c r="G226" s="287"/>
      <c r="H226" s="287"/>
      <c r="I226" s="287"/>
      <c r="J226" s="287"/>
      <c r="K226" s="287"/>
      <c r="L226" s="287"/>
      <c r="M226" s="287"/>
      <c r="N226" s="287"/>
      <c r="O226" s="287"/>
      <c r="P226" s="288"/>
    </row>
    <row r="227" spans="1:16" ht="60" x14ac:dyDescent="0.25">
      <c r="A227" s="49"/>
      <c r="B227" s="123" t="s">
        <v>787</v>
      </c>
      <c r="C227" s="43" t="s">
        <v>371</v>
      </c>
      <c r="D227" s="43" t="s">
        <v>420</v>
      </c>
      <c r="E227" s="43" t="s">
        <v>1</v>
      </c>
      <c r="F227" s="84" t="s">
        <v>90</v>
      </c>
      <c r="G227" s="45">
        <v>35.799999999999997</v>
      </c>
      <c r="H227" s="45">
        <v>36.9</v>
      </c>
      <c r="I227" s="45">
        <v>38</v>
      </c>
      <c r="J227" s="45">
        <v>39.1</v>
      </c>
      <c r="K227" s="45">
        <v>39.1</v>
      </c>
      <c r="L227" s="45">
        <v>39.1</v>
      </c>
      <c r="M227" s="45">
        <v>40</v>
      </c>
      <c r="N227" s="44"/>
      <c r="O227" s="44"/>
      <c r="P227" s="44"/>
    </row>
    <row r="228" spans="1:16" ht="45" x14ac:dyDescent="0.25">
      <c r="A228" s="49"/>
      <c r="B228" s="54" t="s">
        <v>380</v>
      </c>
      <c r="C228" s="43" t="s">
        <v>372</v>
      </c>
      <c r="D228" s="43"/>
      <c r="E228" s="43" t="s">
        <v>43</v>
      </c>
      <c r="F228" s="84" t="s">
        <v>90</v>
      </c>
      <c r="G228" s="43"/>
      <c r="H228" s="43"/>
      <c r="I228" s="43">
        <v>95</v>
      </c>
      <c r="J228" s="43">
        <v>95</v>
      </c>
      <c r="K228" s="43">
        <v>95</v>
      </c>
      <c r="L228" s="43">
        <v>95</v>
      </c>
      <c r="M228" s="43">
        <v>95</v>
      </c>
      <c r="N228" s="49"/>
      <c r="O228" s="49"/>
      <c r="P228" s="49"/>
    </row>
    <row r="229" spans="1:16" ht="45" x14ac:dyDescent="0.25">
      <c r="A229" s="43"/>
      <c r="B229" s="123" t="s">
        <v>788</v>
      </c>
      <c r="C229" s="43" t="s">
        <v>371</v>
      </c>
      <c r="D229" s="43" t="s">
        <v>420</v>
      </c>
      <c r="E229" s="43" t="s">
        <v>382</v>
      </c>
      <c r="F229" s="84" t="s">
        <v>90</v>
      </c>
      <c r="G229" s="45"/>
      <c r="H229" s="45"/>
      <c r="I229" s="45">
        <v>41.8</v>
      </c>
      <c r="J229" s="45">
        <v>41.7</v>
      </c>
      <c r="K229" s="45">
        <v>41.6</v>
      </c>
      <c r="L229" s="45">
        <v>41.5</v>
      </c>
      <c r="M229" s="45">
        <v>41.4</v>
      </c>
      <c r="N229" s="44"/>
      <c r="O229" s="44"/>
      <c r="P229" s="44"/>
    </row>
    <row r="230" spans="1:16" ht="93.75" customHeight="1" x14ac:dyDescent="0.25">
      <c r="A230" s="43"/>
      <c r="B230" s="123" t="s">
        <v>789</v>
      </c>
      <c r="C230" s="43" t="s">
        <v>359</v>
      </c>
      <c r="D230" s="43"/>
      <c r="E230" s="43" t="s">
        <v>116</v>
      </c>
      <c r="F230" s="84" t="s">
        <v>90</v>
      </c>
      <c r="G230" s="45">
        <v>35.1</v>
      </c>
      <c r="H230" s="45">
        <v>32.799999999999997</v>
      </c>
      <c r="I230" s="45">
        <v>34.6</v>
      </c>
      <c r="J230" s="45">
        <v>36.5</v>
      </c>
      <c r="K230" s="45">
        <v>38.299999999999997</v>
      </c>
      <c r="L230" s="45">
        <v>40.200000000000003</v>
      </c>
      <c r="M230" s="45">
        <v>42.2</v>
      </c>
      <c r="N230" s="43" t="s">
        <v>104</v>
      </c>
      <c r="O230" s="113">
        <v>451007</v>
      </c>
      <c r="P230" s="49"/>
    </row>
    <row r="231" spans="1:16" ht="15.75" customHeight="1" x14ac:dyDescent="0.25">
      <c r="A231" s="43"/>
      <c r="B231" s="286" t="s">
        <v>790</v>
      </c>
      <c r="C231" s="287"/>
      <c r="D231" s="287"/>
      <c r="E231" s="287"/>
      <c r="F231" s="287"/>
      <c r="G231" s="287"/>
      <c r="H231" s="287"/>
      <c r="I231" s="287"/>
      <c r="J231" s="287"/>
      <c r="K231" s="287"/>
      <c r="L231" s="287"/>
      <c r="M231" s="287"/>
      <c r="N231" s="287"/>
      <c r="O231" s="287"/>
      <c r="P231" s="288"/>
    </row>
    <row r="232" spans="1:16" ht="45" x14ac:dyDescent="0.25">
      <c r="A232" s="43"/>
      <c r="B232" s="123" t="s">
        <v>791</v>
      </c>
      <c r="C232" s="43" t="s">
        <v>371</v>
      </c>
      <c r="D232" s="43" t="s">
        <v>420</v>
      </c>
      <c r="E232" s="43" t="s">
        <v>383</v>
      </c>
      <c r="F232" s="84" t="s">
        <v>90</v>
      </c>
      <c r="G232" s="45"/>
      <c r="H232" s="45"/>
      <c r="I232" s="45">
        <v>6.4</v>
      </c>
      <c r="J232" s="45">
        <v>6.3</v>
      </c>
      <c r="K232" s="45">
        <v>6.2</v>
      </c>
      <c r="L232" s="45">
        <v>6.1</v>
      </c>
      <c r="M232" s="45">
        <v>6.1</v>
      </c>
      <c r="N232" s="44"/>
      <c r="O232" s="44"/>
      <c r="P232" s="44"/>
    </row>
    <row r="233" spans="1:16" ht="45" x14ac:dyDescent="0.25">
      <c r="A233" s="43"/>
      <c r="B233" s="123" t="s">
        <v>792</v>
      </c>
      <c r="C233" s="43" t="s">
        <v>371</v>
      </c>
      <c r="D233" s="43" t="s">
        <v>420</v>
      </c>
      <c r="E233" s="43" t="s">
        <v>383</v>
      </c>
      <c r="F233" s="84" t="s">
        <v>90</v>
      </c>
      <c r="G233" s="45"/>
      <c r="H233" s="45"/>
      <c r="I233" s="117">
        <v>1.38</v>
      </c>
      <c r="J233" s="117">
        <v>1.33</v>
      </c>
      <c r="K233" s="117">
        <v>1.32</v>
      </c>
      <c r="L233" s="117">
        <v>1.3</v>
      </c>
      <c r="M233" s="117">
        <v>1.3</v>
      </c>
      <c r="N233" s="158"/>
      <c r="O233" s="158"/>
      <c r="P233" s="158"/>
    </row>
    <row r="234" spans="1:16" ht="45" x14ac:dyDescent="0.25">
      <c r="A234" s="43"/>
      <c r="B234" s="123" t="s">
        <v>793</v>
      </c>
      <c r="C234" s="43" t="s">
        <v>371</v>
      </c>
      <c r="D234" s="43" t="s">
        <v>420</v>
      </c>
      <c r="E234" s="43" t="s">
        <v>1</v>
      </c>
      <c r="F234" s="84" t="s">
        <v>90</v>
      </c>
      <c r="G234" s="45"/>
      <c r="H234" s="45"/>
      <c r="I234" s="45">
        <v>73</v>
      </c>
      <c r="J234" s="45">
        <v>74</v>
      </c>
      <c r="K234" s="45">
        <v>75</v>
      </c>
      <c r="L234" s="45">
        <v>76</v>
      </c>
      <c r="M234" s="45">
        <v>77</v>
      </c>
      <c r="N234" s="44"/>
      <c r="O234" s="44"/>
      <c r="P234" s="44"/>
    </row>
    <row r="235" spans="1:16" ht="51.75" customHeight="1" x14ac:dyDescent="0.25">
      <c r="A235" s="49"/>
      <c r="B235" s="54" t="s">
        <v>384</v>
      </c>
      <c r="C235" s="43" t="s">
        <v>372</v>
      </c>
      <c r="D235" s="43" t="s">
        <v>420</v>
      </c>
      <c r="E235" s="43" t="s">
        <v>43</v>
      </c>
      <c r="F235" s="84" t="s">
        <v>90</v>
      </c>
      <c r="G235" s="43"/>
      <c r="H235" s="43"/>
      <c r="I235" s="43">
        <v>95</v>
      </c>
      <c r="J235" s="43">
        <v>95</v>
      </c>
      <c r="K235" s="43">
        <v>95</v>
      </c>
      <c r="L235" s="43">
        <v>95</v>
      </c>
      <c r="M235" s="43">
        <v>95</v>
      </c>
      <c r="N235" s="49"/>
      <c r="O235" s="49"/>
      <c r="P235" s="49"/>
    </row>
    <row r="236" spans="1:16" ht="45" x14ac:dyDescent="0.25">
      <c r="A236" s="43"/>
      <c r="B236" s="123" t="s">
        <v>794</v>
      </c>
      <c r="C236" s="43" t="s">
        <v>371</v>
      </c>
      <c r="D236" s="43" t="s">
        <v>420</v>
      </c>
      <c r="E236" s="43" t="s">
        <v>383</v>
      </c>
      <c r="F236" s="84" t="s">
        <v>90</v>
      </c>
      <c r="G236" s="45"/>
      <c r="H236" s="45"/>
      <c r="I236" s="45">
        <v>6.2</v>
      </c>
      <c r="J236" s="45">
        <v>6.1</v>
      </c>
      <c r="K236" s="45">
        <v>6</v>
      </c>
      <c r="L236" s="45">
        <v>5.9</v>
      </c>
      <c r="M236" s="45">
        <v>5.9</v>
      </c>
      <c r="N236" s="44"/>
      <c r="O236" s="44"/>
      <c r="P236" s="44"/>
    </row>
    <row r="237" spans="1:16" ht="75" x14ac:dyDescent="0.25">
      <c r="A237" s="49"/>
      <c r="B237" s="54" t="s">
        <v>255</v>
      </c>
      <c r="C237" s="43" t="s">
        <v>372</v>
      </c>
      <c r="D237" s="43" t="s">
        <v>420</v>
      </c>
      <c r="E237" s="43" t="s">
        <v>44</v>
      </c>
      <c r="F237" s="84" t="s">
        <v>90</v>
      </c>
      <c r="G237" s="43"/>
      <c r="H237" s="43"/>
      <c r="I237" s="43">
        <v>1</v>
      </c>
      <c r="J237" s="43">
        <v>1</v>
      </c>
      <c r="K237" s="43">
        <v>1</v>
      </c>
      <c r="L237" s="43">
        <v>1</v>
      </c>
      <c r="M237" s="43">
        <v>1</v>
      </c>
      <c r="N237" s="49"/>
      <c r="O237" s="49"/>
      <c r="P237" s="49"/>
    </row>
    <row r="238" spans="1:16" ht="45" x14ac:dyDescent="0.25">
      <c r="A238" s="43"/>
      <c r="B238" s="123" t="s">
        <v>795</v>
      </c>
      <c r="C238" s="43" t="s">
        <v>371</v>
      </c>
      <c r="D238" s="43" t="s">
        <v>420</v>
      </c>
      <c r="E238" s="43" t="s">
        <v>383</v>
      </c>
      <c r="F238" s="84" t="s">
        <v>90</v>
      </c>
      <c r="G238" s="128"/>
      <c r="H238" s="49"/>
      <c r="I238" s="126">
        <v>0</v>
      </c>
      <c r="J238" s="126">
        <v>0</v>
      </c>
      <c r="K238" s="126">
        <v>0</v>
      </c>
      <c r="L238" s="126">
        <v>0</v>
      </c>
      <c r="M238" s="128">
        <v>0</v>
      </c>
      <c r="N238" s="44"/>
      <c r="O238" s="44"/>
      <c r="P238" s="44"/>
    </row>
    <row r="239" spans="1:16" ht="75" x14ac:dyDescent="0.25">
      <c r="A239" s="49"/>
      <c r="B239" s="54" t="s">
        <v>385</v>
      </c>
      <c r="C239" s="43" t="s">
        <v>372</v>
      </c>
      <c r="D239" s="43" t="s">
        <v>420</v>
      </c>
      <c r="E239" s="43" t="s">
        <v>43</v>
      </c>
      <c r="F239" s="84" t="s">
        <v>90</v>
      </c>
      <c r="G239" s="43"/>
      <c r="H239" s="43"/>
      <c r="I239" s="43">
        <v>53</v>
      </c>
      <c r="J239" s="43">
        <v>56</v>
      </c>
      <c r="K239" s="43">
        <v>59</v>
      </c>
      <c r="L239" s="43">
        <v>62</v>
      </c>
      <c r="M239" s="43">
        <v>63</v>
      </c>
      <c r="N239" s="49"/>
      <c r="O239" s="49"/>
      <c r="P239" s="49"/>
    </row>
    <row r="240" spans="1:16" ht="45" x14ac:dyDescent="0.25">
      <c r="A240" s="43"/>
      <c r="B240" s="123" t="s">
        <v>796</v>
      </c>
      <c r="C240" s="43" t="s">
        <v>371</v>
      </c>
      <c r="D240" s="43" t="s">
        <v>420</v>
      </c>
      <c r="E240" s="43" t="s">
        <v>1</v>
      </c>
      <c r="F240" s="84" t="s">
        <v>90</v>
      </c>
      <c r="G240" s="45"/>
      <c r="H240" s="45"/>
      <c r="I240" s="45">
        <v>49</v>
      </c>
      <c r="J240" s="45">
        <v>49</v>
      </c>
      <c r="K240" s="45">
        <v>49</v>
      </c>
      <c r="L240" s="45">
        <v>49</v>
      </c>
      <c r="M240" s="45">
        <v>49</v>
      </c>
      <c r="N240" s="44"/>
      <c r="O240" s="44"/>
      <c r="P240" s="44"/>
    </row>
    <row r="241" spans="1:16" ht="96" customHeight="1" x14ac:dyDescent="0.25">
      <c r="A241" s="43"/>
      <c r="B241" s="53" t="s">
        <v>802</v>
      </c>
      <c r="C241" s="43" t="s">
        <v>149</v>
      </c>
      <c r="D241" s="43" t="s">
        <v>420</v>
      </c>
      <c r="E241" s="43" t="s">
        <v>103</v>
      </c>
      <c r="F241" s="84" t="s">
        <v>90</v>
      </c>
      <c r="G241" s="113">
        <v>2</v>
      </c>
      <c r="H241" s="113">
        <v>2</v>
      </c>
      <c r="I241" s="113">
        <v>2</v>
      </c>
      <c r="J241" s="113">
        <v>2</v>
      </c>
      <c r="K241" s="113">
        <v>2</v>
      </c>
      <c r="L241" s="113">
        <v>2</v>
      </c>
      <c r="M241" s="113">
        <v>2</v>
      </c>
      <c r="N241" s="44"/>
      <c r="O241" s="44"/>
      <c r="P241" s="44"/>
    </row>
    <row r="242" spans="1:16" ht="45" x14ac:dyDescent="0.25">
      <c r="A242" s="43"/>
      <c r="B242" s="123" t="s">
        <v>797</v>
      </c>
      <c r="C242" s="43" t="s">
        <v>371</v>
      </c>
      <c r="D242" s="43" t="s">
        <v>420</v>
      </c>
      <c r="E242" s="43" t="s">
        <v>1</v>
      </c>
      <c r="F242" s="84" t="s">
        <v>90</v>
      </c>
      <c r="G242" s="45"/>
      <c r="H242" s="45"/>
      <c r="I242" s="45">
        <v>67</v>
      </c>
      <c r="J242" s="45">
        <v>68</v>
      </c>
      <c r="K242" s="45">
        <v>69</v>
      </c>
      <c r="L242" s="45">
        <v>70</v>
      </c>
      <c r="M242" s="45">
        <v>70</v>
      </c>
      <c r="N242" s="44"/>
      <c r="O242" s="44"/>
      <c r="P242" s="44"/>
    </row>
    <row r="243" spans="1:16" ht="87.75" customHeight="1" x14ac:dyDescent="0.25">
      <c r="A243" s="43"/>
      <c r="B243" s="54" t="s">
        <v>803</v>
      </c>
      <c r="C243" s="43" t="s">
        <v>149</v>
      </c>
      <c r="D243" s="43" t="s">
        <v>420</v>
      </c>
      <c r="E243" s="43" t="s">
        <v>103</v>
      </c>
      <c r="F243" s="84" t="s">
        <v>90</v>
      </c>
      <c r="G243" s="43">
        <v>1</v>
      </c>
      <c r="H243" s="43">
        <v>1</v>
      </c>
      <c r="I243" s="113">
        <v>1</v>
      </c>
      <c r="J243" s="43">
        <v>1</v>
      </c>
      <c r="K243" s="43">
        <v>1</v>
      </c>
      <c r="L243" s="43">
        <v>1</v>
      </c>
      <c r="M243" s="43">
        <v>1</v>
      </c>
      <c r="N243" s="107"/>
      <c r="O243" s="107"/>
      <c r="P243" s="107"/>
    </row>
    <row r="244" spans="1:16" ht="110.25" customHeight="1" x14ac:dyDescent="0.25">
      <c r="A244" s="43"/>
      <c r="B244" s="123" t="s">
        <v>798</v>
      </c>
      <c r="C244" s="43" t="s">
        <v>371</v>
      </c>
      <c r="D244" s="43" t="s">
        <v>420</v>
      </c>
      <c r="E244" s="43" t="s">
        <v>386</v>
      </c>
      <c r="F244" s="84" t="s">
        <v>90</v>
      </c>
      <c r="G244" s="45"/>
      <c r="H244" s="45"/>
      <c r="I244" s="45">
        <v>3.2</v>
      </c>
      <c r="J244" s="45">
        <v>3.1</v>
      </c>
      <c r="K244" s="45">
        <v>3</v>
      </c>
      <c r="L244" s="45">
        <v>2.9</v>
      </c>
      <c r="M244" s="45">
        <v>2.9</v>
      </c>
      <c r="N244" s="44"/>
      <c r="O244" s="44"/>
      <c r="P244" s="44"/>
    </row>
    <row r="245" spans="1:16" ht="110.25" customHeight="1" x14ac:dyDescent="0.25">
      <c r="A245" s="43"/>
      <c r="B245" s="50" t="s">
        <v>799</v>
      </c>
      <c r="C245" s="43" t="s">
        <v>193</v>
      </c>
      <c r="D245" s="43" t="s">
        <v>420</v>
      </c>
      <c r="E245" s="43" t="s">
        <v>103</v>
      </c>
      <c r="F245" s="84" t="s">
        <v>90</v>
      </c>
      <c r="G245" s="50"/>
      <c r="H245" s="50"/>
      <c r="I245" s="43">
        <v>1</v>
      </c>
      <c r="J245" s="43">
        <v>1</v>
      </c>
      <c r="K245" s="43">
        <v>1</v>
      </c>
      <c r="L245" s="43">
        <v>1</v>
      </c>
      <c r="M245" s="43">
        <v>1</v>
      </c>
      <c r="N245" s="50"/>
      <c r="O245" s="50"/>
      <c r="P245" s="50"/>
    </row>
    <row r="246" spans="1:16" ht="50.25" customHeight="1" x14ac:dyDescent="0.25">
      <c r="A246" s="43"/>
      <c r="B246" s="53" t="s">
        <v>800</v>
      </c>
      <c r="C246" s="43" t="s">
        <v>371</v>
      </c>
      <c r="D246" s="43" t="s">
        <v>420</v>
      </c>
      <c r="E246" s="43" t="s">
        <v>1</v>
      </c>
      <c r="F246" s="84" t="s">
        <v>90</v>
      </c>
      <c r="G246" s="45"/>
      <c r="H246" s="45"/>
      <c r="I246" s="45">
        <v>26.3</v>
      </c>
      <c r="J246" s="45">
        <v>25.4</v>
      </c>
      <c r="K246" s="45">
        <v>24.4</v>
      </c>
      <c r="L246" s="45">
        <v>24</v>
      </c>
      <c r="M246" s="45">
        <v>23.9</v>
      </c>
      <c r="N246" s="44"/>
      <c r="O246" s="44"/>
      <c r="P246" s="44"/>
    </row>
    <row r="247" spans="1:16" ht="117.75" customHeight="1" x14ac:dyDescent="0.25">
      <c r="A247" s="43"/>
      <c r="B247" s="54" t="s">
        <v>801</v>
      </c>
      <c r="C247" s="43" t="s">
        <v>149</v>
      </c>
      <c r="D247" s="43" t="s">
        <v>420</v>
      </c>
      <c r="E247" s="43" t="s">
        <v>194</v>
      </c>
      <c r="F247" s="84" t="s">
        <v>90</v>
      </c>
      <c r="G247" s="43">
        <v>2</v>
      </c>
      <c r="H247" s="43">
        <v>2</v>
      </c>
      <c r="I247" s="113">
        <v>2</v>
      </c>
      <c r="J247" s="43">
        <v>2</v>
      </c>
      <c r="K247" s="43">
        <v>2</v>
      </c>
      <c r="L247" s="43">
        <v>2</v>
      </c>
      <c r="M247" s="43">
        <v>2</v>
      </c>
      <c r="N247" s="107"/>
      <c r="O247" s="107"/>
      <c r="P247" s="107"/>
    </row>
    <row r="248" spans="1:16" ht="15.75" customHeight="1" x14ac:dyDescent="0.25">
      <c r="A248" s="49"/>
      <c r="B248" s="286" t="s">
        <v>804</v>
      </c>
      <c r="C248" s="287"/>
      <c r="D248" s="287"/>
      <c r="E248" s="287"/>
      <c r="F248" s="287"/>
      <c r="G248" s="287"/>
      <c r="H248" s="287"/>
      <c r="I248" s="287"/>
      <c r="J248" s="287"/>
      <c r="K248" s="287"/>
      <c r="L248" s="287"/>
      <c r="M248" s="287"/>
      <c r="N248" s="287"/>
      <c r="O248" s="287"/>
      <c r="P248" s="288"/>
    </row>
    <row r="249" spans="1:16" ht="75" x14ac:dyDescent="0.25">
      <c r="A249" s="43"/>
      <c r="B249" s="44" t="s">
        <v>387</v>
      </c>
      <c r="C249" s="43" t="s">
        <v>371</v>
      </c>
      <c r="D249" s="43" t="s">
        <v>420</v>
      </c>
      <c r="E249" s="43" t="s">
        <v>1</v>
      </c>
      <c r="F249" s="84" t="s">
        <v>90</v>
      </c>
      <c r="G249" s="43"/>
      <c r="H249" s="49"/>
      <c r="I249" s="48">
        <v>95</v>
      </c>
      <c r="J249" s="43">
        <v>95</v>
      </c>
      <c r="K249" s="43">
        <v>95</v>
      </c>
      <c r="L249" s="43">
        <v>95</v>
      </c>
      <c r="M249" s="43">
        <v>95</v>
      </c>
      <c r="N249" s="44"/>
      <c r="O249" s="44"/>
      <c r="P249" s="44"/>
    </row>
    <row r="250" spans="1:16" ht="90" x14ac:dyDescent="0.25">
      <c r="A250" s="49"/>
      <c r="B250" s="54" t="s">
        <v>256</v>
      </c>
      <c r="C250" s="43" t="s">
        <v>372</v>
      </c>
      <c r="D250" s="43" t="s">
        <v>420</v>
      </c>
      <c r="E250" s="43" t="s">
        <v>103</v>
      </c>
      <c r="F250" s="84" t="s">
        <v>90</v>
      </c>
      <c r="G250" s="49"/>
      <c r="H250" s="49"/>
      <c r="I250" s="43">
        <v>1</v>
      </c>
      <c r="J250" s="43">
        <v>1</v>
      </c>
      <c r="K250" s="43">
        <v>1</v>
      </c>
      <c r="L250" s="43">
        <v>1</v>
      </c>
      <c r="M250" s="43">
        <v>1</v>
      </c>
      <c r="N250" s="49"/>
      <c r="O250" s="49"/>
      <c r="P250" s="49"/>
    </row>
    <row r="251" spans="1:16" ht="15.75" customHeight="1" x14ac:dyDescent="0.25">
      <c r="A251" s="49"/>
      <c r="B251" s="286" t="s">
        <v>806</v>
      </c>
      <c r="C251" s="287"/>
      <c r="D251" s="287"/>
      <c r="E251" s="287"/>
      <c r="F251" s="287"/>
      <c r="G251" s="287"/>
      <c r="H251" s="287"/>
      <c r="I251" s="287"/>
      <c r="J251" s="287"/>
      <c r="K251" s="287"/>
      <c r="L251" s="287"/>
      <c r="M251" s="287"/>
      <c r="N251" s="287"/>
      <c r="O251" s="287"/>
      <c r="P251" s="288"/>
    </row>
    <row r="252" spans="1:16" ht="90" x14ac:dyDescent="0.25">
      <c r="A252" s="49"/>
      <c r="B252" s="44" t="s">
        <v>257</v>
      </c>
      <c r="C252" s="43" t="s">
        <v>371</v>
      </c>
      <c r="D252" s="43" t="s">
        <v>420</v>
      </c>
      <c r="E252" s="43" t="s">
        <v>45</v>
      </c>
      <c r="F252" s="84" t="s">
        <v>90</v>
      </c>
      <c r="G252" s="45"/>
      <c r="H252" s="45"/>
      <c r="I252" s="45">
        <v>104.4</v>
      </c>
      <c r="J252" s="45">
        <v>104.6</v>
      </c>
      <c r="K252" s="45">
        <v>104.7</v>
      </c>
      <c r="L252" s="45">
        <v>104.8</v>
      </c>
      <c r="M252" s="45">
        <v>104.9</v>
      </c>
      <c r="N252" s="44"/>
      <c r="O252" s="44"/>
      <c r="P252" s="44"/>
    </row>
    <row r="253" spans="1:16" ht="24.75" customHeight="1" x14ac:dyDescent="0.25">
      <c r="A253" s="49">
        <v>16</v>
      </c>
      <c r="B253" s="286" t="s">
        <v>388</v>
      </c>
      <c r="C253" s="287"/>
      <c r="D253" s="287"/>
      <c r="E253" s="287"/>
      <c r="F253" s="287"/>
      <c r="G253" s="287"/>
      <c r="H253" s="287"/>
      <c r="I253" s="287"/>
      <c r="J253" s="287"/>
      <c r="K253" s="287"/>
      <c r="L253" s="287"/>
      <c r="M253" s="287"/>
      <c r="N253" s="287"/>
      <c r="O253" s="287"/>
      <c r="P253" s="288"/>
    </row>
    <row r="254" spans="1:16" ht="21" customHeight="1" x14ac:dyDescent="0.25">
      <c r="A254" s="49"/>
      <c r="B254" s="286" t="s">
        <v>805</v>
      </c>
      <c r="C254" s="287"/>
      <c r="D254" s="287"/>
      <c r="E254" s="287"/>
      <c r="F254" s="287"/>
      <c r="G254" s="287"/>
      <c r="H254" s="287"/>
      <c r="I254" s="287"/>
      <c r="J254" s="287"/>
      <c r="K254" s="287"/>
      <c r="L254" s="287"/>
      <c r="M254" s="287"/>
      <c r="N254" s="287"/>
      <c r="O254" s="287"/>
      <c r="P254" s="288"/>
    </row>
    <row r="255" spans="1:16" ht="45" x14ac:dyDescent="0.25">
      <c r="A255" s="49"/>
      <c r="B255" s="44" t="s">
        <v>807</v>
      </c>
      <c r="C255" s="43" t="s">
        <v>371</v>
      </c>
      <c r="D255" s="43" t="s">
        <v>420</v>
      </c>
      <c r="E255" s="43" t="s">
        <v>1</v>
      </c>
      <c r="F255" s="84" t="s">
        <v>90</v>
      </c>
      <c r="G255" s="128"/>
      <c r="H255" s="49"/>
      <c r="I255" s="45">
        <v>23.2</v>
      </c>
      <c r="J255" s="45">
        <v>22.7</v>
      </c>
      <c r="K255" s="45">
        <v>22.5</v>
      </c>
      <c r="L255" s="45">
        <v>22.1</v>
      </c>
      <c r="M255" s="45">
        <v>22.1</v>
      </c>
      <c r="N255" s="44"/>
      <c r="O255" s="44"/>
      <c r="P255" s="44"/>
    </row>
    <row r="256" spans="1:16" ht="60" x14ac:dyDescent="0.25">
      <c r="A256" s="49"/>
      <c r="B256" s="123" t="s">
        <v>808</v>
      </c>
      <c r="C256" s="43" t="s">
        <v>372</v>
      </c>
      <c r="D256" s="43" t="s">
        <v>420</v>
      </c>
      <c r="E256" s="43" t="s">
        <v>3</v>
      </c>
      <c r="F256" s="84" t="s">
        <v>90</v>
      </c>
      <c r="G256" s="43"/>
      <c r="H256" s="45">
        <v>2</v>
      </c>
      <c r="I256" s="45">
        <v>2</v>
      </c>
      <c r="J256" s="45">
        <v>1</v>
      </c>
      <c r="K256" s="45">
        <v>1</v>
      </c>
      <c r="L256" s="45"/>
      <c r="M256" s="45">
        <v>2</v>
      </c>
      <c r="N256" s="49"/>
      <c r="O256" s="49"/>
      <c r="P256" s="49"/>
    </row>
    <row r="257" spans="1:16" x14ac:dyDescent="0.25">
      <c r="A257" s="115"/>
      <c r="B257" s="50" t="s">
        <v>23</v>
      </c>
      <c r="C257" s="49"/>
      <c r="D257" s="49"/>
      <c r="E257" s="49" t="s">
        <v>116</v>
      </c>
      <c r="F257" s="49"/>
      <c r="G257" s="63">
        <f>G258</f>
        <v>35.1</v>
      </c>
      <c r="H257" s="63">
        <f t="shared" ref="H257:M257" si="27">H258</f>
        <v>32.799999999999997</v>
      </c>
      <c r="I257" s="63">
        <f t="shared" si="27"/>
        <v>34.6</v>
      </c>
      <c r="J257" s="63">
        <f t="shared" si="27"/>
        <v>36.5</v>
      </c>
      <c r="K257" s="63">
        <f t="shared" si="27"/>
        <v>38.299999999999997</v>
      </c>
      <c r="L257" s="63">
        <f t="shared" si="27"/>
        <v>40.200000000000003</v>
      </c>
      <c r="M257" s="63">
        <f t="shared" si="27"/>
        <v>42.2</v>
      </c>
      <c r="N257" s="62"/>
      <c r="O257" s="62"/>
      <c r="P257" s="62"/>
    </row>
    <row r="258" spans="1:16" x14ac:dyDescent="0.25">
      <c r="A258" s="115"/>
      <c r="B258" s="50" t="s">
        <v>104</v>
      </c>
      <c r="C258" s="49"/>
      <c r="D258" s="49"/>
      <c r="E258" s="49" t="s">
        <v>116</v>
      </c>
      <c r="F258" s="49"/>
      <c r="G258" s="63">
        <f>G230</f>
        <v>35.1</v>
      </c>
      <c r="H258" s="63">
        <f t="shared" ref="H258:M258" si="28">H230</f>
        <v>32.799999999999997</v>
      </c>
      <c r="I258" s="63">
        <f t="shared" si="28"/>
        <v>34.6</v>
      </c>
      <c r="J258" s="63">
        <f t="shared" si="28"/>
        <v>36.5</v>
      </c>
      <c r="K258" s="63">
        <f t="shared" si="28"/>
        <v>38.299999999999997</v>
      </c>
      <c r="L258" s="63">
        <f t="shared" si="28"/>
        <v>40.200000000000003</v>
      </c>
      <c r="M258" s="63">
        <f t="shared" si="28"/>
        <v>42.2</v>
      </c>
      <c r="N258" s="62"/>
      <c r="O258" s="62"/>
      <c r="P258" s="62"/>
    </row>
    <row r="259" spans="1:16" ht="49.5" customHeight="1" x14ac:dyDescent="0.25">
      <c r="A259" s="115"/>
      <c r="B259" s="159" t="s">
        <v>809</v>
      </c>
      <c r="C259" s="160" t="s">
        <v>389</v>
      </c>
      <c r="D259" s="84" t="s">
        <v>810</v>
      </c>
      <c r="E259" s="84" t="s">
        <v>390</v>
      </c>
      <c r="F259" s="84" t="s">
        <v>90</v>
      </c>
      <c r="G259" s="84" t="s">
        <v>54</v>
      </c>
      <c r="H259" s="84">
        <v>393</v>
      </c>
      <c r="I259" s="85" t="s">
        <v>54</v>
      </c>
      <c r="J259" s="84" t="s">
        <v>54</v>
      </c>
      <c r="K259" s="84" t="s">
        <v>54</v>
      </c>
      <c r="L259" s="84">
        <v>406</v>
      </c>
      <c r="M259" s="144" t="s">
        <v>54</v>
      </c>
      <c r="N259" s="87"/>
      <c r="O259" s="88"/>
      <c r="P259" s="88"/>
    </row>
    <row r="260" spans="1:16" x14ac:dyDescent="0.25">
      <c r="A260" s="115"/>
      <c r="B260" s="123" t="s">
        <v>195</v>
      </c>
      <c r="C260" s="84"/>
      <c r="D260" s="84"/>
      <c r="E260" s="84"/>
      <c r="F260" s="84"/>
      <c r="G260" s="84" t="s">
        <v>54</v>
      </c>
      <c r="H260" s="84">
        <v>414</v>
      </c>
      <c r="I260" s="85" t="s">
        <v>54</v>
      </c>
      <c r="J260" s="84" t="s">
        <v>54</v>
      </c>
      <c r="K260" s="84" t="s">
        <v>54</v>
      </c>
      <c r="L260" s="84">
        <v>430</v>
      </c>
      <c r="M260" s="144" t="s">
        <v>54</v>
      </c>
      <c r="N260" s="87"/>
      <c r="O260" s="88"/>
      <c r="P260" s="88"/>
    </row>
    <row r="261" spans="1:16" x14ac:dyDescent="0.25">
      <c r="A261" s="115"/>
      <c r="B261" s="123" t="s">
        <v>196</v>
      </c>
      <c r="C261" s="84"/>
      <c r="D261" s="84"/>
      <c r="E261" s="84"/>
      <c r="F261" s="84"/>
      <c r="G261" s="161" t="s">
        <v>54</v>
      </c>
      <c r="H261" s="84">
        <v>441</v>
      </c>
      <c r="I261" s="85" t="s">
        <v>54</v>
      </c>
      <c r="J261" s="84" t="s">
        <v>54</v>
      </c>
      <c r="K261" s="84" t="s">
        <v>54</v>
      </c>
      <c r="L261" s="84">
        <v>456</v>
      </c>
      <c r="M261" s="144" t="s">
        <v>54</v>
      </c>
      <c r="N261" s="87"/>
      <c r="O261" s="88"/>
      <c r="P261" s="88"/>
    </row>
    <row r="262" spans="1:16" x14ac:dyDescent="0.25">
      <c r="A262" s="115"/>
      <c r="B262" s="123" t="s">
        <v>197</v>
      </c>
      <c r="C262" s="84"/>
      <c r="D262" s="84"/>
      <c r="E262" s="84"/>
      <c r="F262" s="84"/>
      <c r="G262" s="84" t="s">
        <v>54</v>
      </c>
      <c r="H262" s="84">
        <v>445</v>
      </c>
      <c r="I262" s="85" t="s">
        <v>54</v>
      </c>
      <c r="J262" s="84" t="s">
        <v>54</v>
      </c>
      <c r="K262" s="84" t="s">
        <v>54</v>
      </c>
      <c r="L262" s="84">
        <v>463</v>
      </c>
      <c r="M262" s="144" t="s">
        <v>54</v>
      </c>
      <c r="N262" s="87"/>
      <c r="O262" s="88"/>
      <c r="P262" s="88"/>
    </row>
    <row r="263" spans="1:16" ht="15.75" customHeight="1" x14ac:dyDescent="0.25">
      <c r="A263" s="57">
        <v>17</v>
      </c>
      <c r="B263" s="286" t="s">
        <v>391</v>
      </c>
      <c r="C263" s="287"/>
      <c r="D263" s="287"/>
      <c r="E263" s="287"/>
      <c r="F263" s="287"/>
      <c r="G263" s="287"/>
      <c r="H263" s="287"/>
      <c r="I263" s="287"/>
      <c r="J263" s="287"/>
      <c r="K263" s="287"/>
      <c r="L263" s="287"/>
      <c r="M263" s="287"/>
      <c r="N263" s="287"/>
      <c r="O263" s="287"/>
      <c r="P263" s="288"/>
    </row>
    <row r="264" spans="1:16" ht="69" customHeight="1" x14ac:dyDescent="0.25">
      <c r="A264" s="115"/>
      <c r="B264" s="44" t="s">
        <v>811</v>
      </c>
      <c r="C264" s="43" t="s">
        <v>392</v>
      </c>
      <c r="D264" s="43" t="s">
        <v>420</v>
      </c>
      <c r="E264" s="43" t="s">
        <v>1</v>
      </c>
      <c r="F264" s="84" t="s">
        <v>90</v>
      </c>
      <c r="G264" s="45"/>
      <c r="H264" s="45"/>
      <c r="I264" s="45">
        <v>100</v>
      </c>
      <c r="J264" s="45">
        <v>100</v>
      </c>
      <c r="K264" s="45">
        <v>100</v>
      </c>
      <c r="L264" s="45">
        <v>100</v>
      </c>
      <c r="M264" s="45">
        <v>100</v>
      </c>
      <c r="N264" s="62"/>
      <c r="O264" s="62"/>
      <c r="P264" s="62"/>
    </row>
    <row r="265" spans="1:16" ht="18.75" customHeight="1" x14ac:dyDescent="0.25">
      <c r="A265" s="115"/>
      <c r="B265" s="286" t="s">
        <v>393</v>
      </c>
      <c r="C265" s="287"/>
      <c r="D265" s="287"/>
      <c r="E265" s="287"/>
      <c r="F265" s="287"/>
      <c r="G265" s="287"/>
      <c r="H265" s="287"/>
      <c r="I265" s="287"/>
      <c r="J265" s="287"/>
      <c r="K265" s="287"/>
      <c r="L265" s="287"/>
      <c r="M265" s="287"/>
      <c r="N265" s="287"/>
      <c r="O265" s="287"/>
      <c r="P265" s="288"/>
    </row>
    <row r="266" spans="1:16" ht="30" x14ac:dyDescent="0.25">
      <c r="A266" s="115"/>
      <c r="B266" s="54" t="s">
        <v>394</v>
      </c>
      <c r="C266" s="43" t="s">
        <v>395</v>
      </c>
      <c r="D266" s="43" t="s">
        <v>276</v>
      </c>
      <c r="E266" s="62"/>
      <c r="F266" s="84" t="s">
        <v>90</v>
      </c>
      <c r="G266" s="45">
        <v>4</v>
      </c>
      <c r="H266" s="45">
        <v>3</v>
      </c>
      <c r="I266" s="45"/>
      <c r="J266" s="45"/>
      <c r="K266" s="45">
        <v>4</v>
      </c>
      <c r="L266" s="45"/>
      <c r="M266" s="45">
        <v>1</v>
      </c>
      <c r="N266" s="62"/>
      <c r="O266" s="62"/>
      <c r="P266" s="62"/>
    </row>
    <row r="267" spans="1:16" x14ac:dyDescent="0.25">
      <c r="A267" s="115"/>
      <c r="B267" s="286" t="s">
        <v>396</v>
      </c>
      <c r="C267" s="287"/>
      <c r="D267" s="287"/>
      <c r="E267" s="287"/>
      <c r="F267" s="287"/>
      <c r="G267" s="287"/>
      <c r="H267" s="287"/>
      <c r="I267" s="287"/>
      <c r="J267" s="287"/>
      <c r="K267" s="287"/>
      <c r="L267" s="287"/>
      <c r="M267" s="287"/>
      <c r="N267" s="287"/>
      <c r="O267" s="287"/>
      <c r="P267" s="288"/>
    </row>
    <row r="268" spans="1:16" ht="74.25" x14ac:dyDescent="0.25">
      <c r="A268" s="115"/>
      <c r="B268" s="44" t="s">
        <v>812</v>
      </c>
      <c r="C268" s="43" t="s">
        <v>117</v>
      </c>
      <c r="D268" s="43" t="s">
        <v>180</v>
      </c>
      <c r="E268" s="43" t="s">
        <v>1</v>
      </c>
      <c r="F268" s="84" t="s">
        <v>90</v>
      </c>
      <c r="G268" s="45"/>
      <c r="H268" s="45"/>
      <c r="I268" s="69">
        <v>80.16</v>
      </c>
      <c r="J268" s="69">
        <v>85.11999999999999</v>
      </c>
      <c r="K268" s="69">
        <v>90.079999999999984</v>
      </c>
      <c r="L268" s="69">
        <v>95.039999999999978</v>
      </c>
      <c r="M268" s="45">
        <v>99.999999999999972</v>
      </c>
      <c r="N268" s="62"/>
      <c r="O268" s="62"/>
      <c r="P268" s="62"/>
    </row>
    <row r="269" spans="1:16" ht="75" x14ac:dyDescent="0.25">
      <c r="A269" s="115"/>
      <c r="B269" s="54" t="s">
        <v>397</v>
      </c>
      <c r="C269" s="43" t="s">
        <v>395</v>
      </c>
      <c r="D269" s="43" t="s">
        <v>420</v>
      </c>
      <c r="E269" s="43" t="s">
        <v>2</v>
      </c>
      <c r="F269" s="84" t="s">
        <v>90</v>
      </c>
      <c r="G269" s="162"/>
      <c r="H269" s="162"/>
      <c r="I269" s="45">
        <v>1</v>
      </c>
      <c r="J269" s="45">
        <v>1</v>
      </c>
      <c r="K269" s="45">
        <v>1</v>
      </c>
      <c r="L269" s="45">
        <v>1</v>
      </c>
      <c r="M269" s="45">
        <v>1</v>
      </c>
      <c r="N269" s="62"/>
      <c r="O269" s="62"/>
      <c r="P269" s="62"/>
    </row>
    <row r="270" spans="1:16" ht="74.25" x14ac:dyDescent="0.25">
      <c r="A270" s="115"/>
      <c r="B270" s="44" t="s">
        <v>813</v>
      </c>
      <c r="C270" s="43" t="s">
        <v>403</v>
      </c>
      <c r="D270" s="43" t="s">
        <v>420</v>
      </c>
      <c r="E270" s="43" t="s">
        <v>32</v>
      </c>
      <c r="F270" s="84" t="s">
        <v>90</v>
      </c>
      <c r="G270" s="45"/>
      <c r="H270" s="45"/>
      <c r="I270" s="45">
        <v>45</v>
      </c>
      <c r="J270" s="45">
        <v>47</v>
      </c>
      <c r="K270" s="45">
        <v>49</v>
      </c>
      <c r="L270" s="45">
        <v>52</v>
      </c>
      <c r="M270" s="45">
        <v>60</v>
      </c>
      <c r="N270" s="62"/>
      <c r="O270" s="62"/>
      <c r="P270" s="62"/>
    </row>
    <row r="271" spans="1:16" ht="15.75" customHeight="1" x14ac:dyDescent="0.25">
      <c r="A271" s="57">
        <v>18</v>
      </c>
      <c r="B271" s="286" t="s">
        <v>198</v>
      </c>
      <c r="C271" s="287"/>
      <c r="D271" s="287"/>
      <c r="E271" s="287"/>
      <c r="F271" s="287"/>
      <c r="G271" s="287"/>
      <c r="H271" s="287"/>
      <c r="I271" s="287"/>
      <c r="J271" s="287"/>
      <c r="K271" s="287"/>
      <c r="L271" s="287"/>
      <c r="M271" s="287"/>
      <c r="N271" s="287"/>
      <c r="O271" s="287"/>
      <c r="P271" s="288"/>
    </row>
    <row r="272" spans="1:16" ht="15.75" customHeight="1" x14ac:dyDescent="0.25">
      <c r="A272" s="57"/>
      <c r="B272" s="286" t="s">
        <v>814</v>
      </c>
      <c r="C272" s="287"/>
      <c r="D272" s="287"/>
      <c r="E272" s="287"/>
      <c r="F272" s="287"/>
      <c r="G272" s="287"/>
      <c r="H272" s="287"/>
      <c r="I272" s="287"/>
      <c r="J272" s="287"/>
      <c r="K272" s="287"/>
      <c r="L272" s="287"/>
      <c r="M272" s="287"/>
      <c r="N272" s="287"/>
      <c r="O272" s="287"/>
      <c r="P272" s="68"/>
    </row>
    <row r="273" spans="1:16383" ht="62.25" customHeight="1" x14ac:dyDescent="0.25">
      <c r="A273" s="57"/>
      <c r="B273" s="72" t="s">
        <v>815</v>
      </c>
      <c r="C273" s="163" t="s">
        <v>398</v>
      </c>
      <c r="D273" s="43" t="s">
        <v>420</v>
      </c>
      <c r="E273" s="43" t="s">
        <v>2</v>
      </c>
      <c r="F273" s="84" t="s">
        <v>90</v>
      </c>
      <c r="G273" s="43">
        <v>45</v>
      </c>
      <c r="H273" s="43">
        <v>40</v>
      </c>
      <c r="I273" s="43">
        <v>35</v>
      </c>
      <c r="J273" s="43">
        <v>50</v>
      </c>
      <c r="K273" s="43">
        <v>50</v>
      </c>
      <c r="L273" s="43">
        <v>35</v>
      </c>
      <c r="M273" s="103"/>
      <c r="N273" s="107"/>
      <c r="O273" s="145"/>
      <c r="P273" s="164"/>
    </row>
    <row r="274" spans="1:16383" ht="22.5" customHeight="1" x14ac:dyDescent="0.25">
      <c r="A274" s="57"/>
      <c r="B274" s="286" t="s">
        <v>816</v>
      </c>
      <c r="C274" s="287"/>
      <c r="D274" s="287"/>
      <c r="E274" s="287"/>
      <c r="F274" s="287"/>
      <c r="G274" s="287"/>
      <c r="H274" s="287"/>
      <c r="I274" s="287"/>
      <c r="J274" s="287"/>
      <c r="K274" s="287"/>
      <c r="L274" s="287"/>
      <c r="M274" s="287"/>
      <c r="N274" s="287"/>
      <c r="O274" s="287"/>
      <c r="P274" s="288"/>
    </row>
    <row r="275" spans="1:16383" ht="45" x14ac:dyDescent="0.25">
      <c r="A275" s="115"/>
      <c r="B275" s="54" t="s">
        <v>258</v>
      </c>
      <c r="C275" s="43" t="s">
        <v>395</v>
      </c>
      <c r="D275" s="43" t="s">
        <v>420</v>
      </c>
      <c r="E275" s="43" t="s">
        <v>32</v>
      </c>
      <c r="F275" s="84" t="s">
        <v>90</v>
      </c>
      <c r="G275" s="165">
        <v>656.6</v>
      </c>
      <c r="H275" s="48">
        <v>648</v>
      </c>
      <c r="I275" s="48">
        <v>648</v>
      </c>
      <c r="J275" s="48">
        <v>648</v>
      </c>
      <c r="K275" s="48">
        <v>648</v>
      </c>
      <c r="L275" s="48">
        <v>648</v>
      </c>
      <c r="M275" s="48">
        <v>648</v>
      </c>
      <c r="N275" s="43" t="s">
        <v>118</v>
      </c>
      <c r="O275" s="113">
        <v>262113</v>
      </c>
      <c r="P275" s="62"/>
    </row>
    <row r="276" spans="1:16383" x14ac:dyDescent="0.25">
      <c r="A276" s="115"/>
      <c r="B276" s="50" t="s">
        <v>23</v>
      </c>
      <c r="C276" s="49"/>
      <c r="D276" s="49"/>
      <c r="E276" s="49" t="s">
        <v>116</v>
      </c>
      <c r="F276" s="49"/>
      <c r="G276" s="63">
        <f>G277</f>
        <v>656.6</v>
      </c>
      <c r="H276" s="63">
        <f t="shared" ref="H276:M276" si="29">H277</f>
        <v>648</v>
      </c>
      <c r="I276" s="63">
        <f t="shared" si="29"/>
        <v>648</v>
      </c>
      <c r="J276" s="63">
        <f t="shared" si="29"/>
        <v>648</v>
      </c>
      <c r="K276" s="63">
        <f t="shared" si="29"/>
        <v>648</v>
      </c>
      <c r="L276" s="63">
        <f t="shared" si="29"/>
        <v>648</v>
      </c>
      <c r="M276" s="63">
        <f t="shared" si="29"/>
        <v>648</v>
      </c>
      <c r="N276" s="62"/>
      <c r="O276" s="62"/>
      <c r="P276" s="62"/>
    </row>
    <row r="277" spans="1:16383" x14ac:dyDescent="0.25">
      <c r="A277" s="115"/>
      <c r="B277" s="50" t="s">
        <v>118</v>
      </c>
      <c r="C277" s="49"/>
      <c r="D277" s="49"/>
      <c r="E277" s="49" t="s">
        <v>116</v>
      </c>
      <c r="F277" s="49"/>
      <c r="G277" s="63">
        <f>G275</f>
        <v>656.6</v>
      </c>
      <c r="H277" s="63">
        <f t="shared" ref="H277:M277" si="30">H275</f>
        <v>648</v>
      </c>
      <c r="I277" s="63">
        <f t="shared" si="30"/>
        <v>648</v>
      </c>
      <c r="J277" s="63">
        <f t="shared" si="30"/>
        <v>648</v>
      </c>
      <c r="K277" s="63">
        <f t="shared" si="30"/>
        <v>648</v>
      </c>
      <c r="L277" s="63">
        <f t="shared" si="30"/>
        <v>648</v>
      </c>
      <c r="M277" s="63">
        <f t="shared" si="30"/>
        <v>648</v>
      </c>
      <c r="N277" s="62"/>
      <c r="O277" s="62"/>
      <c r="P277" s="62"/>
    </row>
    <row r="278" spans="1:16383" ht="60" customHeight="1" x14ac:dyDescent="0.25">
      <c r="A278" s="115"/>
      <c r="B278" s="50" t="s">
        <v>817</v>
      </c>
      <c r="C278" s="160" t="s">
        <v>401</v>
      </c>
      <c r="D278" s="43" t="s">
        <v>708</v>
      </c>
      <c r="E278" s="43" t="s">
        <v>1</v>
      </c>
      <c r="F278" s="84" t="s">
        <v>90</v>
      </c>
      <c r="G278" s="165">
        <v>4.4000000000000004</v>
      </c>
      <c r="H278" s="48">
        <v>4.3</v>
      </c>
      <c r="I278" s="48">
        <v>4.3</v>
      </c>
      <c r="J278" s="48">
        <v>4.2</v>
      </c>
      <c r="K278" s="48">
        <v>4.0999999999999996</v>
      </c>
      <c r="L278" s="48">
        <v>4.0999999999999996</v>
      </c>
      <c r="M278" s="48">
        <v>4.0999999999999996</v>
      </c>
      <c r="N278" s="43"/>
      <c r="O278" s="113"/>
      <c r="P278" s="62"/>
    </row>
    <row r="279" spans="1:16383" ht="15.75" customHeight="1" x14ac:dyDescent="0.25">
      <c r="A279" s="57">
        <v>19</v>
      </c>
      <c r="B279" s="286" t="s">
        <v>399</v>
      </c>
      <c r="C279" s="287"/>
      <c r="D279" s="287"/>
      <c r="E279" s="287"/>
      <c r="F279" s="287"/>
      <c r="G279" s="287"/>
      <c r="H279" s="287"/>
      <c r="I279" s="287"/>
      <c r="J279" s="287"/>
      <c r="K279" s="287"/>
      <c r="L279" s="287"/>
      <c r="M279" s="287"/>
      <c r="N279" s="287"/>
      <c r="O279" s="287"/>
      <c r="P279" s="288"/>
    </row>
    <row r="280" spans="1:16383" ht="15.75" customHeight="1" x14ac:dyDescent="0.25">
      <c r="A280" s="115"/>
      <c r="B280" s="286" t="s">
        <v>400</v>
      </c>
      <c r="C280" s="287"/>
      <c r="D280" s="287"/>
      <c r="E280" s="287"/>
      <c r="F280" s="287"/>
      <c r="G280" s="287"/>
      <c r="H280" s="287"/>
      <c r="I280" s="287"/>
      <c r="J280" s="287"/>
      <c r="K280" s="287"/>
      <c r="L280" s="287"/>
      <c r="M280" s="287"/>
      <c r="N280" s="287"/>
      <c r="O280" s="287"/>
      <c r="P280" s="288"/>
    </row>
    <row r="281" spans="1:16383" ht="63" customHeight="1" x14ac:dyDescent="0.25">
      <c r="A281" s="49"/>
      <c r="B281" s="52" t="s">
        <v>259</v>
      </c>
      <c r="C281" s="160" t="s">
        <v>402</v>
      </c>
      <c r="D281" s="43" t="s">
        <v>420</v>
      </c>
      <c r="E281" s="43" t="s">
        <v>10</v>
      </c>
      <c r="F281" s="84" t="s">
        <v>90</v>
      </c>
      <c r="G281" s="45"/>
      <c r="H281" s="45"/>
      <c r="I281" s="45" t="s">
        <v>404</v>
      </c>
      <c r="J281" s="45" t="s">
        <v>405</v>
      </c>
      <c r="K281" s="45" t="s">
        <v>406</v>
      </c>
      <c r="L281" s="45" t="s">
        <v>406</v>
      </c>
      <c r="M281" s="45" t="s">
        <v>406</v>
      </c>
      <c r="N281" s="44"/>
      <c r="O281" s="44"/>
      <c r="P281" s="44"/>
    </row>
    <row r="282" spans="1:16383" ht="30" x14ac:dyDescent="0.25">
      <c r="A282" s="49"/>
      <c r="B282" s="123" t="s">
        <v>260</v>
      </c>
      <c r="C282" s="43" t="s">
        <v>407</v>
      </c>
      <c r="D282" s="43" t="s">
        <v>708</v>
      </c>
      <c r="E282" s="43" t="s">
        <v>1</v>
      </c>
      <c r="F282" s="84" t="s">
        <v>90</v>
      </c>
      <c r="G282" s="45">
        <v>4.5663767787989276</v>
      </c>
      <c r="H282" s="45">
        <v>4.5658226017656425</v>
      </c>
      <c r="I282" s="45">
        <v>4.5652684450725181</v>
      </c>
      <c r="J282" s="45">
        <v>4.5647143087189619</v>
      </c>
      <c r="K282" s="45">
        <v>4.5497098128437568</v>
      </c>
      <c r="L282" s="45">
        <v>4.5347059153105702</v>
      </c>
      <c r="M282" s="45">
        <v>4.5197026161014717</v>
      </c>
      <c r="N282" s="44"/>
      <c r="O282" s="44"/>
      <c r="P282" s="44"/>
    </row>
    <row r="283" spans="1:16383" ht="24.75" customHeight="1" x14ac:dyDescent="0.25">
      <c r="A283" s="244"/>
      <c r="B283" s="245" t="s">
        <v>261</v>
      </c>
      <c r="C283" s="242" t="s">
        <v>407</v>
      </c>
      <c r="D283" s="244" t="s">
        <v>420</v>
      </c>
      <c r="E283" s="43" t="s">
        <v>53</v>
      </c>
      <c r="F283" s="244" t="s">
        <v>90</v>
      </c>
      <c r="G283" s="45">
        <v>2775</v>
      </c>
      <c r="H283" s="45">
        <v>2051</v>
      </c>
      <c r="I283" s="45">
        <v>591</v>
      </c>
      <c r="J283" s="45">
        <v>591</v>
      </c>
      <c r="K283" s="45">
        <v>591</v>
      </c>
      <c r="L283" s="45">
        <v>603</v>
      </c>
      <c r="M283" s="45">
        <v>603</v>
      </c>
      <c r="N283" s="43"/>
      <c r="O283" s="43"/>
      <c r="P283" s="43"/>
      <c r="Q283" s="166"/>
      <c r="R283" s="166"/>
      <c r="S283" s="166"/>
      <c r="T283" s="167"/>
      <c r="U283" s="166"/>
      <c r="V283" s="166"/>
      <c r="W283" s="166"/>
      <c r="X283" s="167"/>
      <c r="Y283" s="166"/>
      <c r="Z283" s="166"/>
      <c r="AA283" s="166"/>
      <c r="AB283" s="167"/>
      <c r="AC283" s="166"/>
      <c r="AD283" s="166"/>
      <c r="AE283" s="166"/>
      <c r="AF283" s="167"/>
      <c r="AG283" s="166"/>
      <c r="AH283" s="166"/>
      <c r="AI283" s="166"/>
      <c r="AJ283" s="167"/>
      <c r="AK283" s="166"/>
      <c r="AL283" s="166"/>
      <c r="AM283" s="166"/>
      <c r="AN283" s="167"/>
      <c r="AO283" s="166"/>
      <c r="AP283" s="166"/>
      <c r="AQ283" s="166"/>
      <c r="AR283" s="167"/>
      <c r="AS283" s="166"/>
      <c r="AT283" s="166"/>
      <c r="AU283" s="166"/>
      <c r="AV283" s="167"/>
      <c r="AW283" s="166"/>
      <c r="AX283" s="166"/>
      <c r="AY283" s="166"/>
      <c r="AZ283" s="167"/>
      <c r="BA283" s="166"/>
      <c r="BB283" s="166"/>
      <c r="BC283" s="166"/>
      <c r="BD283" s="167"/>
      <c r="BE283" s="166"/>
      <c r="BF283" s="166"/>
      <c r="BG283" s="166"/>
      <c r="BH283" s="167"/>
      <c r="BI283" s="166"/>
      <c r="BJ283" s="166"/>
      <c r="BK283" s="166"/>
      <c r="BL283" s="167"/>
      <c r="BM283" s="166"/>
      <c r="BN283" s="166"/>
      <c r="BO283" s="166"/>
      <c r="BP283" s="167"/>
      <c r="BQ283" s="166"/>
      <c r="BR283" s="166"/>
      <c r="BS283" s="166"/>
      <c r="BT283" s="167"/>
      <c r="BU283" s="166"/>
      <c r="BV283" s="166"/>
      <c r="BW283" s="166"/>
      <c r="BX283" s="167"/>
      <c r="BY283" s="166"/>
      <c r="BZ283" s="166"/>
      <c r="CA283" s="166"/>
      <c r="CB283" s="167"/>
      <c r="CC283" s="166"/>
      <c r="CD283" s="166"/>
      <c r="CE283" s="166"/>
      <c r="CF283" s="167"/>
      <c r="CG283" s="166"/>
      <c r="CH283" s="166"/>
      <c r="CI283" s="166"/>
      <c r="CJ283" s="167"/>
      <c r="CK283" s="166"/>
      <c r="CL283" s="166"/>
      <c r="CM283" s="166"/>
      <c r="CN283" s="167"/>
      <c r="CO283" s="166"/>
      <c r="CP283" s="166"/>
      <c r="CQ283" s="166"/>
      <c r="CR283" s="167"/>
      <c r="CS283" s="166"/>
      <c r="CT283" s="166"/>
      <c r="CU283" s="166"/>
      <c r="CV283" s="167"/>
      <c r="CW283" s="166"/>
      <c r="CX283" s="166"/>
      <c r="CY283" s="166"/>
      <c r="CZ283" s="167"/>
      <c r="DA283" s="166"/>
      <c r="DB283" s="166"/>
      <c r="DC283" s="166"/>
      <c r="DD283" s="167"/>
      <c r="DE283" s="166"/>
      <c r="DF283" s="166"/>
      <c r="DG283" s="166"/>
      <c r="DH283" s="167"/>
      <c r="DI283" s="166"/>
      <c r="DJ283" s="166"/>
      <c r="DK283" s="166"/>
      <c r="DL283" s="167"/>
      <c r="DM283" s="166"/>
      <c r="DN283" s="166"/>
      <c r="DO283" s="166"/>
      <c r="DP283" s="167"/>
      <c r="DQ283" s="166"/>
      <c r="DR283" s="166"/>
      <c r="DS283" s="166"/>
      <c r="DT283" s="167"/>
      <c r="DU283" s="166"/>
      <c r="DV283" s="166"/>
      <c r="DW283" s="166"/>
      <c r="DX283" s="167"/>
      <c r="DY283" s="166"/>
      <c r="DZ283" s="166"/>
      <c r="EA283" s="166"/>
      <c r="EB283" s="167"/>
      <c r="EC283" s="166"/>
      <c r="ED283" s="166"/>
      <c r="EE283" s="166"/>
      <c r="EF283" s="167"/>
      <c r="EG283" s="166"/>
      <c r="EH283" s="166"/>
      <c r="EI283" s="166"/>
      <c r="EJ283" s="167"/>
      <c r="EK283" s="166"/>
      <c r="EL283" s="166"/>
      <c r="EM283" s="166"/>
      <c r="EN283" s="167"/>
      <c r="EO283" s="166"/>
      <c r="EP283" s="166"/>
      <c r="EQ283" s="166"/>
      <c r="ER283" s="167"/>
      <c r="ES283" s="166"/>
      <c r="ET283" s="166"/>
      <c r="EU283" s="166"/>
      <c r="EV283" s="167"/>
      <c r="EW283" s="166"/>
      <c r="EX283" s="166"/>
      <c r="EY283" s="166"/>
      <c r="EZ283" s="167"/>
      <c r="FA283" s="166"/>
      <c r="FB283" s="166"/>
      <c r="FC283" s="166"/>
      <c r="FD283" s="167"/>
      <c r="FE283" s="166"/>
      <c r="FF283" s="166"/>
      <c r="FG283" s="166"/>
      <c r="FH283" s="167"/>
      <c r="FI283" s="166"/>
      <c r="FJ283" s="166"/>
      <c r="FK283" s="166"/>
      <c r="FL283" s="167"/>
      <c r="FM283" s="166"/>
      <c r="FN283" s="166"/>
      <c r="FO283" s="166"/>
      <c r="FP283" s="167"/>
      <c r="FQ283" s="166"/>
      <c r="FR283" s="166"/>
      <c r="FS283" s="166"/>
      <c r="FT283" s="167"/>
      <c r="FU283" s="166"/>
      <c r="FV283" s="166"/>
      <c r="FW283" s="166"/>
      <c r="FX283" s="167"/>
      <c r="FY283" s="166"/>
      <c r="FZ283" s="166"/>
      <c r="GA283" s="166"/>
      <c r="GB283" s="167"/>
      <c r="GC283" s="166"/>
      <c r="GD283" s="166"/>
      <c r="GE283" s="166"/>
      <c r="GF283" s="167"/>
      <c r="GG283" s="166"/>
      <c r="GH283" s="166"/>
      <c r="GI283" s="166"/>
      <c r="GJ283" s="167"/>
      <c r="GK283" s="166"/>
      <c r="GL283" s="166"/>
      <c r="GM283" s="166"/>
      <c r="GN283" s="167"/>
      <c r="GO283" s="166"/>
      <c r="GP283" s="166"/>
      <c r="GQ283" s="166"/>
      <c r="GR283" s="167"/>
      <c r="GS283" s="166"/>
      <c r="GT283" s="166"/>
      <c r="GU283" s="166"/>
      <c r="GV283" s="167"/>
      <c r="GW283" s="166"/>
      <c r="GX283" s="166"/>
      <c r="GY283" s="166"/>
      <c r="GZ283" s="167"/>
      <c r="HA283" s="166"/>
      <c r="HB283" s="166"/>
      <c r="HC283" s="166"/>
      <c r="HD283" s="167"/>
      <c r="HE283" s="166"/>
      <c r="HF283" s="166"/>
      <c r="HG283" s="166"/>
      <c r="HH283" s="167"/>
      <c r="HI283" s="166"/>
      <c r="HJ283" s="166"/>
      <c r="HK283" s="166"/>
      <c r="HL283" s="167"/>
      <c r="HM283" s="166"/>
      <c r="HN283" s="166"/>
      <c r="HO283" s="166"/>
      <c r="HP283" s="167"/>
      <c r="HQ283" s="166"/>
      <c r="HR283" s="166"/>
      <c r="HS283" s="166"/>
      <c r="HT283" s="167"/>
      <c r="HU283" s="166"/>
      <c r="HV283" s="166"/>
      <c r="HW283" s="166"/>
      <c r="HX283" s="167"/>
      <c r="HY283" s="166"/>
      <c r="HZ283" s="166"/>
      <c r="IA283" s="166"/>
      <c r="IB283" s="167"/>
      <c r="IC283" s="166"/>
      <c r="ID283" s="166"/>
      <c r="IE283" s="166"/>
      <c r="IF283" s="167"/>
      <c r="IG283" s="166"/>
      <c r="IH283" s="166"/>
      <c r="II283" s="166"/>
      <c r="IJ283" s="167"/>
      <c r="IK283" s="166"/>
      <c r="IL283" s="166"/>
      <c r="IM283" s="166"/>
      <c r="IN283" s="167"/>
      <c r="IO283" s="166"/>
      <c r="IP283" s="166"/>
      <c r="IQ283" s="166"/>
      <c r="IR283" s="167"/>
      <c r="IS283" s="166"/>
      <c r="IT283" s="166"/>
      <c r="IU283" s="166"/>
      <c r="IV283" s="167"/>
      <c r="IW283" s="166"/>
      <c r="IX283" s="166"/>
      <c r="IY283" s="166"/>
      <c r="IZ283" s="167"/>
      <c r="JA283" s="166"/>
      <c r="JB283" s="166"/>
      <c r="JC283" s="166"/>
      <c r="JD283" s="167"/>
      <c r="JE283" s="166"/>
      <c r="JF283" s="166"/>
      <c r="JG283" s="166"/>
      <c r="JH283" s="167"/>
      <c r="JI283" s="166"/>
      <c r="JJ283" s="166"/>
      <c r="JK283" s="166"/>
      <c r="JL283" s="167"/>
      <c r="JM283" s="166"/>
      <c r="JN283" s="166"/>
      <c r="JO283" s="166"/>
      <c r="JP283" s="167"/>
      <c r="JQ283" s="166"/>
      <c r="JR283" s="166"/>
      <c r="JS283" s="166"/>
      <c r="JT283" s="167"/>
      <c r="JU283" s="166"/>
      <c r="JV283" s="166"/>
      <c r="JW283" s="166"/>
      <c r="JX283" s="167"/>
      <c r="JY283" s="166"/>
      <c r="JZ283" s="166"/>
      <c r="KA283" s="166"/>
      <c r="KB283" s="167"/>
      <c r="KC283" s="166"/>
      <c r="KD283" s="166"/>
      <c r="KE283" s="166"/>
      <c r="KF283" s="167"/>
      <c r="KG283" s="166"/>
      <c r="KH283" s="166"/>
      <c r="KI283" s="166"/>
      <c r="KJ283" s="167"/>
      <c r="KK283" s="166"/>
      <c r="KL283" s="166"/>
      <c r="KM283" s="166"/>
      <c r="KN283" s="168"/>
      <c r="KO283" s="38"/>
      <c r="KP283" s="38"/>
      <c r="KQ283" s="39"/>
      <c r="KR283" s="169"/>
      <c r="KS283" s="38"/>
      <c r="KT283" s="38"/>
      <c r="KU283" s="39"/>
      <c r="KV283" s="169"/>
      <c r="KW283" s="38"/>
      <c r="KX283" s="38"/>
      <c r="KY283" s="39"/>
      <c r="KZ283" s="169"/>
      <c r="LA283" s="38"/>
      <c r="LB283" s="38"/>
      <c r="LC283" s="39"/>
      <c r="LD283" s="169"/>
      <c r="LE283" s="38"/>
      <c r="LF283" s="38"/>
      <c r="LG283" s="39"/>
      <c r="LH283" s="169"/>
      <c r="LI283" s="38"/>
      <c r="LJ283" s="38"/>
      <c r="LK283" s="39"/>
      <c r="LL283" s="169"/>
      <c r="LM283" s="38"/>
      <c r="LN283" s="38"/>
      <c r="LO283" s="39"/>
      <c r="LP283" s="169"/>
      <c r="LQ283" s="38"/>
      <c r="LR283" s="38"/>
      <c r="LS283" s="39"/>
      <c r="LT283" s="169"/>
      <c r="LU283" s="38"/>
      <c r="LV283" s="38"/>
      <c r="LW283" s="39"/>
      <c r="LX283" s="169"/>
      <c r="LY283" s="38"/>
      <c r="LZ283" s="38"/>
      <c r="MA283" s="39"/>
      <c r="MB283" s="169"/>
      <c r="MC283" s="38"/>
      <c r="MD283" s="38"/>
      <c r="ME283" s="39"/>
      <c r="MF283" s="169"/>
      <c r="MG283" s="38"/>
      <c r="MH283" s="38"/>
      <c r="MI283" s="39"/>
      <c r="MJ283" s="169"/>
      <c r="MK283" s="38"/>
      <c r="ML283" s="38"/>
      <c r="MM283" s="39"/>
      <c r="MN283" s="169"/>
      <c r="MO283" s="38"/>
      <c r="MP283" s="38"/>
      <c r="MQ283" s="39"/>
      <c r="MR283" s="169"/>
      <c r="MS283" s="38"/>
      <c r="MT283" s="38"/>
      <c r="MU283" s="39"/>
      <c r="MV283" s="169"/>
      <c r="MW283" s="38"/>
      <c r="MX283" s="38"/>
      <c r="MY283" s="39"/>
      <c r="MZ283" s="169"/>
      <c r="NA283" s="38"/>
      <c r="NB283" s="38"/>
      <c r="NC283" s="39"/>
      <c r="ND283" s="169"/>
      <c r="NE283" s="38"/>
      <c r="NF283" s="38"/>
      <c r="NG283" s="39"/>
      <c r="NH283" s="169"/>
      <c r="NI283" s="38"/>
      <c r="NJ283" s="38"/>
      <c r="NK283" s="39"/>
      <c r="NL283" s="169"/>
      <c r="NM283" s="38"/>
      <c r="NN283" s="38"/>
      <c r="NO283" s="39"/>
      <c r="NP283" s="169"/>
      <c r="NQ283" s="38"/>
      <c r="NR283" s="38"/>
      <c r="NS283" s="39"/>
      <c r="NT283" s="169"/>
      <c r="NU283" s="38"/>
      <c r="NV283" s="38"/>
      <c r="NW283" s="39"/>
      <c r="NX283" s="169"/>
      <c r="NY283" s="38"/>
      <c r="NZ283" s="38"/>
      <c r="OA283" s="39"/>
      <c r="OB283" s="169"/>
      <c r="OC283" s="38"/>
      <c r="OD283" s="38"/>
      <c r="OE283" s="39"/>
      <c r="OF283" s="169"/>
      <c r="OG283" s="38"/>
      <c r="OH283" s="38"/>
      <c r="OI283" s="39"/>
      <c r="OJ283" s="169"/>
      <c r="OK283" s="38"/>
      <c r="OL283" s="38"/>
      <c r="OM283" s="39"/>
      <c r="ON283" s="169"/>
      <c r="OO283" s="38"/>
      <c r="OP283" s="38"/>
      <c r="OQ283" s="39"/>
      <c r="OR283" s="169"/>
      <c r="OS283" s="38"/>
      <c r="OT283" s="38"/>
      <c r="OU283" s="39"/>
      <c r="OV283" s="169"/>
      <c r="OW283" s="38"/>
      <c r="OX283" s="38"/>
      <c r="OY283" s="39"/>
      <c r="OZ283" s="169"/>
      <c r="PA283" s="38"/>
      <c r="PB283" s="38"/>
      <c r="PC283" s="39"/>
      <c r="PD283" s="169"/>
      <c r="PE283" s="38"/>
      <c r="PF283" s="38"/>
      <c r="PG283" s="39"/>
      <c r="PH283" s="169"/>
      <c r="PI283" s="38"/>
      <c r="PJ283" s="38"/>
      <c r="PK283" s="39"/>
      <c r="PL283" s="169"/>
      <c r="PM283" s="38"/>
      <c r="PN283" s="38"/>
      <c r="PO283" s="39"/>
      <c r="PP283" s="169"/>
      <c r="PQ283" s="38"/>
      <c r="PR283" s="38"/>
      <c r="PS283" s="39"/>
      <c r="PT283" s="169"/>
      <c r="PU283" s="38"/>
      <c r="PV283" s="38"/>
      <c r="PW283" s="39"/>
      <c r="PX283" s="169"/>
      <c r="PY283" s="38"/>
      <c r="PZ283" s="38"/>
      <c r="QA283" s="39"/>
      <c r="QB283" s="169"/>
      <c r="QC283" s="38"/>
      <c r="QD283" s="38"/>
      <c r="QE283" s="39"/>
      <c r="QF283" s="169"/>
      <c r="QG283" s="38"/>
      <c r="QH283" s="38"/>
      <c r="QI283" s="39"/>
      <c r="QJ283" s="169"/>
      <c r="QK283" s="38"/>
      <c r="QL283" s="38"/>
      <c r="QM283" s="39"/>
      <c r="QN283" s="169"/>
      <c r="QO283" s="38"/>
      <c r="QP283" s="38"/>
      <c r="QQ283" s="39"/>
      <c r="QR283" s="169"/>
      <c r="QS283" s="38"/>
      <c r="QT283" s="38"/>
      <c r="QU283" s="39"/>
      <c r="QV283" s="169"/>
      <c r="QW283" s="38"/>
      <c r="QX283" s="38"/>
      <c r="QY283" s="39"/>
      <c r="QZ283" s="169"/>
      <c r="RA283" s="38"/>
      <c r="RB283" s="38"/>
      <c r="RC283" s="39"/>
      <c r="RD283" s="169"/>
      <c r="RE283" s="38"/>
      <c r="RF283" s="38"/>
      <c r="RG283" s="39"/>
      <c r="RH283" s="169"/>
      <c r="RI283" s="38"/>
      <c r="RJ283" s="38"/>
      <c r="RK283" s="39"/>
      <c r="RL283" s="169"/>
      <c r="RM283" s="38"/>
      <c r="RN283" s="38"/>
      <c r="RO283" s="39"/>
      <c r="RP283" s="169"/>
      <c r="RQ283" s="38"/>
      <c r="RR283" s="38"/>
      <c r="RS283" s="39"/>
      <c r="RT283" s="169"/>
      <c r="RU283" s="38"/>
      <c r="RV283" s="38"/>
      <c r="RW283" s="39"/>
      <c r="RX283" s="169"/>
      <c r="RY283" s="38"/>
      <c r="RZ283" s="38"/>
      <c r="SA283" s="39"/>
      <c r="SB283" s="169"/>
      <c r="SC283" s="38"/>
      <c r="SD283" s="38"/>
      <c r="SE283" s="39"/>
      <c r="SF283" s="169"/>
      <c r="SG283" s="38"/>
      <c r="SH283" s="38"/>
      <c r="SI283" s="39"/>
      <c r="SJ283" s="169"/>
      <c r="SK283" s="38"/>
      <c r="SL283" s="38"/>
      <c r="SM283" s="39"/>
      <c r="SN283" s="169"/>
      <c r="SO283" s="38"/>
      <c r="SP283" s="38"/>
      <c r="SQ283" s="39"/>
      <c r="SR283" s="169"/>
      <c r="SS283" s="38"/>
      <c r="ST283" s="38"/>
      <c r="SU283" s="39"/>
      <c r="SV283" s="169"/>
      <c r="SW283" s="38"/>
      <c r="SX283" s="38"/>
      <c r="SY283" s="39"/>
      <c r="SZ283" s="169"/>
      <c r="TA283" s="38"/>
      <c r="TB283" s="38"/>
      <c r="TC283" s="39"/>
      <c r="TD283" s="169"/>
      <c r="TE283" s="38"/>
      <c r="TF283" s="38"/>
      <c r="TG283" s="39"/>
      <c r="TH283" s="169"/>
      <c r="TI283" s="38"/>
      <c r="TJ283" s="38"/>
      <c r="TK283" s="39"/>
      <c r="TL283" s="169"/>
      <c r="TM283" s="38"/>
      <c r="TN283" s="38"/>
      <c r="TO283" s="39"/>
      <c r="TP283" s="169"/>
      <c r="TQ283" s="38"/>
      <c r="TR283" s="38"/>
      <c r="TS283" s="39"/>
      <c r="TT283" s="169"/>
      <c r="TU283" s="38"/>
      <c r="TV283" s="38"/>
      <c r="TW283" s="39"/>
      <c r="TX283" s="169"/>
      <c r="TY283" s="38"/>
      <c r="TZ283" s="38"/>
      <c r="UA283" s="39"/>
      <c r="UB283" s="169"/>
      <c r="UC283" s="38"/>
      <c r="UD283" s="38"/>
      <c r="UE283" s="39"/>
      <c r="UF283" s="169"/>
      <c r="UG283" s="38"/>
      <c r="UH283" s="38"/>
      <c r="UI283" s="39"/>
      <c r="UJ283" s="169"/>
      <c r="UK283" s="38"/>
      <c r="UL283" s="38"/>
      <c r="UM283" s="39"/>
      <c r="UN283" s="169"/>
      <c r="UO283" s="38"/>
      <c r="UP283" s="38"/>
      <c r="UQ283" s="39"/>
      <c r="UR283" s="169"/>
      <c r="US283" s="38"/>
      <c r="UT283" s="38"/>
      <c r="UU283" s="39"/>
      <c r="UV283" s="169"/>
      <c r="UW283" s="38"/>
      <c r="UX283" s="38"/>
      <c r="UY283" s="39"/>
      <c r="UZ283" s="169"/>
      <c r="VA283" s="38"/>
      <c r="VB283" s="38"/>
      <c r="VC283" s="39"/>
      <c r="VD283" s="169"/>
      <c r="VE283" s="38"/>
      <c r="VF283" s="38"/>
      <c r="VG283" s="39"/>
      <c r="VH283" s="169"/>
      <c r="VI283" s="38"/>
      <c r="VJ283" s="38"/>
      <c r="VK283" s="39"/>
      <c r="VL283" s="169"/>
      <c r="VM283" s="38"/>
      <c r="VN283" s="38"/>
      <c r="VO283" s="39"/>
      <c r="VP283" s="169"/>
      <c r="VQ283" s="38"/>
      <c r="VR283" s="38"/>
      <c r="VS283" s="39"/>
      <c r="VT283" s="169"/>
      <c r="VU283" s="38"/>
      <c r="VV283" s="38"/>
      <c r="VW283" s="39"/>
      <c r="VX283" s="169"/>
      <c r="VY283" s="38"/>
      <c r="VZ283" s="38"/>
      <c r="WA283" s="39"/>
      <c r="WB283" s="169"/>
      <c r="WC283" s="38"/>
      <c r="WD283" s="38"/>
      <c r="WE283" s="39"/>
      <c r="WF283" s="169"/>
      <c r="WG283" s="38"/>
      <c r="WH283" s="38"/>
      <c r="WI283" s="39"/>
      <c r="WJ283" s="169"/>
      <c r="WK283" s="38"/>
      <c r="WL283" s="38"/>
      <c r="WM283" s="39"/>
      <c r="WN283" s="169"/>
      <c r="WO283" s="38"/>
      <c r="WP283" s="38"/>
      <c r="WQ283" s="39"/>
      <c r="WR283" s="169"/>
      <c r="WS283" s="38"/>
      <c r="WT283" s="38"/>
      <c r="WU283" s="39"/>
      <c r="WV283" s="169"/>
      <c r="WW283" s="38"/>
      <c r="WX283" s="38"/>
      <c r="WY283" s="39"/>
      <c r="WZ283" s="169"/>
      <c r="XA283" s="38"/>
      <c r="XB283" s="38"/>
      <c r="XC283" s="39"/>
      <c r="XD283" s="169"/>
      <c r="XE283" s="38"/>
      <c r="XF283" s="38"/>
      <c r="XG283" s="39"/>
      <c r="XH283" s="169"/>
      <c r="XI283" s="38"/>
      <c r="XJ283" s="38"/>
      <c r="XK283" s="39"/>
      <c r="XL283" s="169"/>
      <c r="XM283" s="38"/>
      <c r="XN283" s="38"/>
      <c r="XO283" s="39"/>
      <c r="XP283" s="169"/>
      <c r="XQ283" s="38"/>
      <c r="XR283" s="38"/>
      <c r="XS283" s="39"/>
      <c r="XT283" s="169"/>
      <c r="XU283" s="38"/>
      <c r="XV283" s="38"/>
      <c r="XW283" s="39"/>
      <c r="XX283" s="169"/>
      <c r="XY283" s="38"/>
      <c r="XZ283" s="38"/>
      <c r="YA283" s="39"/>
      <c r="YB283" s="169"/>
      <c r="YC283" s="38"/>
      <c r="YD283" s="38"/>
      <c r="YE283" s="39"/>
      <c r="YF283" s="169"/>
      <c r="YG283" s="38"/>
      <c r="YH283" s="38"/>
      <c r="YI283" s="39"/>
      <c r="YJ283" s="169"/>
      <c r="YK283" s="38"/>
      <c r="YL283" s="38"/>
      <c r="YM283" s="39"/>
      <c r="YN283" s="169"/>
      <c r="YO283" s="38"/>
      <c r="YP283" s="38"/>
      <c r="YQ283" s="39"/>
      <c r="YR283" s="169"/>
      <c r="YS283" s="38"/>
      <c r="YT283" s="38"/>
      <c r="YU283" s="39"/>
      <c r="YV283" s="169"/>
      <c r="YW283" s="38"/>
      <c r="YX283" s="38"/>
      <c r="YY283" s="39"/>
      <c r="YZ283" s="169"/>
      <c r="ZA283" s="38"/>
      <c r="ZB283" s="38"/>
      <c r="ZC283" s="39"/>
      <c r="ZD283" s="169"/>
      <c r="ZE283" s="38"/>
      <c r="ZF283" s="38"/>
      <c r="ZG283" s="39"/>
      <c r="ZH283" s="169"/>
      <c r="ZI283" s="38"/>
      <c r="ZJ283" s="38"/>
      <c r="ZK283" s="39"/>
      <c r="ZL283" s="169"/>
      <c r="ZM283" s="38"/>
      <c r="ZN283" s="38"/>
      <c r="ZO283" s="39"/>
      <c r="ZP283" s="169"/>
      <c r="ZQ283" s="38"/>
      <c r="ZR283" s="38"/>
      <c r="ZS283" s="39"/>
      <c r="ZT283" s="169"/>
      <c r="ZU283" s="38"/>
      <c r="ZV283" s="38"/>
      <c r="ZW283" s="39"/>
      <c r="ZX283" s="169"/>
      <c r="ZY283" s="38"/>
      <c r="ZZ283" s="38"/>
      <c r="AAA283" s="39"/>
      <c r="AAB283" s="169"/>
      <c r="AAC283" s="38"/>
      <c r="AAD283" s="38"/>
      <c r="AAE283" s="39"/>
      <c r="AAF283" s="169"/>
      <c r="AAG283" s="38"/>
      <c r="AAH283" s="38"/>
      <c r="AAI283" s="39"/>
      <c r="AAJ283" s="169"/>
      <c r="AAK283" s="38"/>
      <c r="AAL283" s="38"/>
      <c r="AAM283" s="39"/>
      <c r="AAN283" s="169"/>
      <c r="AAO283" s="38"/>
      <c r="AAP283" s="38"/>
      <c r="AAQ283" s="39"/>
      <c r="AAR283" s="169"/>
      <c r="AAS283" s="38"/>
      <c r="AAT283" s="38"/>
      <c r="AAU283" s="39"/>
      <c r="AAV283" s="169"/>
      <c r="AAW283" s="38"/>
      <c r="AAX283" s="38"/>
      <c r="AAY283" s="39"/>
      <c r="AAZ283" s="169"/>
      <c r="ABA283" s="38"/>
      <c r="ABB283" s="38"/>
      <c r="ABC283" s="39"/>
      <c r="ABD283" s="169"/>
      <c r="ABE283" s="38"/>
      <c r="ABF283" s="38"/>
      <c r="ABG283" s="39"/>
      <c r="ABH283" s="169"/>
      <c r="ABI283" s="38"/>
      <c r="ABJ283" s="38"/>
      <c r="ABK283" s="39"/>
      <c r="ABL283" s="169"/>
      <c r="ABM283" s="38"/>
      <c r="ABN283" s="38"/>
      <c r="ABO283" s="39"/>
      <c r="ABP283" s="169"/>
      <c r="ABQ283" s="38"/>
      <c r="ABR283" s="38"/>
      <c r="ABS283" s="39"/>
      <c r="ABT283" s="169"/>
      <c r="ABU283" s="38"/>
      <c r="ABV283" s="38"/>
      <c r="ABW283" s="39"/>
      <c r="ABX283" s="169"/>
      <c r="ABY283" s="38"/>
      <c r="ABZ283" s="38"/>
      <c r="ACA283" s="39"/>
      <c r="ACB283" s="169"/>
      <c r="ACC283" s="38"/>
      <c r="ACD283" s="38"/>
      <c r="ACE283" s="39"/>
      <c r="ACF283" s="169"/>
      <c r="ACG283" s="38"/>
      <c r="ACH283" s="38"/>
      <c r="ACI283" s="39"/>
      <c r="ACJ283" s="169"/>
      <c r="ACK283" s="38"/>
      <c r="ACL283" s="38"/>
      <c r="ACM283" s="39"/>
      <c r="ACN283" s="169"/>
      <c r="ACO283" s="38"/>
      <c r="ACP283" s="38"/>
      <c r="ACQ283" s="39"/>
      <c r="ACR283" s="169"/>
      <c r="ACS283" s="38"/>
      <c r="ACT283" s="38"/>
      <c r="ACU283" s="39"/>
      <c r="ACV283" s="169"/>
      <c r="ACW283" s="38"/>
      <c r="ACX283" s="38"/>
      <c r="ACY283" s="39"/>
      <c r="ACZ283" s="169"/>
      <c r="ADA283" s="38"/>
      <c r="ADB283" s="38"/>
      <c r="ADC283" s="39"/>
      <c r="ADD283" s="169"/>
      <c r="ADE283" s="38"/>
      <c r="ADF283" s="38"/>
      <c r="ADG283" s="39"/>
      <c r="ADH283" s="169"/>
      <c r="ADI283" s="38"/>
      <c r="ADJ283" s="38"/>
      <c r="ADK283" s="39"/>
      <c r="ADL283" s="169"/>
      <c r="ADM283" s="38"/>
      <c r="ADN283" s="38"/>
      <c r="ADO283" s="39"/>
      <c r="ADP283" s="169"/>
      <c r="ADQ283" s="38"/>
      <c r="ADR283" s="38"/>
      <c r="ADS283" s="39"/>
      <c r="ADT283" s="169"/>
      <c r="ADU283" s="38"/>
      <c r="ADV283" s="38"/>
      <c r="ADW283" s="39"/>
      <c r="ADX283" s="169"/>
      <c r="ADY283" s="38"/>
      <c r="ADZ283" s="38"/>
      <c r="AEA283" s="39"/>
      <c r="AEB283" s="169"/>
      <c r="AEC283" s="38"/>
      <c r="AED283" s="38"/>
      <c r="AEE283" s="39"/>
      <c r="AEF283" s="169"/>
      <c r="AEG283" s="38"/>
      <c r="AEH283" s="38"/>
      <c r="AEI283" s="39"/>
      <c r="AEJ283" s="169"/>
      <c r="AEK283" s="38"/>
      <c r="AEL283" s="38"/>
      <c r="AEM283" s="39"/>
      <c r="AEN283" s="169"/>
      <c r="AEO283" s="38"/>
      <c r="AEP283" s="38"/>
      <c r="AEQ283" s="39"/>
      <c r="AER283" s="169"/>
      <c r="AES283" s="38"/>
      <c r="AET283" s="38"/>
      <c r="AEU283" s="39"/>
      <c r="AEV283" s="169"/>
      <c r="AEW283" s="38"/>
      <c r="AEX283" s="38"/>
      <c r="AEY283" s="39"/>
      <c r="AEZ283" s="169"/>
      <c r="AFA283" s="38"/>
      <c r="AFB283" s="38"/>
      <c r="AFC283" s="39"/>
      <c r="AFD283" s="169"/>
      <c r="AFE283" s="38"/>
      <c r="AFF283" s="38"/>
      <c r="AFG283" s="39"/>
      <c r="AFH283" s="169"/>
      <c r="AFI283" s="38"/>
      <c r="AFJ283" s="38"/>
      <c r="AFK283" s="39"/>
      <c r="AFL283" s="169"/>
      <c r="AFM283" s="38"/>
      <c r="AFN283" s="38"/>
      <c r="AFO283" s="39"/>
      <c r="AFP283" s="169"/>
      <c r="AFQ283" s="38"/>
      <c r="AFR283" s="38"/>
      <c r="AFS283" s="39"/>
      <c r="AFT283" s="169"/>
      <c r="AFU283" s="38"/>
      <c r="AFV283" s="38"/>
      <c r="AFW283" s="39"/>
      <c r="AFX283" s="169"/>
      <c r="AFY283" s="38"/>
      <c r="AFZ283" s="38"/>
      <c r="AGA283" s="39"/>
      <c r="AGB283" s="169"/>
      <c r="AGC283" s="38"/>
      <c r="AGD283" s="38"/>
      <c r="AGE283" s="39"/>
      <c r="AGF283" s="169"/>
      <c r="AGG283" s="38"/>
      <c r="AGH283" s="38"/>
      <c r="AGI283" s="39"/>
      <c r="AGJ283" s="169"/>
      <c r="AGK283" s="38"/>
      <c r="AGL283" s="38"/>
      <c r="AGM283" s="39"/>
      <c r="AGN283" s="169"/>
      <c r="AGO283" s="38"/>
      <c r="AGP283" s="38"/>
      <c r="AGQ283" s="39"/>
      <c r="AGR283" s="169"/>
      <c r="AGS283" s="38"/>
      <c r="AGT283" s="38"/>
      <c r="AGU283" s="39"/>
      <c r="AGV283" s="169"/>
      <c r="AGW283" s="38"/>
      <c r="AGX283" s="38"/>
      <c r="AGY283" s="39"/>
      <c r="AGZ283" s="169"/>
      <c r="AHA283" s="38"/>
      <c r="AHB283" s="38"/>
      <c r="AHC283" s="39"/>
      <c r="AHD283" s="169"/>
      <c r="AHE283" s="38"/>
      <c r="AHF283" s="38"/>
      <c r="AHG283" s="39"/>
      <c r="AHH283" s="169"/>
      <c r="AHI283" s="38"/>
      <c r="AHJ283" s="38"/>
      <c r="AHK283" s="39"/>
      <c r="AHL283" s="169"/>
      <c r="AHM283" s="38"/>
      <c r="AHN283" s="38"/>
      <c r="AHO283" s="39"/>
      <c r="AHP283" s="169"/>
      <c r="AHQ283" s="38"/>
      <c r="AHR283" s="38"/>
      <c r="AHS283" s="39"/>
      <c r="AHT283" s="169"/>
      <c r="AHU283" s="38"/>
      <c r="AHV283" s="38"/>
      <c r="AHW283" s="39"/>
      <c r="AHX283" s="169"/>
      <c r="AHY283" s="38"/>
      <c r="AHZ283" s="38"/>
      <c r="AIA283" s="39"/>
      <c r="AIB283" s="169"/>
      <c r="AIC283" s="38"/>
      <c r="AID283" s="38"/>
      <c r="AIE283" s="39"/>
      <c r="AIF283" s="169"/>
      <c r="AIG283" s="38"/>
      <c r="AIH283" s="38"/>
      <c r="AII283" s="39"/>
      <c r="AIJ283" s="169"/>
      <c r="AIK283" s="38"/>
      <c r="AIL283" s="38"/>
      <c r="AIM283" s="39"/>
      <c r="AIN283" s="169"/>
      <c r="AIO283" s="38"/>
      <c r="AIP283" s="38"/>
      <c r="AIQ283" s="39"/>
      <c r="AIR283" s="169"/>
      <c r="AIS283" s="38"/>
      <c r="AIT283" s="38"/>
      <c r="AIU283" s="39"/>
      <c r="AIV283" s="169"/>
      <c r="AIW283" s="38"/>
      <c r="AIX283" s="38"/>
      <c r="AIY283" s="39"/>
      <c r="AIZ283" s="169"/>
      <c r="AJA283" s="38"/>
      <c r="AJB283" s="38"/>
      <c r="AJC283" s="39"/>
      <c r="AJD283" s="169"/>
      <c r="AJE283" s="38"/>
      <c r="AJF283" s="38"/>
      <c r="AJG283" s="39"/>
      <c r="AJH283" s="169"/>
      <c r="AJI283" s="38"/>
      <c r="AJJ283" s="38"/>
      <c r="AJK283" s="39"/>
      <c r="AJL283" s="169"/>
      <c r="AJM283" s="38"/>
      <c r="AJN283" s="38"/>
      <c r="AJO283" s="39"/>
      <c r="AJP283" s="169"/>
      <c r="AJQ283" s="38"/>
      <c r="AJR283" s="38"/>
      <c r="AJS283" s="39"/>
      <c r="AJT283" s="169"/>
      <c r="AJU283" s="38"/>
      <c r="AJV283" s="38"/>
      <c r="AJW283" s="39"/>
      <c r="AJX283" s="169"/>
      <c r="AJY283" s="38"/>
      <c r="AJZ283" s="38"/>
      <c r="AKA283" s="39"/>
      <c r="AKB283" s="169"/>
      <c r="AKC283" s="38"/>
      <c r="AKD283" s="38"/>
      <c r="AKE283" s="39"/>
      <c r="AKF283" s="169"/>
      <c r="AKG283" s="38"/>
      <c r="AKH283" s="38"/>
      <c r="AKI283" s="39"/>
      <c r="AKJ283" s="169"/>
      <c r="AKK283" s="38"/>
      <c r="AKL283" s="38"/>
      <c r="AKM283" s="39"/>
      <c r="AKN283" s="169"/>
      <c r="AKO283" s="38"/>
      <c r="AKP283" s="38"/>
      <c r="AKQ283" s="39"/>
      <c r="AKR283" s="169"/>
      <c r="AKS283" s="38"/>
      <c r="AKT283" s="38"/>
      <c r="AKU283" s="39"/>
      <c r="AKV283" s="169"/>
      <c r="AKW283" s="38"/>
      <c r="AKX283" s="38"/>
      <c r="AKY283" s="39"/>
      <c r="AKZ283" s="169"/>
      <c r="ALA283" s="38"/>
      <c r="ALB283" s="38"/>
      <c r="ALC283" s="39"/>
      <c r="ALD283" s="169"/>
      <c r="ALE283" s="38"/>
      <c r="ALF283" s="38"/>
      <c r="ALG283" s="39"/>
      <c r="ALH283" s="169"/>
      <c r="ALI283" s="38"/>
      <c r="ALJ283" s="38"/>
      <c r="ALK283" s="39"/>
      <c r="ALL283" s="169"/>
      <c r="ALM283" s="38"/>
      <c r="ALN283" s="38"/>
      <c r="ALO283" s="39"/>
      <c r="ALP283" s="169"/>
      <c r="ALQ283" s="38"/>
      <c r="ALR283" s="38"/>
      <c r="ALS283" s="39"/>
      <c r="ALT283" s="169"/>
      <c r="ALU283" s="38"/>
      <c r="ALV283" s="38"/>
      <c r="ALW283" s="39"/>
      <c r="ALX283" s="169"/>
      <c r="ALY283" s="38"/>
      <c r="ALZ283" s="38"/>
      <c r="AMA283" s="39"/>
      <c r="AMB283" s="169"/>
      <c r="AMC283" s="38"/>
      <c r="AMD283" s="38"/>
      <c r="AME283" s="39"/>
      <c r="AMF283" s="169"/>
      <c r="AMG283" s="38"/>
      <c r="AMH283" s="38"/>
      <c r="AMI283" s="39"/>
      <c r="AMJ283" s="169"/>
      <c r="AMK283" s="38"/>
      <c r="AML283" s="38"/>
      <c r="AMM283" s="39"/>
      <c r="AMN283" s="169"/>
      <c r="AMO283" s="38"/>
      <c r="AMP283" s="38"/>
      <c r="AMQ283" s="39"/>
      <c r="AMR283" s="169"/>
      <c r="AMS283" s="38"/>
      <c r="AMT283" s="38"/>
      <c r="AMU283" s="39"/>
      <c r="AMV283" s="169"/>
      <c r="AMW283" s="38"/>
      <c r="AMX283" s="38"/>
      <c r="AMY283" s="39"/>
      <c r="AMZ283" s="169"/>
      <c r="ANA283" s="38"/>
      <c r="ANB283" s="38"/>
      <c r="ANC283" s="39"/>
      <c r="AND283" s="169"/>
      <c r="ANE283" s="38"/>
      <c r="ANF283" s="38"/>
      <c r="ANG283" s="39"/>
      <c r="ANH283" s="169"/>
      <c r="ANI283" s="38"/>
      <c r="ANJ283" s="38"/>
      <c r="ANK283" s="39"/>
      <c r="ANL283" s="169"/>
      <c r="ANM283" s="38"/>
      <c r="ANN283" s="38"/>
      <c r="ANO283" s="39"/>
      <c r="ANP283" s="169"/>
      <c r="ANQ283" s="38"/>
      <c r="ANR283" s="38"/>
      <c r="ANS283" s="39"/>
      <c r="ANT283" s="169"/>
      <c r="ANU283" s="38"/>
      <c r="ANV283" s="38"/>
      <c r="ANW283" s="39"/>
      <c r="ANX283" s="169"/>
      <c r="ANY283" s="38"/>
      <c r="ANZ283" s="38"/>
      <c r="AOA283" s="39"/>
      <c r="AOB283" s="169"/>
      <c r="AOC283" s="38"/>
      <c r="AOD283" s="38"/>
      <c r="AOE283" s="39"/>
      <c r="AOF283" s="169"/>
      <c r="AOG283" s="38"/>
      <c r="AOH283" s="38"/>
      <c r="AOI283" s="39"/>
      <c r="AOJ283" s="169"/>
      <c r="AOK283" s="38"/>
      <c r="AOL283" s="38"/>
      <c r="AOM283" s="39"/>
      <c r="AON283" s="169"/>
      <c r="AOO283" s="38"/>
      <c r="AOP283" s="38"/>
      <c r="AOQ283" s="39"/>
      <c r="AOR283" s="169"/>
      <c r="AOS283" s="38"/>
      <c r="AOT283" s="38"/>
      <c r="AOU283" s="39"/>
      <c r="AOV283" s="169"/>
      <c r="AOW283" s="38"/>
      <c r="AOX283" s="38"/>
      <c r="AOY283" s="39"/>
      <c r="AOZ283" s="169"/>
      <c r="APA283" s="38"/>
      <c r="APB283" s="38"/>
      <c r="APC283" s="39"/>
      <c r="APD283" s="169"/>
      <c r="APE283" s="38"/>
      <c r="APF283" s="38"/>
      <c r="APG283" s="39"/>
      <c r="APH283" s="169"/>
      <c r="API283" s="38"/>
      <c r="APJ283" s="38"/>
      <c r="APK283" s="39"/>
      <c r="APL283" s="169"/>
      <c r="APM283" s="38"/>
      <c r="APN283" s="38"/>
      <c r="APO283" s="39"/>
      <c r="APP283" s="169"/>
      <c r="APQ283" s="38"/>
      <c r="APR283" s="38"/>
      <c r="APS283" s="39"/>
      <c r="APT283" s="169"/>
      <c r="APU283" s="38"/>
      <c r="APV283" s="38"/>
      <c r="APW283" s="39"/>
      <c r="APX283" s="169"/>
      <c r="APY283" s="38"/>
      <c r="APZ283" s="38"/>
      <c r="AQA283" s="39"/>
      <c r="AQB283" s="169"/>
      <c r="AQC283" s="38"/>
      <c r="AQD283" s="38"/>
      <c r="AQE283" s="39"/>
      <c r="AQF283" s="169"/>
      <c r="AQG283" s="38"/>
      <c r="AQH283" s="38"/>
      <c r="AQI283" s="39"/>
      <c r="AQJ283" s="169"/>
      <c r="AQK283" s="38"/>
      <c r="AQL283" s="38"/>
      <c r="AQM283" s="39"/>
      <c r="AQN283" s="169"/>
      <c r="AQO283" s="38"/>
      <c r="AQP283" s="38"/>
      <c r="AQQ283" s="39"/>
      <c r="AQR283" s="169"/>
      <c r="AQS283" s="38"/>
      <c r="AQT283" s="38"/>
      <c r="AQU283" s="39"/>
      <c r="AQV283" s="169"/>
      <c r="AQW283" s="38"/>
      <c r="AQX283" s="38"/>
      <c r="AQY283" s="39"/>
      <c r="AQZ283" s="169"/>
      <c r="ARA283" s="38"/>
      <c r="ARB283" s="38"/>
      <c r="ARC283" s="39"/>
      <c r="ARD283" s="169"/>
      <c r="ARE283" s="38"/>
      <c r="ARF283" s="38"/>
      <c r="ARG283" s="39"/>
      <c r="ARH283" s="169"/>
      <c r="ARI283" s="38"/>
      <c r="ARJ283" s="38"/>
      <c r="ARK283" s="39"/>
      <c r="ARL283" s="169"/>
      <c r="ARM283" s="38"/>
      <c r="ARN283" s="38"/>
      <c r="ARO283" s="39"/>
      <c r="ARP283" s="169"/>
      <c r="ARQ283" s="38"/>
      <c r="ARR283" s="38"/>
      <c r="ARS283" s="39"/>
      <c r="ART283" s="169"/>
      <c r="ARU283" s="38"/>
      <c r="ARV283" s="38"/>
      <c r="ARW283" s="39"/>
      <c r="ARX283" s="169"/>
      <c r="ARY283" s="38"/>
      <c r="ARZ283" s="38"/>
      <c r="ASA283" s="39"/>
      <c r="ASB283" s="169"/>
      <c r="ASC283" s="38"/>
      <c r="ASD283" s="38"/>
      <c r="ASE283" s="39"/>
      <c r="ASF283" s="169"/>
      <c r="ASG283" s="38"/>
      <c r="ASH283" s="38"/>
      <c r="ASI283" s="39"/>
      <c r="ASJ283" s="169"/>
      <c r="ASK283" s="38"/>
      <c r="ASL283" s="38"/>
      <c r="ASM283" s="39"/>
      <c r="ASN283" s="169"/>
      <c r="ASO283" s="38"/>
      <c r="ASP283" s="38"/>
      <c r="ASQ283" s="39"/>
      <c r="ASR283" s="169"/>
      <c r="ASS283" s="38"/>
      <c r="AST283" s="38"/>
      <c r="ASU283" s="39"/>
      <c r="ASV283" s="169"/>
      <c r="ASW283" s="38"/>
      <c r="ASX283" s="38"/>
      <c r="ASY283" s="39"/>
      <c r="ASZ283" s="169"/>
      <c r="ATA283" s="38"/>
      <c r="ATB283" s="38"/>
      <c r="ATC283" s="39"/>
      <c r="ATD283" s="169"/>
      <c r="ATE283" s="38"/>
      <c r="ATF283" s="38"/>
      <c r="ATG283" s="39"/>
      <c r="ATH283" s="169"/>
      <c r="ATI283" s="38"/>
      <c r="ATJ283" s="38"/>
      <c r="ATK283" s="39"/>
      <c r="ATL283" s="169"/>
      <c r="ATM283" s="38"/>
      <c r="ATN283" s="38"/>
      <c r="ATO283" s="39"/>
      <c r="ATP283" s="169"/>
      <c r="ATQ283" s="38"/>
      <c r="ATR283" s="38"/>
      <c r="ATS283" s="39"/>
      <c r="ATT283" s="169"/>
      <c r="ATU283" s="38"/>
      <c r="ATV283" s="38"/>
      <c r="ATW283" s="39"/>
      <c r="ATX283" s="169"/>
      <c r="ATY283" s="38"/>
      <c r="ATZ283" s="38"/>
      <c r="AUA283" s="39"/>
      <c r="AUB283" s="169"/>
      <c r="AUC283" s="38"/>
      <c r="AUD283" s="38"/>
      <c r="AUE283" s="39"/>
      <c r="AUF283" s="169"/>
      <c r="AUG283" s="38"/>
      <c r="AUH283" s="38"/>
      <c r="AUI283" s="39"/>
      <c r="AUJ283" s="169"/>
      <c r="AUK283" s="38"/>
      <c r="AUL283" s="38"/>
      <c r="AUM283" s="39"/>
      <c r="AUN283" s="169"/>
      <c r="AUO283" s="38"/>
      <c r="AUP283" s="38"/>
      <c r="AUQ283" s="39"/>
      <c r="AUR283" s="169"/>
      <c r="AUS283" s="38"/>
      <c r="AUT283" s="38"/>
      <c r="AUU283" s="39"/>
      <c r="AUV283" s="169"/>
      <c r="AUW283" s="38"/>
      <c r="AUX283" s="38"/>
      <c r="AUY283" s="39"/>
      <c r="AUZ283" s="169"/>
      <c r="AVA283" s="38"/>
      <c r="AVB283" s="38"/>
      <c r="AVC283" s="39"/>
      <c r="AVD283" s="169"/>
      <c r="AVE283" s="38"/>
      <c r="AVF283" s="38"/>
      <c r="AVG283" s="39"/>
      <c r="AVH283" s="169"/>
      <c r="AVI283" s="38"/>
      <c r="AVJ283" s="38"/>
      <c r="AVK283" s="39"/>
      <c r="AVL283" s="169"/>
      <c r="AVM283" s="38"/>
      <c r="AVN283" s="38"/>
      <c r="AVO283" s="39"/>
      <c r="AVP283" s="169"/>
      <c r="AVQ283" s="38"/>
      <c r="AVR283" s="38"/>
      <c r="AVS283" s="39"/>
      <c r="AVT283" s="169"/>
      <c r="AVU283" s="38"/>
      <c r="AVV283" s="38"/>
      <c r="AVW283" s="39"/>
      <c r="AVX283" s="169"/>
      <c r="AVY283" s="38"/>
      <c r="AVZ283" s="38"/>
      <c r="AWA283" s="39"/>
      <c r="AWB283" s="169"/>
      <c r="AWC283" s="38"/>
      <c r="AWD283" s="38"/>
      <c r="AWE283" s="39"/>
      <c r="AWF283" s="169"/>
      <c r="AWG283" s="38"/>
      <c r="AWH283" s="38"/>
      <c r="AWI283" s="39"/>
      <c r="AWJ283" s="169"/>
      <c r="AWK283" s="38"/>
      <c r="AWL283" s="38"/>
      <c r="AWM283" s="39"/>
      <c r="AWN283" s="169"/>
      <c r="AWO283" s="38"/>
      <c r="AWP283" s="38"/>
      <c r="AWQ283" s="39"/>
      <c r="AWR283" s="169"/>
      <c r="AWS283" s="38"/>
      <c r="AWT283" s="38"/>
      <c r="AWU283" s="39"/>
      <c r="AWV283" s="169"/>
      <c r="AWW283" s="38"/>
      <c r="AWX283" s="38"/>
      <c r="AWY283" s="39"/>
      <c r="AWZ283" s="169"/>
      <c r="AXA283" s="38"/>
      <c r="AXB283" s="38"/>
      <c r="AXC283" s="39"/>
      <c r="AXD283" s="169"/>
      <c r="AXE283" s="38"/>
      <c r="AXF283" s="38"/>
      <c r="AXG283" s="39"/>
      <c r="AXH283" s="169"/>
      <c r="AXI283" s="38"/>
      <c r="AXJ283" s="38"/>
      <c r="AXK283" s="39"/>
      <c r="AXL283" s="169"/>
      <c r="AXM283" s="38"/>
      <c r="AXN283" s="38"/>
      <c r="AXO283" s="39"/>
      <c r="AXP283" s="169"/>
      <c r="AXQ283" s="38"/>
      <c r="AXR283" s="38"/>
      <c r="AXS283" s="39"/>
      <c r="AXT283" s="169"/>
      <c r="AXU283" s="38"/>
      <c r="AXV283" s="38"/>
      <c r="AXW283" s="39"/>
      <c r="AXX283" s="169"/>
      <c r="AXY283" s="38"/>
      <c r="AXZ283" s="38"/>
      <c r="AYA283" s="39"/>
      <c r="AYB283" s="169"/>
      <c r="AYC283" s="38"/>
      <c r="AYD283" s="38"/>
      <c r="AYE283" s="39"/>
      <c r="AYF283" s="169"/>
      <c r="AYG283" s="38"/>
      <c r="AYH283" s="38"/>
      <c r="AYI283" s="39"/>
      <c r="AYJ283" s="169"/>
      <c r="AYK283" s="38"/>
      <c r="AYL283" s="38"/>
      <c r="AYM283" s="39"/>
      <c r="AYN283" s="169"/>
      <c r="AYO283" s="38"/>
      <c r="AYP283" s="38"/>
      <c r="AYQ283" s="39"/>
      <c r="AYR283" s="169"/>
      <c r="AYS283" s="38"/>
      <c r="AYT283" s="38"/>
      <c r="AYU283" s="39"/>
      <c r="AYV283" s="169"/>
      <c r="AYW283" s="38"/>
      <c r="AYX283" s="38"/>
      <c r="AYY283" s="39"/>
      <c r="AYZ283" s="169"/>
      <c r="AZA283" s="38"/>
      <c r="AZB283" s="38"/>
      <c r="AZC283" s="39"/>
      <c r="AZD283" s="169"/>
      <c r="AZE283" s="38"/>
      <c r="AZF283" s="38"/>
      <c r="AZG283" s="39"/>
      <c r="AZH283" s="169"/>
      <c r="AZI283" s="38"/>
      <c r="AZJ283" s="38"/>
      <c r="AZK283" s="39"/>
      <c r="AZL283" s="169"/>
      <c r="AZM283" s="38"/>
      <c r="AZN283" s="38"/>
      <c r="AZO283" s="39"/>
      <c r="AZP283" s="169"/>
      <c r="AZQ283" s="38"/>
      <c r="AZR283" s="38"/>
      <c r="AZS283" s="39"/>
      <c r="AZT283" s="169"/>
      <c r="AZU283" s="38"/>
      <c r="AZV283" s="38"/>
      <c r="AZW283" s="39"/>
      <c r="AZX283" s="169"/>
      <c r="AZY283" s="38"/>
      <c r="AZZ283" s="38"/>
      <c r="BAA283" s="39"/>
      <c r="BAB283" s="169"/>
      <c r="BAC283" s="38"/>
      <c r="BAD283" s="38"/>
      <c r="BAE283" s="39"/>
      <c r="BAF283" s="169"/>
      <c r="BAG283" s="38"/>
      <c r="BAH283" s="38"/>
      <c r="BAI283" s="39"/>
      <c r="BAJ283" s="169"/>
      <c r="BAK283" s="38"/>
      <c r="BAL283" s="38"/>
      <c r="BAM283" s="39"/>
      <c r="BAN283" s="169"/>
      <c r="BAO283" s="38"/>
      <c r="BAP283" s="38"/>
      <c r="BAQ283" s="39"/>
      <c r="BAR283" s="169"/>
      <c r="BAS283" s="38"/>
      <c r="BAT283" s="38"/>
      <c r="BAU283" s="39"/>
      <c r="BAV283" s="169"/>
      <c r="BAW283" s="38"/>
      <c r="BAX283" s="38"/>
      <c r="BAY283" s="39"/>
      <c r="BAZ283" s="169"/>
      <c r="BBA283" s="38"/>
      <c r="BBB283" s="38"/>
      <c r="BBC283" s="39"/>
      <c r="BBD283" s="169"/>
      <c r="BBE283" s="38"/>
      <c r="BBF283" s="38"/>
      <c r="BBG283" s="39"/>
      <c r="BBH283" s="169"/>
      <c r="BBI283" s="38"/>
      <c r="BBJ283" s="38"/>
      <c r="BBK283" s="39"/>
      <c r="BBL283" s="169"/>
      <c r="BBM283" s="38"/>
      <c r="BBN283" s="38"/>
      <c r="BBO283" s="39"/>
      <c r="BBP283" s="169"/>
      <c r="BBQ283" s="38"/>
      <c r="BBR283" s="38"/>
      <c r="BBS283" s="39"/>
      <c r="BBT283" s="169"/>
      <c r="BBU283" s="38"/>
      <c r="BBV283" s="38"/>
      <c r="BBW283" s="39"/>
      <c r="BBX283" s="169"/>
      <c r="BBY283" s="38"/>
      <c r="BBZ283" s="38"/>
      <c r="BCA283" s="39"/>
      <c r="BCB283" s="169"/>
      <c r="BCC283" s="38"/>
      <c r="BCD283" s="38"/>
      <c r="BCE283" s="39"/>
      <c r="BCF283" s="169"/>
      <c r="BCG283" s="38"/>
      <c r="BCH283" s="38"/>
      <c r="BCI283" s="39"/>
      <c r="BCJ283" s="169"/>
      <c r="BCK283" s="38"/>
      <c r="BCL283" s="38"/>
      <c r="BCM283" s="39"/>
      <c r="BCN283" s="169"/>
      <c r="BCO283" s="38"/>
      <c r="BCP283" s="38"/>
      <c r="BCQ283" s="39"/>
      <c r="BCR283" s="169"/>
      <c r="BCS283" s="38"/>
      <c r="BCT283" s="38"/>
      <c r="BCU283" s="39"/>
      <c r="BCV283" s="169"/>
      <c r="BCW283" s="38"/>
      <c r="BCX283" s="38"/>
      <c r="BCY283" s="39"/>
      <c r="BCZ283" s="169"/>
      <c r="BDA283" s="38"/>
      <c r="BDB283" s="38"/>
      <c r="BDC283" s="39"/>
      <c r="BDD283" s="169"/>
      <c r="BDE283" s="38"/>
      <c r="BDF283" s="38"/>
      <c r="BDG283" s="39"/>
      <c r="BDH283" s="169"/>
      <c r="BDI283" s="38"/>
      <c r="BDJ283" s="38"/>
      <c r="BDK283" s="39"/>
      <c r="BDL283" s="169"/>
      <c r="BDM283" s="38"/>
      <c r="BDN283" s="38"/>
      <c r="BDO283" s="39"/>
      <c r="BDP283" s="169"/>
      <c r="BDQ283" s="38"/>
      <c r="BDR283" s="38"/>
      <c r="BDS283" s="39"/>
      <c r="BDT283" s="169"/>
      <c r="BDU283" s="38"/>
      <c r="BDV283" s="38"/>
      <c r="BDW283" s="39"/>
      <c r="BDX283" s="169"/>
      <c r="BDY283" s="38"/>
      <c r="BDZ283" s="38"/>
      <c r="BEA283" s="39"/>
      <c r="BEB283" s="169"/>
      <c r="BEC283" s="38"/>
      <c r="BED283" s="38"/>
      <c r="BEE283" s="39"/>
      <c r="BEF283" s="169"/>
      <c r="BEG283" s="38"/>
      <c r="BEH283" s="38"/>
      <c r="BEI283" s="39"/>
      <c r="BEJ283" s="169"/>
      <c r="BEK283" s="38"/>
      <c r="BEL283" s="38"/>
      <c r="BEM283" s="39"/>
      <c r="BEN283" s="169"/>
      <c r="BEO283" s="38"/>
      <c r="BEP283" s="38"/>
      <c r="BEQ283" s="39"/>
      <c r="BER283" s="169"/>
      <c r="BES283" s="38"/>
      <c r="BET283" s="38"/>
      <c r="BEU283" s="39"/>
      <c r="BEV283" s="169"/>
      <c r="BEW283" s="38"/>
      <c r="BEX283" s="38"/>
      <c r="BEY283" s="39"/>
      <c r="BEZ283" s="169"/>
      <c r="BFA283" s="38"/>
      <c r="BFB283" s="38"/>
      <c r="BFC283" s="39"/>
      <c r="BFD283" s="169"/>
      <c r="BFE283" s="38"/>
      <c r="BFF283" s="38"/>
      <c r="BFG283" s="39"/>
      <c r="BFH283" s="169"/>
      <c r="BFI283" s="38"/>
      <c r="BFJ283" s="38"/>
      <c r="BFK283" s="39"/>
      <c r="BFL283" s="169"/>
      <c r="BFM283" s="38"/>
      <c r="BFN283" s="38"/>
      <c r="BFO283" s="39"/>
      <c r="BFP283" s="169"/>
      <c r="BFQ283" s="38"/>
      <c r="BFR283" s="38"/>
      <c r="BFS283" s="39"/>
      <c r="BFT283" s="169"/>
      <c r="BFU283" s="38"/>
      <c r="BFV283" s="38"/>
      <c r="BFW283" s="39"/>
      <c r="BFX283" s="169"/>
      <c r="BFY283" s="38"/>
      <c r="BFZ283" s="38"/>
      <c r="BGA283" s="39"/>
      <c r="BGB283" s="169"/>
      <c r="BGC283" s="38"/>
      <c r="BGD283" s="38"/>
      <c r="BGE283" s="39"/>
      <c r="BGF283" s="169"/>
      <c r="BGG283" s="38"/>
      <c r="BGH283" s="38"/>
      <c r="BGI283" s="39"/>
      <c r="BGJ283" s="169"/>
      <c r="BGK283" s="38"/>
      <c r="BGL283" s="38"/>
      <c r="BGM283" s="39"/>
      <c r="BGN283" s="169"/>
      <c r="BGO283" s="38"/>
      <c r="BGP283" s="38"/>
      <c r="BGQ283" s="39"/>
      <c r="BGR283" s="169"/>
      <c r="BGS283" s="38"/>
      <c r="BGT283" s="38"/>
      <c r="BGU283" s="39"/>
      <c r="BGV283" s="169"/>
      <c r="BGW283" s="38"/>
      <c r="BGX283" s="38"/>
      <c r="BGY283" s="39"/>
      <c r="BGZ283" s="169"/>
      <c r="BHA283" s="38"/>
      <c r="BHB283" s="38"/>
      <c r="BHC283" s="39"/>
      <c r="BHD283" s="169"/>
      <c r="BHE283" s="38"/>
      <c r="BHF283" s="38"/>
      <c r="BHG283" s="39"/>
      <c r="BHH283" s="169"/>
      <c r="BHI283" s="38"/>
      <c r="BHJ283" s="38"/>
      <c r="BHK283" s="39"/>
      <c r="BHL283" s="169"/>
      <c r="BHM283" s="38"/>
      <c r="BHN283" s="38"/>
      <c r="BHO283" s="39"/>
      <c r="BHP283" s="169"/>
      <c r="BHQ283" s="38"/>
      <c r="BHR283" s="38"/>
      <c r="BHS283" s="39"/>
      <c r="BHT283" s="169"/>
      <c r="BHU283" s="38"/>
      <c r="BHV283" s="38"/>
      <c r="BHW283" s="39"/>
      <c r="BHX283" s="169"/>
      <c r="BHY283" s="38"/>
      <c r="BHZ283" s="38"/>
      <c r="BIA283" s="39"/>
      <c r="BIB283" s="169"/>
      <c r="BIC283" s="38"/>
      <c r="BID283" s="38"/>
      <c r="BIE283" s="39"/>
      <c r="BIF283" s="169"/>
      <c r="BIG283" s="38"/>
      <c r="BIH283" s="38"/>
      <c r="BII283" s="39"/>
      <c r="BIJ283" s="169"/>
      <c r="BIK283" s="38"/>
      <c r="BIL283" s="38"/>
      <c r="BIM283" s="39"/>
      <c r="BIN283" s="169"/>
      <c r="BIO283" s="38"/>
      <c r="BIP283" s="38"/>
      <c r="BIQ283" s="39"/>
      <c r="BIR283" s="169"/>
      <c r="BIS283" s="38"/>
      <c r="BIT283" s="38"/>
      <c r="BIU283" s="39"/>
      <c r="BIV283" s="169"/>
      <c r="BIW283" s="38"/>
      <c r="BIX283" s="38"/>
      <c r="BIY283" s="39"/>
      <c r="BIZ283" s="169"/>
      <c r="BJA283" s="38"/>
      <c r="BJB283" s="38"/>
      <c r="BJC283" s="39"/>
      <c r="BJD283" s="169"/>
      <c r="BJE283" s="38"/>
      <c r="BJF283" s="38"/>
      <c r="BJG283" s="39"/>
      <c r="BJH283" s="169"/>
      <c r="BJI283" s="38"/>
      <c r="BJJ283" s="38"/>
      <c r="BJK283" s="39"/>
      <c r="BJL283" s="169"/>
      <c r="BJM283" s="38"/>
      <c r="BJN283" s="38"/>
      <c r="BJO283" s="39"/>
      <c r="BJP283" s="169"/>
      <c r="BJQ283" s="38"/>
      <c r="BJR283" s="38"/>
      <c r="BJS283" s="39"/>
      <c r="BJT283" s="169"/>
      <c r="BJU283" s="38"/>
      <c r="BJV283" s="38"/>
      <c r="BJW283" s="39"/>
      <c r="BJX283" s="169"/>
      <c r="BJY283" s="38"/>
      <c r="BJZ283" s="38"/>
      <c r="BKA283" s="39"/>
      <c r="BKB283" s="169"/>
      <c r="BKC283" s="38"/>
      <c r="BKD283" s="38"/>
      <c r="BKE283" s="39"/>
      <c r="BKF283" s="169"/>
      <c r="BKG283" s="38"/>
      <c r="BKH283" s="38"/>
      <c r="BKI283" s="39"/>
      <c r="BKJ283" s="169"/>
      <c r="BKK283" s="38"/>
      <c r="BKL283" s="38"/>
      <c r="BKM283" s="39"/>
      <c r="BKN283" s="169"/>
      <c r="BKO283" s="38"/>
      <c r="BKP283" s="38"/>
      <c r="BKQ283" s="39"/>
      <c r="BKR283" s="169"/>
      <c r="BKS283" s="38"/>
      <c r="BKT283" s="38"/>
      <c r="BKU283" s="39"/>
      <c r="BKV283" s="169"/>
      <c r="BKW283" s="38"/>
      <c r="BKX283" s="38"/>
      <c r="BKY283" s="39"/>
      <c r="BKZ283" s="169"/>
      <c r="BLA283" s="38"/>
      <c r="BLB283" s="38"/>
      <c r="BLC283" s="39"/>
      <c r="BLD283" s="169"/>
      <c r="BLE283" s="38"/>
      <c r="BLF283" s="38"/>
      <c r="BLG283" s="39"/>
      <c r="BLH283" s="169"/>
      <c r="BLI283" s="38"/>
      <c r="BLJ283" s="38"/>
      <c r="BLK283" s="39"/>
      <c r="BLL283" s="169"/>
      <c r="BLM283" s="38"/>
      <c r="BLN283" s="38"/>
      <c r="BLO283" s="39"/>
      <c r="BLP283" s="169"/>
      <c r="BLQ283" s="38"/>
      <c r="BLR283" s="38"/>
      <c r="BLS283" s="39"/>
      <c r="BLT283" s="169"/>
      <c r="BLU283" s="38"/>
      <c r="BLV283" s="38"/>
      <c r="BLW283" s="39"/>
      <c r="BLX283" s="169"/>
      <c r="BLY283" s="38"/>
      <c r="BLZ283" s="38"/>
      <c r="BMA283" s="39"/>
      <c r="BMB283" s="169"/>
      <c r="BMC283" s="38"/>
      <c r="BMD283" s="38"/>
      <c r="BME283" s="39"/>
      <c r="BMF283" s="169"/>
      <c r="BMG283" s="38"/>
      <c r="BMH283" s="38"/>
      <c r="BMI283" s="39"/>
      <c r="BMJ283" s="169"/>
      <c r="BMK283" s="38"/>
      <c r="BML283" s="38"/>
      <c r="BMM283" s="39"/>
      <c r="BMN283" s="169"/>
      <c r="BMO283" s="38"/>
      <c r="BMP283" s="38"/>
      <c r="BMQ283" s="39"/>
      <c r="BMR283" s="169"/>
      <c r="BMS283" s="38"/>
      <c r="BMT283" s="38"/>
      <c r="BMU283" s="39"/>
      <c r="BMV283" s="169"/>
      <c r="BMW283" s="38"/>
      <c r="BMX283" s="38"/>
      <c r="BMY283" s="39"/>
      <c r="BMZ283" s="169"/>
      <c r="BNA283" s="38"/>
      <c r="BNB283" s="38"/>
      <c r="BNC283" s="39"/>
      <c r="BND283" s="169"/>
      <c r="BNE283" s="38"/>
      <c r="BNF283" s="38"/>
      <c r="BNG283" s="39"/>
      <c r="BNH283" s="169"/>
      <c r="BNI283" s="38"/>
      <c r="BNJ283" s="38"/>
      <c r="BNK283" s="39"/>
      <c r="BNL283" s="169"/>
      <c r="BNM283" s="38"/>
      <c r="BNN283" s="38"/>
      <c r="BNO283" s="39"/>
      <c r="BNP283" s="169"/>
      <c r="BNQ283" s="38"/>
      <c r="BNR283" s="38"/>
      <c r="BNS283" s="39"/>
      <c r="BNT283" s="169"/>
      <c r="BNU283" s="38"/>
      <c r="BNV283" s="38"/>
      <c r="BNW283" s="39"/>
      <c r="BNX283" s="169"/>
      <c r="BNY283" s="38"/>
      <c r="BNZ283" s="38"/>
      <c r="BOA283" s="39"/>
      <c r="BOB283" s="169"/>
      <c r="BOC283" s="38"/>
      <c r="BOD283" s="38"/>
      <c r="BOE283" s="39"/>
      <c r="BOF283" s="169"/>
      <c r="BOG283" s="38"/>
      <c r="BOH283" s="38"/>
      <c r="BOI283" s="39"/>
      <c r="BOJ283" s="169"/>
      <c r="BOK283" s="38"/>
      <c r="BOL283" s="38"/>
      <c r="BOM283" s="39"/>
      <c r="BON283" s="169"/>
      <c r="BOO283" s="38"/>
      <c r="BOP283" s="38"/>
      <c r="BOQ283" s="39"/>
      <c r="BOR283" s="169"/>
      <c r="BOS283" s="38"/>
      <c r="BOT283" s="38"/>
      <c r="BOU283" s="39"/>
      <c r="BOV283" s="169"/>
      <c r="BOW283" s="38"/>
      <c r="BOX283" s="38"/>
      <c r="BOY283" s="39"/>
      <c r="BOZ283" s="169"/>
      <c r="BPA283" s="38"/>
      <c r="BPB283" s="38"/>
      <c r="BPC283" s="39"/>
      <c r="BPD283" s="169"/>
      <c r="BPE283" s="38"/>
      <c r="BPF283" s="38"/>
      <c r="BPG283" s="39"/>
      <c r="BPH283" s="169"/>
      <c r="BPI283" s="38"/>
      <c r="BPJ283" s="38"/>
      <c r="BPK283" s="39"/>
      <c r="BPL283" s="169"/>
      <c r="BPM283" s="38"/>
      <c r="BPN283" s="38"/>
      <c r="BPO283" s="39"/>
      <c r="BPP283" s="169"/>
      <c r="BPQ283" s="38"/>
      <c r="BPR283" s="38"/>
      <c r="BPS283" s="39"/>
      <c r="BPT283" s="169"/>
      <c r="BPU283" s="38"/>
      <c r="BPV283" s="38"/>
      <c r="BPW283" s="39"/>
      <c r="BPX283" s="169"/>
      <c r="BPY283" s="38"/>
      <c r="BPZ283" s="38"/>
      <c r="BQA283" s="39"/>
      <c r="BQB283" s="169"/>
      <c r="BQC283" s="38"/>
      <c r="BQD283" s="38"/>
      <c r="BQE283" s="39"/>
      <c r="BQF283" s="169"/>
      <c r="BQG283" s="38"/>
      <c r="BQH283" s="38"/>
      <c r="BQI283" s="39"/>
      <c r="BQJ283" s="169"/>
      <c r="BQK283" s="38"/>
      <c r="BQL283" s="38"/>
      <c r="BQM283" s="39"/>
      <c r="BQN283" s="169"/>
      <c r="BQO283" s="38"/>
      <c r="BQP283" s="38"/>
      <c r="BQQ283" s="39"/>
      <c r="BQR283" s="169"/>
      <c r="BQS283" s="38"/>
      <c r="BQT283" s="38"/>
      <c r="BQU283" s="39"/>
      <c r="BQV283" s="169"/>
      <c r="BQW283" s="38"/>
      <c r="BQX283" s="38"/>
      <c r="BQY283" s="39"/>
      <c r="BQZ283" s="169"/>
      <c r="BRA283" s="38"/>
      <c r="BRB283" s="38"/>
      <c r="BRC283" s="39"/>
      <c r="BRD283" s="169"/>
      <c r="BRE283" s="38"/>
      <c r="BRF283" s="38"/>
      <c r="BRG283" s="39"/>
      <c r="BRH283" s="169"/>
      <c r="BRI283" s="38"/>
      <c r="BRJ283" s="38"/>
      <c r="BRK283" s="39"/>
      <c r="BRL283" s="169"/>
      <c r="BRM283" s="38"/>
      <c r="BRN283" s="38"/>
      <c r="BRO283" s="39"/>
      <c r="BRP283" s="169"/>
      <c r="BRQ283" s="38"/>
      <c r="BRR283" s="38"/>
      <c r="BRS283" s="39"/>
      <c r="BRT283" s="169"/>
      <c r="BRU283" s="38"/>
      <c r="BRV283" s="38"/>
      <c r="BRW283" s="39"/>
      <c r="BRX283" s="169"/>
      <c r="BRY283" s="38"/>
      <c r="BRZ283" s="38"/>
      <c r="BSA283" s="39"/>
      <c r="BSB283" s="169"/>
      <c r="BSC283" s="38"/>
      <c r="BSD283" s="38"/>
      <c r="BSE283" s="39"/>
      <c r="BSF283" s="169"/>
      <c r="BSG283" s="38"/>
      <c r="BSH283" s="38"/>
      <c r="BSI283" s="39"/>
      <c r="BSJ283" s="169"/>
      <c r="BSK283" s="38"/>
      <c r="BSL283" s="38"/>
      <c r="BSM283" s="39"/>
      <c r="BSN283" s="169"/>
      <c r="BSO283" s="38"/>
      <c r="BSP283" s="38"/>
      <c r="BSQ283" s="39"/>
      <c r="BSR283" s="169"/>
      <c r="BSS283" s="38"/>
      <c r="BST283" s="38"/>
      <c r="BSU283" s="39"/>
      <c r="BSV283" s="169"/>
      <c r="BSW283" s="38"/>
      <c r="BSX283" s="38"/>
      <c r="BSY283" s="39"/>
      <c r="BSZ283" s="169"/>
      <c r="BTA283" s="38"/>
      <c r="BTB283" s="38"/>
      <c r="BTC283" s="39"/>
      <c r="BTD283" s="169"/>
      <c r="BTE283" s="38"/>
      <c r="BTF283" s="38"/>
      <c r="BTG283" s="39"/>
      <c r="BTH283" s="169"/>
      <c r="BTI283" s="38"/>
      <c r="BTJ283" s="38"/>
      <c r="BTK283" s="39"/>
      <c r="BTL283" s="169"/>
      <c r="BTM283" s="38"/>
      <c r="BTN283" s="38"/>
      <c r="BTO283" s="39"/>
      <c r="BTP283" s="169"/>
      <c r="BTQ283" s="38"/>
      <c r="BTR283" s="38"/>
      <c r="BTS283" s="39"/>
      <c r="BTT283" s="169"/>
      <c r="BTU283" s="38"/>
      <c r="BTV283" s="38"/>
      <c r="BTW283" s="39"/>
      <c r="BTX283" s="169"/>
      <c r="BTY283" s="38"/>
      <c r="BTZ283" s="38"/>
      <c r="BUA283" s="39"/>
      <c r="BUB283" s="169"/>
      <c r="BUC283" s="38"/>
      <c r="BUD283" s="38"/>
      <c r="BUE283" s="39"/>
      <c r="BUF283" s="169"/>
      <c r="BUG283" s="38"/>
      <c r="BUH283" s="38"/>
      <c r="BUI283" s="39"/>
      <c r="BUJ283" s="169"/>
      <c r="BUK283" s="38"/>
      <c r="BUL283" s="38"/>
      <c r="BUM283" s="39"/>
      <c r="BUN283" s="169"/>
      <c r="BUO283" s="38"/>
      <c r="BUP283" s="38"/>
      <c r="BUQ283" s="39"/>
      <c r="BUR283" s="169"/>
      <c r="BUS283" s="38"/>
      <c r="BUT283" s="38"/>
      <c r="BUU283" s="39"/>
      <c r="BUV283" s="169"/>
      <c r="BUW283" s="38"/>
      <c r="BUX283" s="38"/>
      <c r="BUY283" s="39"/>
      <c r="BUZ283" s="169"/>
      <c r="BVA283" s="38"/>
      <c r="BVB283" s="38"/>
      <c r="BVC283" s="39"/>
      <c r="BVD283" s="169"/>
      <c r="BVE283" s="38"/>
      <c r="BVF283" s="38"/>
      <c r="BVG283" s="39"/>
      <c r="BVH283" s="169"/>
      <c r="BVI283" s="38"/>
      <c r="BVJ283" s="38"/>
      <c r="BVK283" s="39"/>
      <c r="BVL283" s="169"/>
      <c r="BVM283" s="38"/>
      <c r="BVN283" s="38"/>
      <c r="BVO283" s="39"/>
      <c r="BVP283" s="169"/>
      <c r="BVQ283" s="38"/>
      <c r="BVR283" s="38"/>
      <c r="BVS283" s="39"/>
      <c r="BVT283" s="169"/>
      <c r="BVU283" s="38"/>
      <c r="BVV283" s="38"/>
      <c r="BVW283" s="39"/>
      <c r="BVX283" s="169"/>
      <c r="BVY283" s="38"/>
      <c r="BVZ283" s="38"/>
      <c r="BWA283" s="39"/>
      <c r="BWB283" s="169"/>
      <c r="BWC283" s="38"/>
      <c r="BWD283" s="38"/>
      <c r="BWE283" s="39"/>
      <c r="BWF283" s="169"/>
      <c r="BWG283" s="38"/>
      <c r="BWH283" s="38"/>
      <c r="BWI283" s="39"/>
      <c r="BWJ283" s="169"/>
      <c r="BWK283" s="38"/>
      <c r="BWL283" s="38"/>
      <c r="BWM283" s="39"/>
      <c r="BWN283" s="169"/>
      <c r="BWO283" s="38"/>
      <c r="BWP283" s="38"/>
      <c r="BWQ283" s="39"/>
      <c r="BWR283" s="169"/>
      <c r="BWS283" s="38"/>
      <c r="BWT283" s="38"/>
      <c r="BWU283" s="39"/>
      <c r="BWV283" s="169"/>
      <c r="BWW283" s="38"/>
      <c r="BWX283" s="38"/>
      <c r="BWY283" s="39"/>
      <c r="BWZ283" s="169"/>
      <c r="BXA283" s="38"/>
      <c r="BXB283" s="38"/>
      <c r="BXC283" s="39"/>
      <c r="BXD283" s="169"/>
      <c r="BXE283" s="38"/>
      <c r="BXF283" s="38"/>
      <c r="BXG283" s="39"/>
      <c r="BXH283" s="169"/>
      <c r="BXI283" s="38"/>
      <c r="BXJ283" s="38"/>
      <c r="BXK283" s="39"/>
      <c r="BXL283" s="169"/>
      <c r="BXM283" s="38"/>
      <c r="BXN283" s="38"/>
      <c r="BXO283" s="39"/>
      <c r="BXP283" s="169"/>
      <c r="BXQ283" s="38"/>
      <c r="BXR283" s="38"/>
      <c r="BXS283" s="39"/>
      <c r="BXT283" s="169"/>
      <c r="BXU283" s="38"/>
      <c r="BXV283" s="38"/>
      <c r="BXW283" s="39"/>
      <c r="BXX283" s="169"/>
      <c r="BXY283" s="38"/>
      <c r="BXZ283" s="38"/>
      <c r="BYA283" s="39"/>
      <c r="BYB283" s="169"/>
      <c r="BYC283" s="38"/>
      <c r="BYD283" s="38"/>
      <c r="BYE283" s="39"/>
      <c r="BYF283" s="169"/>
      <c r="BYG283" s="38"/>
      <c r="BYH283" s="38"/>
      <c r="BYI283" s="39"/>
      <c r="BYJ283" s="169"/>
      <c r="BYK283" s="38"/>
      <c r="BYL283" s="38"/>
      <c r="BYM283" s="39"/>
      <c r="BYN283" s="169"/>
      <c r="BYO283" s="38"/>
      <c r="BYP283" s="38"/>
      <c r="BYQ283" s="39"/>
      <c r="BYR283" s="169"/>
      <c r="BYS283" s="38"/>
      <c r="BYT283" s="38"/>
      <c r="BYU283" s="39"/>
      <c r="BYV283" s="169"/>
      <c r="BYW283" s="38"/>
      <c r="BYX283" s="38"/>
      <c r="BYY283" s="39"/>
      <c r="BYZ283" s="169"/>
      <c r="BZA283" s="38"/>
      <c r="BZB283" s="38"/>
      <c r="BZC283" s="39"/>
      <c r="BZD283" s="169"/>
      <c r="BZE283" s="38"/>
      <c r="BZF283" s="38"/>
      <c r="BZG283" s="39"/>
      <c r="BZH283" s="169"/>
      <c r="BZI283" s="38"/>
      <c r="BZJ283" s="38"/>
      <c r="BZK283" s="39"/>
      <c r="BZL283" s="169"/>
      <c r="BZM283" s="38"/>
      <c r="BZN283" s="38"/>
      <c r="BZO283" s="39"/>
      <c r="BZP283" s="169"/>
      <c r="BZQ283" s="38"/>
      <c r="BZR283" s="38"/>
      <c r="BZS283" s="39"/>
      <c r="BZT283" s="169"/>
      <c r="BZU283" s="38"/>
      <c r="BZV283" s="38"/>
      <c r="BZW283" s="39"/>
      <c r="BZX283" s="169"/>
      <c r="BZY283" s="38"/>
      <c r="BZZ283" s="38"/>
      <c r="CAA283" s="39"/>
      <c r="CAB283" s="169"/>
      <c r="CAC283" s="38"/>
      <c r="CAD283" s="38"/>
      <c r="CAE283" s="39"/>
      <c r="CAF283" s="169"/>
      <c r="CAG283" s="38"/>
      <c r="CAH283" s="38"/>
      <c r="CAI283" s="39"/>
      <c r="CAJ283" s="169"/>
      <c r="CAK283" s="38"/>
      <c r="CAL283" s="38"/>
      <c r="CAM283" s="39"/>
      <c r="CAN283" s="169"/>
      <c r="CAO283" s="38"/>
      <c r="CAP283" s="38"/>
      <c r="CAQ283" s="39"/>
      <c r="CAR283" s="169"/>
      <c r="CAS283" s="38"/>
      <c r="CAT283" s="38"/>
      <c r="CAU283" s="39"/>
      <c r="CAV283" s="169"/>
      <c r="CAW283" s="38"/>
      <c r="CAX283" s="38"/>
      <c r="CAY283" s="39"/>
      <c r="CAZ283" s="169"/>
      <c r="CBA283" s="38"/>
      <c r="CBB283" s="38"/>
      <c r="CBC283" s="39"/>
      <c r="CBD283" s="169"/>
      <c r="CBE283" s="38"/>
      <c r="CBF283" s="38"/>
      <c r="CBG283" s="39"/>
      <c r="CBH283" s="169"/>
      <c r="CBI283" s="38"/>
      <c r="CBJ283" s="38"/>
      <c r="CBK283" s="39"/>
      <c r="CBL283" s="169"/>
      <c r="CBM283" s="38"/>
      <c r="CBN283" s="38"/>
      <c r="CBO283" s="39"/>
      <c r="CBP283" s="169"/>
      <c r="CBQ283" s="38"/>
      <c r="CBR283" s="38"/>
      <c r="CBS283" s="39"/>
      <c r="CBT283" s="169"/>
      <c r="CBU283" s="38"/>
      <c r="CBV283" s="38"/>
      <c r="CBW283" s="39"/>
      <c r="CBX283" s="169"/>
      <c r="CBY283" s="38"/>
      <c r="CBZ283" s="38"/>
      <c r="CCA283" s="39"/>
      <c r="CCB283" s="169"/>
      <c r="CCC283" s="38"/>
      <c r="CCD283" s="38"/>
      <c r="CCE283" s="39"/>
      <c r="CCF283" s="169"/>
      <c r="CCG283" s="38"/>
      <c r="CCH283" s="38"/>
      <c r="CCI283" s="39"/>
      <c r="CCJ283" s="169"/>
      <c r="CCK283" s="38"/>
      <c r="CCL283" s="38"/>
      <c r="CCM283" s="39"/>
      <c r="CCN283" s="169"/>
      <c r="CCO283" s="38"/>
      <c r="CCP283" s="38"/>
      <c r="CCQ283" s="39"/>
      <c r="CCR283" s="169"/>
      <c r="CCS283" s="38"/>
      <c r="CCT283" s="38"/>
      <c r="CCU283" s="39"/>
      <c r="CCV283" s="169"/>
      <c r="CCW283" s="38"/>
      <c r="CCX283" s="38"/>
      <c r="CCY283" s="39"/>
      <c r="CCZ283" s="169"/>
      <c r="CDA283" s="38"/>
      <c r="CDB283" s="38"/>
      <c r="CDC283" s="39"/>
      <c r="CDD283" s="169"/>
      <c r="CDE283" s="38"/>
      <c r="CDF283" s="38"/>
      <c r="CDG283" s="39"/>
      <c r="CDH283" s="169"/>
      <c r="CDI283" s="38"/>
      <c r="CDJ283" s="38"/>
      <c r="CDK283" s="39"/>
      <c r="CDL283" s="169"/>
      <c r="CDM283" s="38"/>
      <c r="CDN283" s="38"/>
      <c r="CDO283" s="39"/>
      <c r="CDP283" s="169"/>
      <c r="CDQ283" s="38"/>
      <c r="CDR283" s="38"/>
      <c r="CDS283" s="39"/>
      <c r="CDT283" s="169"/>
      <c r="CDU283" s="38"/>
      <c r="CDV283" s="38"/>
      <c r="CDW283" s="39"/>
      <c r="CDX283" s="169"/>
      <c r="CDY283" s="38"/>
      <c r="CDZ283" s="38"/>
      <c r="CEA283" s="39"/>
      <c r="CEB283" s="169"/>
      <c r="CEC283" s="38"/>
      <c r="CED283" s="38"/>
      <c r="CEE283" s="39"/>
      <c r="CEF283" s="169"/>
      <c r="CEG283" s="38"/>
      <c r="CEH283" s="38"/>
      <c r="CEI283" s="39"/>
      <c r="CEJ283" s="169"/>
      <c r="CEK283" s="38"/>
      <c r="CEL283" s="38"/>
      <c r="CEM283" s="39"/>
      <c r="CEN283" s="169"/>
      <c r="CEO283" s="38"/>
      <c r="CEP283" s="38"/>
      <c r="CEQ283" s="39"/>
      <c r="CER283" s="169"/>
      <c r="CES283" s="38"/>
      <c r="CET283" s="38"/>
      <c r="CEU283" s="39"/>
      <c r="CEV283" s="169"/>
      <c r="CEW283" s="38"/>
      <c r="CEX283" s="38"/>
      <c r="CEY283" s="39"/>
      <c r="CEZ283" s="169"/>
      <c r="CFA283" s="38"/>
      <c r="CFB283" s="38"/>
      <c r="CFC283" s="39"/>
      <c r="CFD283" s="169"/>
      <c r="CFE283" s="38"/>
      <c r="CFF283" s="38"/>
      <c r="CFG283" s="39"/>
      <c r="CFH283" s="169"/>
      <c r="CFI283" s="38"/>
      <c r="CFJ283" s="38"/>
      <c r="CFK283" s="39"/>
      <c r="CFL283" s="169"/>
      <c r="CFM283" s="38"/>
      <c r="CFN283" s="38"/>
      <c r="CFO283" s="39"/>
      <c r="CFP283" s="169"/>
      <c r="CFQ283" s="38"/>
      <c r="CFR283" s="38"/>
      <c r="CFS283" s="39"/>
      <c r="CFT283" s="169"/>
      <c r="CFU283" s="38"/>
      <c r="CFV283" s="38"/>
      <c r="CFW283" s="39"/>
      <c r="CFX283" s="169"/>
      <c r="CFY283" s="38"/>
      <c r="CFZ283" s="38"/>
      <c r="CGA283" s="39"/>
      <c r="CGB283" s="169"/>
      <c r="CGC283" s="38"/>
      <c r="CGD283" s="38"/>
      <c r="CGE283" s="39"/>
      <c r="CGF283" s="169"/>
      <c r="CGG283" s="38"/>
      <c r="CGH283" s="38"/>
      <c r="CGI283" s="39"/>
      <c r="CGJ283" s="169"/>
      <c r="CGK283" s="38"/>
      <c r="CGL283" s="38"/>
      <c r="CGM283" s="39"/>
      <c r="CGN283" s="169"/>
      <c r="CGO283" s="38"/>
      <c r="CGP283" s="38"/>
      <c r="CGQ283" s="39"/>
      <c r="CGR283" s="169"/>
      <c r="CGS283" s="38"/>
      <c r="CGT283" s="38"/>
      <c r="CGU283" s="39"/>
      <c r="CGV283" s="169"/>
      <c r="CGW283" s="38"/>
      <c r="CGX283" s="38"/>
      <c r="CGY283" s="39"/>
      <c r="CGZ283" s="169"/>
      <c r="CHA283" s="38"/>
      <c r="CHB283" s="38"/>
      <c r="CHC283" s="39"/>
      <c r="CHD283" s="169"/>
      <c r="CHE283" s="38"/>
      <c r="CHF283" s="38"/>
      <c r="CHG283" s="39"/>
      <c r="CHH283" s="169"/>
      <c r="CHI283" s="38"/>
      <c r="CHJ283" s="38"/>
      <c r="CHK283" s="39"/>
      <c r="CHL283" s="169"/>
      <c r="CHM283" s="38"/>
      <c r="CHN283" s="38"/>
      <c r="CHO283" s="39"/>
      <c r="CHP283" s="169"/>
      <c r="CHQ283" s="38"/>
      <c r="CHR283" s="38"/>
      <c r="CHS283" s="39"/>
      <c r="CHT283" s="169"/>
      <c r="CHU283" s="38"/>
      <c r="CHV283" s="38"/>
      <c r="CHW283" s="39"/>
      <c r="CHX283" s="169"/>
      <c r="CHY283" s="38"/>
      <c r="CHZ283" s="38"/>
      <c r="CIA283" s="39"/>
      <c r="CIB283" s="169"/>
      <c r="CIC283" s="38"/>
      <c r="CID283" s="38"/>
      <c r="CIE283" s="39"/>
      <c r="CIF283" s="169"/>
      <c r="CIG283" s="38"/>
      <c r="CIH283" s="38"/>
      <c r="CII283" s="39"/>
      <c r="CIJ283" s="169"/>
      <c r="CIK283" s="38"/>
      <c r="CIL283" s="38"/>
      <c r="CIM283" s="39"/>
      <c r="CIN283" s="169"/>
      <c r="CIO283" s="38"/>
      <c r="CIP283" s="38"/>
      <c r="CIQ283" s="39"/>
      <c r="CIR283" s="169"/>
      <c r="CIS283" s="38"/>
      <c r="CIT283" s="38"/>
      <c r="CIU283" s="39"/>
      <c r="CIV283" s="169"/>
      <c r="CIW283" s="38"/>
      <c r="CIX283" s="38"/>
      <c r="CIY283" s="39"/>
      <c r="CIZ283" s="169"/>
      <c r="CJA283" s="38"/>
      <c r="CJB283" s="38"/>
      <c r="CJC283" s="39"/>
      <c r="CJD283" s="169"/>
      <c r="CJE283" s="38"/>
      <c r="CJF283" s="38"/>
      <c r="CJG283" s="39"/>
      <c r="CJH283" s="169"/>
      <c r="CJI283" s="38"/>
      <c r="CJJ283" s="38"/>
      <c r="CJK283" s="39"/>
      <c r="CJL283" s="169"/>
      <c r="CJM283" s="38"/>
      <c r="CJN283" s="38"/>
      <c r="CJO283" s="39"/>
      <c r="CJP283" s="169"/>
      <c r="CJQ283" s="38"/>
      <c r="CJR283" s="38"/>
      <c r="CJS283" s="39"/>
      <c r="CJT283" s="169"/>
      <c r="CJU283" s="38"/>
      <c r="CJV283" s="38"/>
      <c r="CJW283" s="39"/>
      <c r="CJX283" s="169"/>
      <c r="CJY283" s="38"/>
      <c r="CJZ283" s="38"/>
      <c r="CKA283" s="39"/>
      <c r="CKB283" s="169"/>
      <c r="CKC283" s="38"/>
      <c r="CKD283" s="38"/>
      <c r="CKE283" s="39"/>
      <c r="CKF283" s="169"/>
      <c r="CKG283" s="38"/>
      <c r="CKH283" s="38"/>
      <c r="CKI283" s="39"/>
      <c r="CKJ283" s="169"/>
      <c r="CKK283" s="38"/>
      <c r="CKL283" s="38"/>
      <c r="CKM283" s="39"/>
      <c r="CKN283" s="169"/>
      <c r="CKO283" s="38"/>
      <c r="CKP283" s="38"/>
      <c r="CKQ283" s="39"/>
      <c r="CKR283" s="169"/>
      <c r="CKS283" s="38"/>
      <c r="CKT283" s="38"/>
      <c r="CKU283" s="39"/>
      <c r="CKV283" s="169"/>
      <c r="CKW283" s="38"/>
      <c r="CKX283" s="38"/>
      <c r="CKY283" s="39"/>
      <c r="CKZ283" s="169"/>
      <c r="CLA283" s="38"/>
      <c r="CLB283" s="38"/>
      <c r="CLC283" s="39"/>
      <c r="CLD283" s="169"/>
      <c r="CLE283" s="38"/>
      <c r="CLF283" s="38"/>
      <c r="CLG283" s="39"/>
      <c r="CLH283" s="169"/>
      <c r="CLI283" s="38"/>
      <c r="CLJ283" s="38"/>
      <c r="CLK283" s="39"/>
      <c r="CLL283" s="169"/>
      <c r="CLM283" s="38"/>
      <c r="CLN283" s="38"/>
      <c r="CLO283" s="39"/>
      <c r="CLP283" s="169"/>
      <c r="CLQ283" s="38"/>
      <c r="CLR283" s="38"/>
      <c r="CLS283" s="39"/>
      <c r="CLT283" s="169"/>
      <c r="CLU283" s="38"/>
      <c r="CLV283" s="38"/>
      <c r="CLW283" s="39"/>
      <c r="CLX283" s="169"/>
      <c r="CLY283" s="38"/>
      <c r="CLZ283" s="38"/>
      <c r="CMA283" s="39"/>
      <c r="CMB283" s="169"/>
      <c r="CMC283" s="38"/>
      <c r="CMD283" s="38"/>
      <c r="CME283" s="39"/>
      <c r="CMF283" s="169"/>
      <c r="CMG283" s="38"/>
      <c r="CMH283" s="38"/>
      <c r="CMI283" s="39"/>
      <c r="CMJ283" s="169"/>
      <c r="CMK283" s="38"/>
      <c r="CML283" s="38"/>
      <c r="CMM283" s="39"/>
      <c r="CMN283" s="169"/>
      <c r="CMO283" s="38"/>
      <c r="CMP283" s="38"/>
      <c r="CMQ283" s="39"/>
      <c r="CMR283" s="169"/>
      <c r="CMS283" s="38"/>
      <c r="CMT283" s="38"/>
      <c r="CMU283" s="39"/>
      <c r="CMV283" s="169"/>
      <c r="CMW283" s="38"/>
      <c r="CMX283" s="38"/>
      <c r="CMY283" s="39"/>
      <c r="CMZ283" s="169"/>
      <c r="CNA283" s="38"/>
      <c r="CNB283" s="38"/>
      <c r="CNC283" s="39"/>
      <c r="CND283" s="169"/>
      <c r="CNE283" s="38"/>
      <c r="CNF283" s="38"/>
      <c r="CNG283" s="39"/>
      <c r="CNH283" s="169"/>
      <c r="CNI283" s="38"/>
      <c r="CNJ283" s="38"/>
      <c r="CNK283" s="39"/>
      <c r="CNL283" s="169"/>
      <c r="CNM283" s="38"/>
      <c r="CNN283" s="38"/>
      <c r="CNO283" s="39"/>
      <c r="CNP283" s="169"/>
      <c r="CNQ283" s="38"/>
      <c r="CNR283" s="38"/>
      <c r="CNS283" s="39"/>
      <c r="CNT283" s="169"/>
      <c r="CNU283" s="38"/>
      <c r="CNV283" s="38"/>
      <c r="CNW283" s="39"/>
      <c r="CNX283" s="169"/>
      <c r="CNY283" s="38"/>
      <c r="CNZ283" s="38"/>
      <c r="COA283" s="39"/>
      <c r="COB283" s="169"/>
      <c r="COC283" s="38"/>
      <c r="COD283" s="38"/>
      <c r="COE283" s="39"/>
      <c r="COF283" s="169"/>
      <c r="COG283" s="38"/>
      <c r="COH283" s="38"/>
      <c r="COI283" s="39"/>
      <c r="COJ283" s="169"/>
      <c r="COK283" s="38"/>
      <c r="COL283" s="38"/>
      <c r="COM283" s="39"/>
      <c r="CON283" s="169"/>
      <c r="COO283" s="38"/>
      <c r="COP283" s="38"/>
      <c r="COQ283" s="39"/>
      <c r="COR283" s="169"/>
      <c r="COS283" s="38"/>
      <c r="COT283" s="38"/>
      <c r="COU283" s="39"/>
      <c r="COV283" s="169"/>
      <c r="COW283" s="38"/>
      <c r="COX283" s="38"/>
      <c r="COY283" s="39"/>
      <c r="COZ283" s="169"/>
      <c r="CPA283" s="38"/>
      <c r="CPB283" s="38"/>
      <c r="CPC283" s="39"/>
      <c r="CPD283" s="169"/>
      <c r="CPE283" s="38"/>
      <c r="CPF283" s="38"/>
      <c r="CPG283" s="39"/>
      <c r="CPH283" s="169"/>
      <c r="CPI283" s="38"/>
      <c r="CPJ283" s="38"/>
      <c r="CPK283" s="39"/>
      <c r="CPL283" s="169"/>
      <c r="CPM283" s="38"/>
      <c r="CPN283" s="38"/>
      <c r="CPO283" s="39"/>
      <c r="CPP283" s="169"/>
      <c r="CPQ283" s="38"/>
      <c r="CPR283" s="38"/>
      <c r="CPS283" s="39"/>
      <c r="CPT283" s="169"/>
      <c r="CPU283" s="38"/>
      <c r="CPV283" s="38"/>
      <c r="CPW283" s="39"/>
      <c r="CPX283" s="169"/>
      <c r="CPY283" s="38"/>
      <c r="CPZ283" s="38"/>
      <c r="CQA283" s="39"/>
      <c r="CQB283" s="169"/>
      <c r="CQC283" s="38"/>
      <c r="CQD283" s="38"/>
      <c r="CQE283" s="39"/>
      <c r="CQF283" s="169"/>
      <c r="CQG283" s="38"/>
      <c r="CQH283" s="38"/>
      <c r="CQI283" s="39"/>
      <c r="CQJ283" s="169"/>
      <c r="CQK283" s="38"/>
      <c r="CQL283" s="38"/>
      <c r="CQM283" s="39"/>
      <c r="CQN283" s="169"/>
      <c r="CQO283" s="38"/>
      <c r="CQP283" s="38"/>
      <c r="CQQ283" s="39"/>
      <c r="CQR283" s="169"/>
      <c r="CQS283" s="38"/>
      <c r="CQT283" s="38"/>
      <c r="CQU283" s="39"/>
      <c r="CQV283" s="169"/>
      <c r="CQW283" s="38"/>
      <c r="CQX283" s="38"/>
      <c r="CQY283" s="39"/>
      <c r="CQZ283" s="169"/>
      <c r="CRA283" s="38"/>
      <c r="CRB283" s="38"/>
      <c r="CRC283" s="39"/>
      <c r="CRD283" s="169"/>
      <c r="CRE283" s="38"/>
      <c r="CRF283" s="38"/>
      <c r="CRG283" s="39"/>
      <c r="CRH283" s="169"/>
      <c r="CRI283" s="38"/>
      <c r="CRJ283" s="38"/>
      <c r="CRK283" s="39"/>
      <c r="CRL283" s="169"/>
      <c r="CRM283" s="38"/>
      <c r="CRN283" s="38"/>
      <c r="CRO283" s="39"/>
      <c r="CRP283" s="169"/>
      <c r="CRQ283" s="38"/>
      <c r="CRR283" s="38"/>
      <c r="CRS283" s="39"/>
      <c r="CRT283" s="169"/>
      <c r="CRU283" s="38"/>
      <c r="CRV283" s="38"/>
      <c r="CRW283" s="39"/>
      <c r="CRX283" s="169"/>
      <c r="CRY283" s="38"/>
      <c r="CRZ283" s="38"/>
      <c r="CSA283" s="39"/>
      <c r="CSB283" s="169"/>
      <c r="CSC283" s="38"/>
      <c r="CSD283" s="38"/>
      <c r="CSE283" s="39"/>
      <c r="CSF283" s="169"/>
      <c r="CSG283" s="38"/>
      <c r="CSH283" s="38"/>
      <c r="CSI283" s="39"/>
      <c r="CSJ283" s="169"/>
      <c r="CSK283" s="38"/>
      <c r="CSL283" s="38"/>
      <c r="CSM283" s="39"/>
      <c r="CSN283" s="169"/>
      <c r="CSO283" s="38"/>
      <c r="CSP283" s="38"/>
      <c r="CSQ283" s="39"/>
      <c r="CSR283" s="169"/>
      <c r="CSS283" s="38"/>
      <c r="CST283" s="38"/>
      <c r="CSU283" s="39"/>
      <c r="CSV283" s="169"/>
      <c r="CSW283" s="38"/>
      <c r="CSX283" s="38"/>
      <c r="CSY283" s="39"/>
      <c r="CSZ283" s="169"/>
      <c r="CTA283" s="38"/>
      <c r="CTB283" s="38"/>
      <c r="CTC283" s="39"/>
      <c r="CTD283" s="169"/>
      <c r="CTE283" s="38"/>
      <c r="CTF283" s="38"/>
      <c r="CTG283" s="39"/>
      <c r="CTH283" s="169"/>
      <c r="CTI283" s="38"/>
      <c r="CTJ283" s="38"/>
      <c r="CTK283" s="39"/>
      <c r="CTL283" s="169"/>
      <c r="CTM283" s="38"/>
      <c r="CTN283" s="38"/>
      <c r="CTO283" s="39"/>
      <c r="CTP283" s="169"/>
      <c r="CTQ283" s="38"/>
      <c r="CTR283" s="38"/>
      <c r="CTS283" s="39"/>
      <c r="CTT283" s="169"/>
      <c r="CTU283" s="38"/>
      <c r="CTV283" s="38"/>
      <c r="CTW283" s="39"/>
      <c r="CTX283" s="169"/>
      <c r="CTY283" s="38"/>
      <c r="CTZ283" s="38"/>
      <c r="CUA283" s="39"/>
      <c r="CUB283" s="169"/>
      <c r="CUC283" s="38"/>
      <c r="CUD283" s="38"/>
      <c r="CUE283" s="39"/>
      <c r="CUF283" s="169"/>
      <c r="CUG283" s="38"/>
      <c r="CUH283" s="38"/>
      <c r="CUI283" s="39"/>
      <c r="CUJ283" s="169"/>
      <c r="CUK283" s="38"/>
      <c r="CUL283" s="38"/>
      <c r="CUM283" s="39"/>
      <c r="CUN283" s="169"/>
      <c r="CUO283" s="38"/>
      <c r="CUP283" s="38"/>
      <c r="CUQ283" s="39"/>
      <c r="CUR283" s="169"/>
      <c r="CUS283" s="38"/>
      <c r="CUT283" s="38"/>
      <c r="CUU283" s="39"/>
      <c r="CUV283" s="169"/>
      <c r="CUW283" s="38"/>
      <c r="CUX283" s="38"/>
      <c r="CUY283" s="39"/>
      <c r="CUZ283" s="169"/>
      <c r="CVA283" s="38"/>
      <c r="CVB283" s="38"/>
      <c r="CVC283" s="39"/>
      <c r="CVD283" s="169"/>
      <c r="CVE283" s="38"/>
      <c r="CVF283" s="38"/>
      <c r="CVG283" s="39"/>
      <c r="CVH283" s="169"/>
      <c r="CVI283" s="38"/>
      <c r="CVJ283" s="38"/>
      <c r="CVK283" s="39"/>
      <c r="CVL283" s="169"/>
      <c r="CVM283" s="38"/>
      <c r="CVN283" s="38"/>
      <c r="CVO283" s="39"/>
      <c r="CVP283" s="169"/>
      <c r="CVQ283" s="38"/>
      <c r="CVR283" s="38"/>
      <c r="CVS283" s="39"/>
      <c r="CVT283" s="169"/>
      <c r="CVU283" s="38"/>
      <c r="CVV283" s="38"/>
      <c r="CVW283" s="39"/>
      <c r="CVX283" s="169"/>
      <c r="CVY283" s="38"/>
      <c r="CVZ283" s="38"/>
      <c r="CWA283" s="39"/>
      <c r="CWB283" s="169"/>
      <c r="CWC283" s="38"/>
      <c r="CWD283" s="38"/>
      <c r="CWE283" s="39"/>
      <c r="CWF283" s="169"/>
      <c r="CWG283" s="38"/>
      <c r="CWH283" s="38"/>
      <c r="CWI283" s="39"/>
      <c r="CWJ283" s="169"/>
      <c r="CWK283" s="38"/>
      <c r="CWL283" s="38"/>
      <c r="CWM283" s="39"/>
      <c r="CWN283" s="169"/>
      <c r="CWO283" s="38"/>
      <c r="CWP283" s="38"/>
      <c r="CWQ283" s="39"/>
      <c r="CWR283" s="169"/>
      <c r="CWS283" s="38"/>
      <c r="CWT283" s="38"/>
      <c r="CWU283" s="39"/>
      <c r="CWV283" s="169"/>
      <c r="CWW283" s="38"/>
      <c r="CWX283" s="38"/>
      <c r="CWY283" s="39"/>
      <c r="CWZ283" s="169"/>
      <c r="CXA283" s="38"/>
      <c r="CXB283" s="38"/>
      <c r="CXC283" s="39"/>
      <c r="CXD283" s="169"/>
      <c r="CXE283" s="38"/>
      <c r="CXF283" s="38"/>
      <c r="CXG283" s="39"/>
      <c r="CXH283" s="169"/>
      <c r="CXI283" s="38"/>
      <c r="CXJ283" s="38"/>
      <c r="CXK283" s="39"/>
      <c r="CXL283" s="169"/>
      <c r="CXM283" s="38"/>
      <c r="CXN283" s="38"/>
      <c r="CXO283" s="39"/>
      <c r="CXP283" s="169"/>
      <c r="CXQ283" s="38"/>
      <c r="CXR283" s="38"/>
      <c r="CXS283" s="39"/>
      <c r="CXT283" s="169"/>
      <c r="CXU283" s="38"/>
      <c r="CXV283" s="38"/>
      <c r="CXW283" s="39"/>
      <c r="CXX283" s="169"/>
      <c r="CXY283" s="38"/>
      <c r="CXZ283" s="38"/>
      <c r="CYA283" s="39"/>
      <c r="CYB283" s="169"/>
      <c r="CYC283" s="38"/>
      <c r="CYD283" s="38"/>
      <c r="CYE283" s="39"/>
      <c r="CYF283" s="169"/>
      <c r="CYG283" s="38"/>
      <c r="CYH283" s="38"/>
      <c r="CYI283" s="39"/>
      <c r="CYJ283" s="169"/>
      <c r="CYK283" s="38"/>
      <c r="CYL283" s="38"/>
      <c r="CYM283" s="39"/>
      <c r="CYN283" s="169"/>
      <c r="CYO283" s="38"/>
      <c r="CYP283" s="38"/>
      <c r="CYQ283" s="39"/>
      <c r="CYR283" s="169"/>
      <c r="CYS283" s="38"/>
      <c r="CYT283" s="38"/>
      <c r="CYU283" s="39"/>
      <c r="CYV283" s="169"/>
      <c r="CYW283" s="38"/>
      <c r="CYX283" s="38"/>
      <c r="CYY283" s="39"/>
      <c r="CYZ283" s="169"/>
      <c r="CZA283" s="38"/>
      <c r="CZB283" s="38"/>
      <c r="CZC283" s="39"/>
      <c r="CZD283" s="169"/>
      <c r="CZE283" s="38"/>
      <c r="CZF283" s="38"/>
      <c r="CZG283" s="39"/>
      <c r="CZH283" s="169"/>
      <c r="CZI283" s="38"/>
      <c r="CZJ283" s="38"/>
      <c r="CZK283" s="39"/>
      <c r="CZL283" s="169"/>
      <c r="CZM283" s="38"/>
      <c r="CZN283" s="38"/>
      <c r="CZO283" s="39"/>
      <c r="CZP283" s="169"/>
      <c r="CZQ283" s="38"/>
      <c r="CZR283" s="38"/>
      <c r="CZS283" s="39"/>
      <c r="CZT283" s="169"/>
      <c r="CZU283" s="38"/>
      <c r="CZV283" s="38"/>
      <c r="CZW283" s="39"/>
      <c r="CZX283" s="169"/>
      <c r="CZY283" s="38"/>
      <c r="CZZ283" s="38"/>
      <c r="DAA283" s="39"/>
      <c r="DAB283" s="169"/>
      <c r="DAC283" s="38"/>
      <c r="DAD283" s="38"/>
      <c r="DAE283" s="39"/>
      <c r="DAF283" s="169"/>
      <c r="DAG283" s="38"/>
      <c r="DAH283" s="38"/>
      <c r="DAI283" s="39"/>
      <c r="DAJ283" s="169"/>
      <c r="DAK283" s="38"/>
      <c r="DAL283" s="38"/>
      <c r="DAM283" s="39"/>
      <c r="DAN283" s="169"/>
      <c r="DAO283" s="38"/>
      <c r="DAP283" s="38"/>
      <c r="DAQ283" s="39"/>
      <c r="DAR283" s="169"/>
      <c r="DAS283" s="38"/>
      <c r="DAT283" s="38"/>
      <c r="DAU283" s="39"/>
      <c r="DAV283" s="169"/>
      <c r="DAW283" s="38"/>
      <c r="DAX283" s="38"/>
      <c r="DAY283" s="39"/>
      <c r="DAZ283" s="342"/>
      <c r="DBA283" s="337"/>
      <c r="DBB283" s="337"/>
      <c r="DBC283" s="39"/>
      <c r="DBD283" s="342"/>
      <c r="DBE283" s="337"/>
      <c r="DBF283" s="337"/>
      <c r="DBG283" s="39"/>
      <c r="DBH283" s="342"/>
      <c r="DBI283" s="337"/>
      <c r="DBJ283" s="337"/>
      <c r="DBK283" s="39"/>
      <c r="DBL283" s="342"/>
      <c r="DBM283" s="337"/>
      <c r="DBN283" s="337"/>
      <c r="DBO283" s="39"/>
      <c r="DBP283" s="342"/>
      <c r="DBQ283" s="337"/>
      <c r="DBR283" s="337"/>
      <c r="DBS283" s="39"/>
      <c r="DBT283" s="342"/>
      <c r="DBU283" s="337"/>
      <c r="DBV283" s="337"/>
      <c r="DBW283" s="39"/>
      <c r="DBX283" s="342"/>
      <c r="DBY283" s="337"/>
      <c r="DBZ283" s="337"/>
      <c r="DCA283" s="39"/>
      <c r="DCB283" s="342"/>
      <c r="DCC283" s="337"/>
      <c r="DCD283" s="337"/>
      <c r="DCE283" s="39"/>
      <c r="DCF283" s="342"/>
      <c r="DCG283" s="337"/>
      <c r="DCH283" s="337"/>
      <c r="DCI283" s="39"/>
      <c r="DCJ283" s="342"/>
      <c r="DCK283" s="337"/>
      <c r="DCL283" s="337"/>
      <c r="DCM283" s="39"/>
      <c r="DCN283" s="342"/>
      <c r="DCO283" s="337"/>
      <c r="DCP283" s="337"/>
      <c r="DCQ283" s="39"/>
      <c r="DCR283" s="342"/>
      <c r="DCS283" s="337"/>
      <c r="DCT283" s="337"/>
      <c r="DCU283" s="39"/>
      <c r="DCV283" s="342"/>
      <c r="DCW283" s="337"/>
      <c r="DCX283" s="337"/>
      <c r="DCY283" s="39"/>
      <c r="DCZ283" s="342"/>
      <c r="DDA283" s="337"/>
      <c r="DDB283" s="337"/>
      <c r="DDC283" s="39"/>
      <c r="DDD283" s="342"/>
      <c r="DDE283" s="337"/>
      <c r="DDF283" s="337"/>
      <c r="DDG283" s="39"/>
      <c r="DDH283" s="342"/>
      <c r="DDI283" s="337"/>
      <c r="DDJ283" s="337"/>
      <c r="DDK283" s="39"/>
      <c r="DDL283" s="342"/>
      <c r="DDM283" s="337"/>
      <c r="DDN283" s="337"/>
      <c r="DDO283" s="39"/>
      <c r="DDP283" s="342"/>
      <c r="DDQ283" s="337"/>
      <c r="DDR283" s="337"/>
      <c r="DDS283" s="39"/>
      <c r="DDT283" s="342"/>
      <c r="DDU283" s="337"/>
      <c r="DDV283" s="337"/>
      <c r="DDW283" s="39"/>
      <c r="DDX283" s="342"/>
      <c r="DDY283" s="337"/>
      <c r="DDZ283" s="337"/>
      <c r="DEA283" s="39"/>
      <c r="DEB283" s="342"/>
      <c r="DEC283" s="337"/>
      <c r="DED283" s="337"/>
      <c r="DEE283" s="39"/>
      <c r="DEF283" s="342"/>
      <c r="DEG283" s="337"/>
      <c r="DEH283" s="337"/>
      <c r="DEI283" s="39"/>
      <c r="DEJ283" s="342"/>
      <c r="DEK283" s="337"/>
      <c r="DEL283" s="337"/>
      <c r="DEM283" s="39"/>
      <c r="DEN283" s="342"/>
      <c r="DEO283" s="337"/>
      <c r="DEP283" s="337"/>
      <c r="DEQ283" s="39"/>
      <c r="DER283" s="342"/>
      <c r="DES283" s="337"/>
      <c r="DET283" s="337"/>
      <c r="DEU283" s="39"/>
      <c r="DEV283" s="342"/>
      <c r="DEW283" s="337"/>
      <c r="DEX283" s="337"/>
      <c r="DEY283" s="39"/>
      <c r="DEZ283" s="342"/>
      <c r="DFA283" s="337"/>
      <c r="DFB283" s="337"/>
      <c r="DFC283" s="39"/>
      <c r="DFD283" s="342"/>
      <c r="DFE283" s="337"/>
      <c r="DFF283" s="337"/>
      <c r="DFG283" s="39"/>
      <c r="DFH283" s="342"/>
      <c r="DFI283" s="337"/>
      <c r="DFJ283" s="337"/>
      <c r="DFK283" s="39"/>
      <c r="DFL283" s="342"/>
      <c r="DFM283" s="337"/>
      <c r="DFN283" s="337"/>
      <c r="DFO283" s="39"/>
      <c r="DFP283" s="342"/>
      <c r="DFQ283" s="337"/>
      <c r="DFR283" s="337"/>
      <c r="DFS283" s="39"/>
      <c r="DFT283" s="342"/>
      <c r="DFU283" s="337"/>
      <c r="DFV283" s="337"/>
      <c r="DFW283" s="39"/>
      <c r="DFX283" s="342"/>
      <c r="DFY283" s="337"/>
      <c r="DFZ283" s="337"/>
      <c r="DGA283" s="39"/>
      <c r="DGB283" s="342"/>
      <c r="DGC283" s="337"/>
      <c r="DGD283" s="337"/>
      <c r="DGE283" s="39"/>
      <c r="DGF283" s="342"/>
      <c r="DGG283" s="337"/>
      <c r="DGH283" s="337"/>
      <c r="DGI283" s="39"/>
      <c r="DGJ283" s="342"/>
      <c r="DGK283" s="337"/>
      <c r="DGL283" s="337"/>
      <c r="DGM283" s="39"/>
      <c r="DGN283" s="342"/>
      <c r="DGO283" s="337"/>
      <c r="DGP283" s="337"/>
      <c r="DGQ283" s="39"/>
      <c r="DGR283" s="342"/>
      <c r="DGS283" s="337"/>
      <c r="DGT283" s="337"/>
      <c r="DGU283" s="39"/>
      <c r="DGV283" s="342"/>
      <c r="DGW283" s="337"/>
      <c r="DGX283" s="337"/>
      <c r="DGY283" s="39"/>
      <c r="DGZ283" s="342"/>
      <c r="DHA283" s="337"/>
      <c r="DHB283" s="337"/>
      <c r="DHC283" s="39"/>
      <c r="DHD283" s="342"/>
      <c r="DHE283" s="337"/>
      <c r="DHF283" s="337"/>
      <c r="DHG283" s="39"/>
      <c r="DHH283" s="342"/>
      <c r="DHI283" s="337"/>
      <c r="DHJ283" s="337"/>
      <c r="DHK283" s="39"/>
      <c r="DHL283" s="342"/>
      <c r="DHM283" s="337"/>
      <c r="DHN283" s="337"/>
      <c r="DHO283" s="39"/>
      <c r="DHP283" s="342"/>
      <c r="DHQ283" s="337"/>
      <c r="DHR283" s="337"/>
      <c r="DHS283" s="39"/>
      <c r="DHT283" s="342"/>
      <c r="DHU283" s="337"/>
      <c r="DHV283" s="337"/>
      <c r="DHW283" s="39"/>
      <c r="DHX283" s="342"/>
      <c r="DHY283" s="337"/>
      <c r="DHZ283" s="337"/>
      <c r="DIA283" s="39"/>
      <c r="DIB283" s="342"/>
      <c r="DIC283" s="337"/>
      <c r="DID283" s="337"/>
      <c r="DIE283" s="39"/>
      <c r="DIF283" s="342"/>
      <c r="DIG283" s="337"/>
      <c r="DIH283" s="337"/>
      <c r="DII283" s="39"/>
      <c r="DIJ283" s="342"/>
      <c r="DIK283" s="337"/>
      <c r="DIL283" s="337"/>
      <c r="DIM283" s="39"/>
      <c r="DIN283" s="342"/>
      <c r="DIO283" s="337"/>
      <c r="DIP283" s="337"/>
      <c r="DIQ283" s="39"/>
      <c r="DIR283" s="342"/>
      <c r="DIS283" s="337"/>
      <c r="DIT283" s="337"/>
      <c r="DIU283" s="39"/>
      <c r="DIV283" s="342"/>
      <c r="DIW283" s="337"/>
      <c r="DIX283" s="337"/>
      <c r="DIY283" s="39"/>
      <c r="DIZ283" s="342"/>
      <c r="DJA283" s="337"/>
      <c r="DJB283" s="337"/>
      <c r="DJC283" s="39"/>
      <c r="DJD283" s="342"/>
      <c r="DJE283" s="337"/>
      <c r="DJF283" s="337"/>
      <c r="DJG283" s="39"/>
      <c r="DJH283" s="342"/>
      <c r="DJI283" s="337"/>
      <c r="DJJ283" s="337"/>
      <c r="DJK283" s="39"/>
      <c r="DJL283" s="342"/>
      <c r="DJM283" s="337"/>
      <c r="DJN283" s="337"/>
      <c r="DJO283" s="39"/>
      <c r="DJP283" s="342"/>
      <c r="DJQ283" s="337"/>
      <c r="DJR283" s="337"/>
      <c r="DJS283" s="39"/>
      <c r="DJT283" s="342"/>
      <c r="DJU283" s="337"/>
      <c r="DJV283" s="337"/>
      <c r="DJW283" s="39"/>
      <c r="DJX283" s="342"/>
      <c r="DJY283" s="337"/>
      <c r="DJZ283" s="337"/>
      <c r="DKA283" s="39"/>
      <c r="DKB283" s="342"/>
      <c r="DKC283" s="337"/>
      <c r="DKD283" s="337"/>
      <c r="DKE283" s="39"/>
      <c r="DKF283" s="342"/>
      <c r="DKG283" s="337"/>
      <c r="DKH283" s="337"/>
      <c r="DKI283" s="39"/>
      <c r="DKJ283" s="342"/>
      <c r="DKK283" s="337"/>
      <c r="DKL283" s="337"/>
      <c r="DKM283" s="39"/>
      <c r="DKN283" s="342"/>
      <c r="DKO283" s="337"/>
      <c r="DKP283" s="337"/>
      <c r="DKQ283" s="39"/>
      <c r="DKR283" s="342"/>
      <c r="DKS283" s="337"/>
      <c r="DKT283" s="337"/>
      <c r="DKU283" s="39"/>
      <c r="DKV283" s="342"/>
      <c r="DKW283" s="337"/>
      <c r="DKX283" s="337"/>
      <c r="DKY283" s="39"/>
      <c r="DKZ283" s="342"/>
      <c r="DLA283" s="337"/>
      <c r="DLB283" s="337"/>
      <c r="DLC283" s="39"/>
      <c r="DLD283" s="342"/>
      <c r="DLE283" s="337"/>
      <c r="DLF283" s="337"/>
      <c r="DLG283" s="39"/>
      <c r="DLH283" s="342"/>
      <c r="DLI283" s="337"/>
      <c r="DLJ283" s="337"/>
      <c r="DLK283" s="39"/>
      <c r="DLL283" s="342"/>
      <c r="DLM283" s="337"/>
      <c r="DLN283" s="337"/>
      <c r="DLO283" s="39"/>
      <c r="DLP283" s="342"/>
      <c r="DLQ283" s="337"/>
      <c r="DLR283" s="337"/>
      <c r="DLS283" s="39"/>
      <c r="DLT283" s="342"/>
      <c r="DLU283" s="337"/>
      <c r="DLV283" s="337"/>
      <c r="DLW283" s="39"/>
      <c r="DLX283" s="342"/>
      <c r="DLY283" s="337"/>
      <c r="DLZ283" s="337"/>
      <c r="DMA283" s="39"/>
      <c r="DMB283" s="342"/>
      <c r="DMC283" s="337"/>
      <c r="DMD283" s="337"/>
      <c r="DME283" s="39"/>
      <c r="DMF283" s="342"/>
      <c r="DMG283" s="337"/>
      <c r="DMH283" s="337"/>
      <c r="DMI283" s="39"/>
      <c r="DMJ283" s="342"/>
      <c r="DMK283" s="337"/>
      <c r="DML283" s="337"/>
      <c r="DMM283" s="39"/>
      <c r="DMN283" s="342"/>
      <c r="DMO283" s="337"/>
      <c r="DMP283" s="337"/>
      <c r="DMQ283" s="39"/>
      <c r="DMR283" s="342"/>
      <c r="DMS283" s="337"/>
      <c r="DMT283" s="337"/>
      <c r="DMU283" s="39"/>
      <c r="DMV283" s="342"/>
      <c r="DMW283" s="337"/>
      <c r="DMX283" s="337"/>
      <c r="DMY283" s="39"/>
      <c r="DMZ283" s="342"/>
      <c r="DNA283" s="337"/>
      <c r="DNB283" s="337"/>
      <c r="DNC283" s="39"/>
      <c r="DND283" s="342"/>
      <c r="DNE283" s="337"/>
      <c r="DNF283" s="337"/>
      <c r="DNG283" s="39"/>
      <c r="DNH283" s="342"/>
      <c r="DNI283" s="337"/>
      <c r="DNJ283" s="337"/>
      <c r="DNK283" s="39"/>
      <c r="DNL283" s="342"/>
      <c r="DNM283" s="337"/>
      <c r="DNN283" s="337"/>
      <c r="DNO283" s="39"/>
      <c r="DNP283" s="342"/>
      <c r="DNQ283" s="337"/>
      <c r="DNR283" s="337"/>
      <c r="DNS283" s="39"/>
      <c r="DNT283" s="342"/>
      <c r="DNU283" s="337"/>
      <c r="DNV283" s="337"/>
      <c r="DNW283" s="39"/>
      <c r="DNX283" s="342"/>
      <c r="DNY283" s="337"/>
      <c r="DNZ283" s="337"/>
      <c r="DOA283" s="39"/>
      <c r="DOB283" s="342"/>
      <c r="DOC283" s="337"/>
      <c r="DOD283" s="337"/>
      <c r="DOE283" s="39"/>
      <c r="DOF283" s="342"/>
      <c r="DOG283" s="337"/>
      <c r="DOH283" s="337"/>
      <c r="DOI283" s="39"/>
      <c r="DOJ283" s="342"/>
      <c r="DOK283" s="337"/>
      <c r="DOL283" s="337"/>
      <c r="DOM283" s="39"/>
      <c r="DON283" s="342"/>
      <c r="DOO283" s="337"/>
      <c r="DOP283" s="337"/>
      <c r="DOQ283" s="39"/>
      <c r="DOR283" s="342"/>
      <c r="DOS283" s="337"/>
      <c r="DOT283" s="337"/>
      <c r="DOU283" s="39"/>
      <c r="DOV283" s="342"/>
      <c r="DOW283" s="337"/>
      <c r="DOX283" s="337"/>
      <c r="DOY283" s="39"/>
      <c r="DOZ283" s="342"/>
      <c r="DPA283" s="337"/>
      <c r="DPB283" s="337"/>
      <c r="DPC283" s="39"/>
      <c r="DPD283" s="342"/>
      <c r="DPE283" s="337"/>
      <c r="DPF283" s="337"/>
      <c r="DPG283" s="39"/>
      <c r="DPH283" s="342"/>
      <c r="DPI283" s="337"/>
      <c r="DPJ283" s="337"/>
      <c r="DPK283" s="39"/>
      <c r="DPL283" s="342"/>
      <c r="DPM283" s="337"/>
      <c r="DPN283" s="337"/>
      <c r="DPO283" s="39"/>
      <c r="DPP283" s="342"/>
      <c r="DPQ283" s="337"/>
      <c r="DPR283" s="337"/>
      <c r="DPS283" s="39"/>
      <c r="DPT283" s="342"/>
      <c r="DPU283" s="337"/>
      <c r="DPV283" s="337"/>
      <c r="DPW283" s="39"/>
      <c r="DPX283" s="342"/>
      <c r="DPY283" s="337"/>
      <c r="DPZ283" s="337"/>
      <c r="DQA283" s="39"/>
      <c r="DQB283" s="342"/>
      <c r="DQC283" s="337"/>
      <c r="DQD283" s="337"/>
      <c r="DQE283" s="39"/>
      <c r="DQF283" s="342"/>
      <c r="DQG283" s="337"/>
      <c r="DQH283" s="337"/>
      <c r="DQI283" s="39"/>
      <c r="DQJ283" s="342"/>
      <c r="DQK283" s="337"/>
      <c r="DQL283" s="337"/>
      <c r="DQM283" s="39"/>
      <c r="DQN283" s="342"/>
      <c r="DQO283" s="337"/>
      <c r="DQP283" s="337"/>
      <c r="DQQ283" s="39"/>
      <c r="DQR283" s="342"/>
      <c r="DQS283" s="337"/>
      <c r="DQT283" s="337"/>
      <c r="DQU283" s="39"/>
      <c r="DQV283" s="342"/>
      <c r="DQW283" s="337"/>
      <c r="DQX283" s="337"/>
      <c r="DQY283" s="39"/>
      <c r="DQZ283" s="342"/>
      <c r="DRA283" s="337"/>
      <c r="DRB283" s="337"/>
      <c r="DRC283" s="39"/>
      <c r="DRD283" s="342"/>
      <c r="DRE283" s="337"/>
      <c r="DRF283" s="337"/>
      <c r="DRG283" s="39"/>
      <c r="DRH283" s="342"/>
      <c r="DRI283" s="337"/>
      <c r="DRJ283" s="337"/>
      <c r="DRK283" s="39"/>
      <c r="DRL283" s="342"/>
      <c r="DRM283" s="337"/>
      <c r="DRN283" s="337"/>
      <c r="DRO283" s="39"/>
      <c r="DRP283" s="342"/>
      <c r="DRQ283" s="337"/>
      <c r="DRR283" s="337"/>
      <c r="DRS283" s="39"/>
      <c r="DRT283" s="342"/>
      <c r="DRU283" s="337"/>
      <c r="DRV283" s="337"/>
      <c r="DRW283" s="39"/>
      <c r="DRX283" s="342"/>
      <c r="DRY283" s="337"/>
      <c r="DRZ283" s="337"/>
      <c r="DSA283" s="39"/>
      <c r="DSB283" s="342"/>
      <c r="DSC283" s="337"/>
      <c r="DSD283" s="337"/>
      <c r="DSE283" s="39"/>
      <c r="DSF283" s="342"/>
      <c r="DSG283" s="337"/>
      <c r="DSH283" s="337"/>
      <c r="DSI283" s="39"/>
      <c r="DSJ283" s="342"/>
      <c r="DSK283" s="337"/>
      <c r="DSL283" s="337"/>
      <c r="DSM283" s="39"/>
      <c r="DSN283" s="342"/>
      <c r="DSO283" s="337"/>
      <c r="DSP283" s="337"/>
      <c r="DSQ283" s="39"/>
      <c r="DSR283" s="342"/>
      <c r="DSS283" s="337"/>
      <c r="DST283" s="337"/>
      <c r="DSU283" s="39"/>
      <c r="DSV283" s="342"/>
      <c r="DSW283" s="337"/>
      <c r="DSX283" s="337"/>
      <c r="DSY283" s="39"/>
      <c r="DSZ283" s="342"/>
      <c r="DTA283" s="337"/>
      <c r="DTB283" s="337"/>
      <c r="DTC283" s="39"/>
      <c r="DTD283" s="342"/>
      <c r="DTE283" s="337"/>
      <c r="DTF283" s="337"/>
      <c r="DTG283" s="39"/>
      <c r="DTH283" s="342"/>
      <c r="DTI283" s="337"/>
      <c r="DTJ283" s="337"/>
      <c r="DTK283" s="39"/>
      <c r="DTL283" s="342"/>
      <c r="DTM283" s="337"/>
      <c r="DTN283" s="337"/>
      <c r="DTO283" s="39"/>
      <c r="DTP283" s="342"/>
      <c r="DTQ283" s="337"/>
      <c r="DTR283" s="337"/>
      <c r="DTS283" s="39"/>
      <c r="DTT283" s="342"/>
      <c r="DTU283" s="337"/>
      <c r="DTV283" s="337"/>
      <c r="DTW283" s="39"/>
      <c r="DTX283" s="342"/>
      <c r="DTY283" s="337"/>
      <c r="DTZ283" s="337"/>
      <c r="DUA283" s="39"/>
      <c r="DUB283" s="342"/>
      <c r="DUC283" s="337"/>
      <c r="DUD283" s="337"/>
      <c r="DUE283" s="39"/>
      <c r="DUF283" s="342"/>
      <c r="DUG283" s="337"/>
      <c r="DUH283" s="337"/>
      <c r="DUI283" s="39"/>
      <c r="DUJ283" s="342"/>
      <c r="DUK283" s="337"/>
      <c r="DUL283" s="337"/>
      <c r="DUM283" s="39"/>
      <c r="DUN283" s="342"/>
      <c r="DUO283" s="337"/>
      <c r="DUP283" s="337"/>
      <c r="DUQ283" s="39"/>
      <c r="DUR283" s="342"/>
      <c r="DUS283" s="337"/>
      <c r="DUT283" s="337"/>
      <c r="DUU283" s="39"/>
      <c r="DUV283" s="342"/>
      <c r="DUW283" s="337"/>
      <c r="DUX283" s="337"/>
      <c r="DUY283" s="39"/>
      <c r="DUZ283" s="342"/>
      <c r="DVA283" s="337"/>
      <c r="DVB283" s="337"/>
      <c r="DVC283" s="39"/>
      <c r="DVD283" s="342"/>
      <c r="DVE283" s="337"/>
      <c r="DVF283" s="337"/>
      <c r="DVG283" s="39"/>
      <c r="DVH283" s="342"/>
      <c r="DVI283" s="337"/>
      <c r="DVJ283" s="337"/>
      <c r="DVK283" s="39"/>
      <c r="DVL283" s="342"/>
      <c r="DVM283" s="337"/>
      <c r="DVN283" s="337"/>
      <c r="DVO283" s="39"/>
      <c r="DVP283" s="342"/>
      <c r="DVQ283" s="337"/>
      <c r="DVR283" s="337"/>
      <c r="DVS283" s="39"/>
      <c r="DVT283" s="342"/>
      <c r="DVU283" s="337"/>
      <c r="DVV283" s="337"/>
      <c r="DVW283" s="39"/>
      <c r="DVX283" s="342"/>
      <c r="DVY283" s="337"/>
      <c r="DVZ283" s="337"/>
      <c r="DWA283" s="39"/>
      <c r="DWB283" s="342"/>
      <c r="DWC283" s="337"/>
      <c r="DWD283" s="337"/>
      <c r="DWE283" s="39"/>
      <c r="DWF283" s="342"/>
      <c r="DWG283" s="337"/>
      <c r="DWH283" s="337"/>
      <c r="DWI283" s="39"/>
      <c r="DWJ283" s="342"/>
      <c r="DWK283" s="337"/>
      <c r="DWL283" s="337"/>
      <c r="DWM283" s="39"/>
      <c r="DWN283" s="342"/>
      <c r="DWO283" s="337"/>
      <c r="DWP283" s="337"/>
      <c r="DWQ283" s="39"/>
      <c r="DWR283" s="342"/>
      <c r="DWS283" s="337"/>
      <c r="DWT283" s="337"/>
      <c r="DWU283" s="39"/>
      <c r="DWV283" s="342"/>
      <c r="DWW283" s="337"/>
      <c r="DWX283" s="337"/>
      <c r="DWY283" s="39"/>
      <c r="DWZ283" s="342"/>
      <c r="DXA283" s="337"/>
      <c r="DXB283" s="337"/>
      <c r="DXC283" s="39"/>
      <c r="DXD283" s="342"/>
      <c r="DXE283" s="337"/>
      <c r="DXF283" s="337"/>
      <c r="DXG283" s="39"/>
      <c r="DXH283" s="342"/>
      <c r="DXI283" s="337"/>
      <c r="DXJ283" s="337"/>
      <c r="DXK283" s="39"/>
      <c r="DXL283" s="342"/>
      <c r="DXM283" s="337"/>
      <c r="DXN283" s="337"/>
      <c r="DXO283" s="39"/>
      <c r="DXP283" s="342"/>
      <c r="DXQ283" s="337"/>
      <c r="DXR283" s="337"/>
      <c r="DXS283" s="39"/>
      <c r="DXT283" s="342"/>
      <c r="DXU283" s="337"/>
      <c r="DXV283" s="337"/>
      <c r="DXW283" s="39"/>
      <c r="DXX283" s="342"/>
      <c r="DXY283" s="337"/>
      <c r="DXZ283" s="337"/>
      <c r="DYA283" s="39"/>
      <c r="DYB283" s="342"/>
      <c r="DYC283" s="337"/>
      <c r="DYD283" s="337"/>
      <c r="DYE283" s="39"/>
      <c r="DYF283" s="342"/>
      <c r="DYG283" s="337"/>
      <c r="DYH283" s="337"/>
      <c r="DYI283" s="39"/>
      <c r="DYJ283" s="342"/>
      <c r="DYK283" s="337"/>
      <c r="DYL283" s="337"/>
      <c r="DYM283" s="39"/>
      <c r="DYN283" s="342"/>
      <c r="DYO283" s="337"/>
      <c r="DYP283" s="337"/>
      <c r="DYQ283" s="39"/>
      <c r="DYR283" s="342"/>
      <c r="DYS283" s="337"/>
      <c r="DYT283" s="337"/>
      <c r="DYU283" s="39"/>
      <c r="DYV283" s="342"/>
      <c r="DYW283" s="337"/>
      <c r="DYX283" s="337"/>
      <c r="DYY283" s="39"/>
      <c r="DYZ283" s="342"/>
      <c r="DZA283" s="337"/>
      <c r="DZB283" s="337"/>
      <c r="DZC283" s="39"/>
      <c r="DZD283" s="342"/>
      <c r="DZE283" s="337"/>
      <c r="DZF283" s="337"/>
      <c r="DZG283" s="39"/>
      <c r="DZH283" s="342"/>
      <c r="DZI283" s="337"/>
      <c r="DZJ283" s="337"/>
      <c r="DZK283" s="39"/>
      <c r="DZL283" s="342"/>
      <c r="DZM283" s="337"/>
      <c r="DZN283" s="337"/>
      <c r="DZO283" s="39"/>
      <c r="DZP283" s="342"/>
      <c r="DZQ283" s="337"/>
      <c r="DZR283" s="337"/>
      <c r="DZS283" s="39"/>
      <c r="DZT283" s="342"/>
      <c r="DZU283" s="337"/>
      <c r="DZV283" s="337"/>
      <c r="DZW283" s="39"/>
      <c r="DZX283" s="342"/>
      <c r="DZY283" s="337"/>
      <c r="DZZ283" s="337"/>
      <c r="EAA283" s="39"/>
      <c r="EAB283" s="342"/>
      <c r="EAC283" s="337"/>
      <c r="EAD283" s="337"/>
      <c r="EAE283" s="39"/>
      <c r="EAF283" s="342"/>
      <c r="EAG283" s="337"/>
      <c r="EAH283" s="337"/>
      <c r="EAI283" s="39"/>
      <c r="EAJ283" s="342"/>
      <c r="EAK283" s="337"/>
      <c r="EAL283" s="337"/>
      <c r="EAM283" s="39"/>
      <c r="EAN283" s="342"/>
      <c r="EAO283" s="337"/>
      <c r="EAP283" s="337"/>
      <c r="EAQ283" s="39"/>
      <c r="EAR283" s="342"/>
      <c r="EAS283" s="337"/>
      <c r="EAT283" s="337"/>
      <c r="EAU283" s="39"/>
      <c r="EAV283" s="342"/>
      <c r="EAW283" s="337"/>
      <c r="EAX283" s="337"/>
      <c r="EAY283" s="39"/>
      <c r="EAZ283" s="342"/>
      <c r="EBA283" s="337"/>
      <c r="EBB283" s="337"/>
      <c r="EBC283" s="39"/>
      <c r="EBD283" s="342"/>
      <c r="EBE283" s="337"/>
      <c r="EBF283" s="337"/>
      <c r="EBG283" s="39"/>
      <c r="EBH283" s="342"/>
      <c r="EBI283" s="337"/>
      <c r="EBJ283" s="337"/>
      <c r="EBK283" s="39"/>
      <c r="EBL283" s="342"/>
      <c r="EBM283" s="337"/>
      <c r="EBN283" s="337"/>
      <c r="EBO283" s="39"/>
      <c r="EBP283" s="342"/>
      <c r="EBQ283" s="337"/>
      <c r="EBR283" s="337"/>
      <c r="EBS283" s="39"/>
      <c r="EBT283" s="342"/>
      <c r="EBU283" s="337"/>
      <c r="EBV283" s="337"/>
      <c r="EBW283" s="39"/>
      <c r="EBX283" s="342"/>
      <c r="EBY283" s="337"/>
      <c r="EBZ283" s="337"/>
      <c r="ECA283" s="39"/>
      <c r="ECB283" s="342"/>
      <c r="ECC283" s="337"/>
      <c r="ECD283" s="337"/>
      <c r="ECE283" s="39"/>
      <c r="ECF283" s="342"/>
      <c r="ECG283" s="337"/>
      <c r="ECH283" s="337"/>
      <c r="ECI283" s="39"/>
      <c r="ECJ283" s="342"/>
      <c r="ECK283" s="337"/>
      <c r="ECL283" s="337"/>
      <c r="ECM283" s="39"/>
      <c r="ECN283" s="342"/>
      <c r="ECO283" s="337"/>
      <c r="ECP283" s="337"/>
      <c r="ECQ283" s="39"/>
      <c r="ECR283" s="342"/>
      <c r="ECS283" s="337"/>
      <c r="ECT283" s="337"/>
      <c r="ECU283" s="39"/>
      <c r="ECV283" s="342"/>
      <c r="ECW283" s="337"/>
      <c r="ECX283" s="337"/>
      <c r="ECY283" s="39"/>
      <c r="ECZ283" s="342"/>
      <c r="EDA283" s="337"/>
      <c r="EDB283" s="337"/>
      <c r="EDC283" s="39"/>
      <c r="EDD283" s="342"/>
      <c r="EDE283" s="337"/>
      <c r="EDF283" s="337"/>
      <c r="EDG283" s="39"/>
      <c r="EDH283" s="342"/>
      <c r="EDI283" s="337"/>
      <c r="EDJ283" s="337"/>
      <c r="EDK283" s="39"/>
      <c r="EDL283" s="342"/>
      <c r="EDM283" s="337"/>
      <c r="EDN283" s="337"/>
      <c r="EDO283" s="39"/>
      <c r="EDP283" s="342"/>
      <c r="EDQ283" s="337"/>
      <c r="EDR283" s="337"/>
      <c r="EDS283" s="39"/>
      <c r="EDT283" s="342"/>
      <c r="EDU283" s="337"/>
      <c r="EDV283" s="337"/>
      <c r="EDW283" s="39"/>
      <c r="EDX283" s="342"/>
      <c r="EDY283" s="337"/>
      <c r="EDZ283" s="337"/>
      <c r="EEA283" s="39"/>
      <c r="EEB283" s="342"/>
      <c r="EEC283" s="337"/>
      <c r="EED283" s="337"/>
      <c r="EEE283" s="39"/>
      <c r="EEF283" s="342"/>
      <c r="EEG283" s="337"/>
      <c r="EEH283" s="337"/>
      <c r="EEI283" s="39"/>
      <c r="EEJ283" s="342"/>
      <c r="EEK283" s="337"/>
      <c r="EEL283" s="337"/>
      <c r="EEM283" s="39"/>
      <c r="EEN283" s="342"/>
      <c r="EEO283" s="337"/>
      <c r="EEP283" s="337"/>
      <c r="EEQ283" s="39"/>
      <c r="EER283" s="342"/>
      <c r="EES283" s="337"/>
      <c r="EET283" s="337"/>
      <c r="EEU283" s="39"/>
      <c r="EEV283" s="342"/>
      <c r="EEW283" s="337"/>
      <c r="EEX283" s="337"/>
      <c r="EEY283" s="39"/>
      <c r="EEZ283" s="342"/>
      <c r="EFA283" s="337"/>
      <c r="EFB283" s="337"/>
      <c r="EFC283" s="39"/>
      <c r="EFD283" s="342"/>
      <c r="EFE283" s="337"/>
      <c r="EFF283" s="337"/>
      <c r="EFG283" s="39"/>
      <c r="EFH283" s="342"/>
      <c r="EFI283" s="337"/>
      <c r="EFJ283" s="337"/>
      <c r="EFK283" s="39"/>
      <c r="EFL283" s="342"/>
      <c r="EFM283" s="337"/>
      <c r="EFN283" s="337"/>
      <c r="EFO283" s="39"/>
      <c r="EFP283" s="342"/>
      <c r="EFQ283" s="337"/>
      <c r="EFR283" s="337"/>
      <c r="EFS283" s="39"/>
      <c r="EFT283" s="342"/>
      <c r="EFU283" s="337"/>
      <c r="EFV283" s="337"/>
      <c r="EFW283" s="39"/>
      <c r="EFX283" s="342"/>
      <c r="EFY283" s="337"/>
      <c r="EFZ283" s="337"/>
      <c r="EGA283" s="39"/>
      <c r="EGB283" s="342"/>
      <c r="EGC283" s="337"/>
      <c r="EGD283" s="337"/>
      <c r="EGE283" s="39"/>
      <c r="EGF283" s="342"/>
      <c r="EGG283" s="337"/>
      <c r="EGH283" s="337"/>
      <c r="EGI283" s="39"/>
      <c r="EGJ283" s="342"/>
      <c r="EGK283" s="337"/>
      <c r="EGL283" s="337"/>
      <c r="EGM283" s="39"/>
      <c r="EGN283" s="342"/>
      <c r="EGO283" s="337"/>
      <c r="EGP283" s="337"/>
      <c r="EGQ283" s="39"/>
      <c r="EGR283" s="342"/>
      <c r="EGS283" s="337"/>
      <c r="EGT283" s="337"/>
      <c r="EGU283" s="39"/>
      <c r="EGV283" s="342"/>
      <c r="EGW283" s="337"/>
      <c r="EGX283" s="337"/>
      <c r="EGY283" s="39"/>
      <c r="EGZ283" s="342"/>
      <c r="EHA283" s="337"/>
      <c r="EHB283" s="337"/>
      <c r="EHC283" s="39"/>
      <c r="EHD283" s="342"/>
      <c r="EHE283" s="337"/>
      <c r="EHF283" s="337"/>
      <c r="EHG283" s="39"/>
      <c r="EHH283" s="342"/>
      <c r="EHI283" s="337"/>
      <c r="EHJ283" s="337"/>
      <c r="EHK283" s="39"/>
      <c r="EHL283" s="342"/>
      <c r="EHM283" s="337"/>
      <c r="EHN283" s="337"/>
      <c r="EHO283" s="39"/>
      <c r="EHP283" s="342"/>
      <c r="EHQ283" s="337"/>
      <c r="EHR283" s="337"/>
      <c r="EHS283" s="39"/>
      <c r="EHT283" s="342"/>
      <c r="EHU283" s="337"/>
      <c r="EHV283" s="337"/>
      <c r="EHW283" s="39"/>
      <c r="EHX283" s="342"/>
      <c r="EHY283" s="337"/>
      <c r="EHZ283" s="337"/>
      <c r="EIA283" s="39"/>
      <c r="EIB283" s="342"/>
      <c r="EIC283" s="337"/>
      <c r="EID283" s="337"/>
      <c r="EIE283" s="39"/>
      <c r="EIF283" s="342"/>
      <c r="EIG283" s="337"/>
      <c r="EIH283" s="337"/>
      <c r="EII283" s="39"/>
      <c r="EIJ283" s="342"/>
      <c r="EIK283" s="337"/>
      <c r="EIL283" s="337"/>
      <c r="EIM283" s="39"/>
      <c r="EIN283" s="342"/>
      <c r="EIO283" s="337"/>
      <c r="EIP283" s="337"/>
      <c r="EIQ283" s="39"/>
      <c r="EIR283" s="342"/>
      <c r="EIS283" s="337"/>
      <c r="EIT283" s="337"/>
      <c r="EIU283" s="39"/>
      <c r="EIV283" s="342"/>
      <c r="EIW283" s="337"/>
      <c r="EIX283" s="337"/>
      <c r="EIY283" s="39"/>
      <c r="EIZ283" s="342"/>
      <c r="EJA283" s="337"/>
      <c r="EJB283" s="337"/>
      <c r="EJC283" s="39"/>
      <c r="EJD283" s="342"/>
      <c r="EJE283" s="337"/>
      <c r="EJF283" s="337"/>
      <c r="EJG283" s="39"/>
      <c r="EJH283" s="342"/>
      <c r="EJI283" s="337"/>
      <c r="EJJ283" s="337"/>
      <c r="EJK283" s="39"/>
      <c r="EJL283" s="342"/>
      <c r="EJM283" s="337"/>
      <c r="EJN283" s="337"/>
      <c r="EJO283" s="39"/>
      <c r="EJP283" s="342"/>
      <c r="EJQ283" s="337"/>
      <c r="EJR283" s="337"/>
      <c r="EJS283" s="39"/>
      <c r="EJT283" s="342"/>
      <c r="EJU283" s="337"/>
      <c r="EJV283" s="337"/>
      <c r="EJW283" s="39"/>
      <c r="EJX283" s="342"/>
      <c r="EJY283" s="337"/>
      <c r="EJZ283" s="337"/>
      <c r="EKA283" s="39"/>
      <c r="EKB283" s="342"/>
      <c r="EKC283" s="337"/>
      <c r="EKD283" s="337"/>
      <c r="EKE283" s="39"/>
      <c r="EKF283" s="342"/>
      <c r="EKG283" s="337"/>
      <c r="EKH283" s="337"/>
      <c r="EKI283" s="39"/>
      <c r="EKJ283" s="342"/>
      <c r="EKK283" s="337"/>
      <c r="EKL283" s="337"/>
      <c r="EKM283" s="39"/>
      <c r="EKN283" s="342"/>
      <c r="EKO283" s="337"/>
      <c r="EKP283" s="337"/>
      <c r="EKQ283" s="39"/>
      <c r="EKR283" s="342"/>
      <c r="EKS283" s="337"/>
      <c r="EKT283" s="337"/>
      <c r="EKU283" s="39"/>
      <c r="EKV283" s="342"/>
      <c r="EKW283" s="337"/>
      <c r="EKX283" s="337"/>
      <c r="EKY283" s="39"/>
      <c r="EKZ283" s="342"/>
      <c r="ELA283" s="337"/>
      <c r="ELB283" s="337"/>
      <c r="ELC283" s="39"/>
      <c r="ELD283" s="342"/>
      <c r="ELE283" s="337"/>
      <c r="ELF283" s="337"/>
      <c r="ELG283" s="39"/>
      <c r="ELH283" s="342"/>
      <c r="ELI283" s="337"/>
      <c r="ELJ283" s="337"/>
      <c r="ELK283" s="39"/>
      <c r="ELL283" s="342"/>
      <c r="ELM283" s="337"/>
      <c r="ELN283" s="337"/>
      <c r="ELO283" s="39"/>
      <c r="ELP283" s="342"/>
      <c r="ELQ283" s="337"/>
      <c r="ELR283" s="337"/>
      <c r="ELS283" s="39"/>
      <c r="ELT283" s="342"/>
      <c r="ELU283" s="337"/>
      <c r="ELV283" s="337"/>
      <c r="ELW283" s="39"/>
      <c r="ELX283" s="342"/>
      <c r="ELY283" s="337"/>
      <c r="ELZ283" s="337"/>
      <c r="EMA283" s="39"/>
      <c r="EMB283" s="342"/>
      <c r="EMC283" s="337"/>
      <c r="EMD283" s="337"/>
      <c r="EME283" s="39"/>
      <c r="EMF283" s="342"/>
      <c r="EMG283" s="337"/>
      <c r="EMH283" s="337"/>
      <c r="EMI283" s="39"/>
      <c r="EMJ283" s="342"/>
      <c r="EMK283" s="337"/>
      <c r="EML283" s="337"/>
      <c r="EMM283" s="39"/>
      <c r="EMN283" s="342"/>
      <c r="EMO283" s="337"/>
      <c r="EMP283" s="337"/>
      <c r="EMQ283" s="39"/>
      <c r="EMR283" s="342"/>
      <c r="EMS283" s="337"/>
      <c r="EMT283" s="337"/>
      <c r="EMU283" s="39"/>
      <c r="EMV283" s="342"/>
      <c r="EMW283" s="337"/>
      <c r="EMX283" s="337"/>
      <c r="EMY283" s="39"/>
      <c r="EMZ283" s="342"/>
      <c r="ENA283" s="337"/>
      <c r="ENB283" s="337"/>
      <c r="ENC283" s="39"/>
      <c r="END283" s="342"/>
      <c r="ENE283" s="337"/>
      <c r="ENF283" s="337"/>
      <c r="ENG283" s="39"/>
      <c r="ENH283" s="342"/>
      <c r="ENI283" s="337"/>
      <c r="ENJ283" s="337"/>
      <c r="ENK283" s="39"/>
      <c r="ENL283" s="342"/>
      <c r="ENM283" s="337"/>
      <c r="ENN283" s="337"/>
      <c r="ENO283" s="39"/>
      <c r="ENP283" s="342"/>
      <c r="ENQ283" s="337"/>
      <c r="ENR283" s="337"/>
      <c r="ENS283" s="39"/>
      <c r="ENT283" s="342"/>
      <c r="ENU283" s="337"/>
      <c r="ENV283" s="337"/>
      <c r="ENW283" s="39"/>
      <c r="ENX283" s="342"/>
      <c r="ENY283" s="337"/>
      <c r="ENZ283" s="337"/>
      <c r="EOA283" s="39"/>
      <c r="EOB283" s="342"/>
      <c r="EOC283" s="337"/>
      <c r="EOD283" s="337"/>
      <c r="EOE283" s="39"/>
      <c r="EOF283" s="342"/>
      <c r="EOG283" s="337"/>
      <c r="EOH283" s="337"/>
      <c r="EOI283" s="39"/>
      <c r="EOJ283" s="342"/>
      <c r="EOK283" s="337"/>
      <c r="EOL283" s="337"/>
      <c r="EOM283" s="39"/>
      <c r="EON283" s="342"/>
      <c r="EOO283" s="337"/>
      <c r="EOP283" s="337"/>
      <c r="EOQ283" s="39"/>
      <c r="EOR283" s="342"/>
      <c r="EOS283" s="337"/>
      <c r="EOT283" s="337"/>
      <c r="EOU283" s="39"/>
      <c r="EOV283" s="342"/>
      <c r="EOW283" s="337"/>
      <c r="EOX283" s="337"/>
      <c r="EOY283" s="39"/>
      <c r="EOZ283" s="342"/>
      <c r="EPA283" s="337"/>
      <c r="EPB283" s="337"/>
      <c r="EPC283" s="39"/>
      <c r="EPD283" s="342"/>
      <c r="EPE283" s="337"/>
      <c r="EPF283" s="337"/>
      <c r="EPG283" s="39"/>
      <c r="EPH283" s="342"/>
      <c r="EPI283" s="337"/>
      <c r="EPJ283" s="337"/>
      <c r="EPK283" s="39"/>
      <c r="EPL283" s="342"/>
      <c r="EPM283" s="337"/>
      <c r="EPN283" s="337"/>
      <c r="EPO283" s="39"/>
      <c r="EPP283" s="342"/>
      <c r="EPQ283" s="337"/>
      <c r="EPR283" s="337"/>
      <c r="EPS283" s="39"/>
      <c r="EPT283" s="342"/>
      <c r="EPU283" s="337"/>
      <c r="EPV283" s="337"/>
      <c r="EPW283" s="39"/>
      <c r="EPX283" s="342"/>
      <c r="EPY283" s="337"/>
      <c r="EPZ283" s="337"/>
      <c r="EQA283" s="39"/>
      <c r="EQB283" s="342"/>
      <c r="EQC283" s="337"/>
      <c r="EQD283" s="337"/>
      <c r="EQE283" s="39"/>
      <c r="EQF283" s="342"/>
      <c r="EQG283" s="337"/>
      <c r="EQH283" s="337"/>
      <c r="EQI283" s="39"/>
      <c r="EQJ283" s="342"/>
      <c r="EQK283" s="337"/>
      <c r="EQL283" s="337"/>
      <c r="EQM283" s="39"/>
      <c r="EQN283" s="342"/>
      <c r="EQO283" s="337"/>
      <c r="EQP283" s="337"/>
      <c r="EQQ283" s="39"/>
      <c r="EQR283" s="342"/>
      <c r="EQS283" s="337"/>
      <c r="EQT283" s="337"/>
      <c r="EQU283" s="39"/>
      <c r="EQV283" s="342"/>
      <c r="EQW283" s="337"/>
      <c r="EQX283" s="337"/>
      <c r="EQY283" s="39"/>
      <c r="EQZ283" s="342"/>
      <c r="ERA283" s="337"/>
      <c r="ERB283" s="337"/>
      <c r="ERC283" s="39"/>
      <c r="ERD283" s="342"/>
      <c r="ERE283" s="337"/>
      <c r="ERF283" s="337"/>
      <c r="ERG283" s="39"/>
      <c r="ERH283" s="342"/>
      <c r="ERI283" s="337"/>
      <c r="ERJ283" s="337"/>
      <c r="ERK283" s="39"/>
      <c r="ERL283" s="342"/>
      <c r="ERM283" s="337"/>
      <c r="ERN283" s="337"/>
      <c r="ERO283" s="39"/>
      <c r="ERP283" s="342"/>
      <c r="ERQ283" s="337"/>
      <c r="ERR283" s="337"/>
      <c r="ERS283" s="39"/>
      <c r="ERT283" s="342"/>
      <c r="ERU283" s="337"/>
      <c r="ERV283" s="337"/>
      <c r="ERW283" s="39"/>
      <c r="ERX283" s="342"/>
      <c r="ERY283" s="337"/>
      <c r="ERZ283" s="337"/>
      <c r="ESA283" s="39"/>
      <c r="ESB283" s="342"/>
      <c r="ESC283" s="337"/>
      <c r="ESD283" s="337"/>
      <c r="ESE283" s="39"/>
      <c r="ESF283" s="342"/>
      <c r="ESG283" s="337"/>
      <c r="ESH283" s="337"/>
      <c r="ESI283" s="39"/>
      <c r="ESJ283" s="342"/>
      <c r="ESK283" s="337"/>
      <c r="ESL283" s="337"/>
      <c r="ESM283" s="39"/>
      <c r="ESN283" s="342"/>
      <c r="ESO283" s="337"/>
      <c r="ESP283" s="337"/>
      <c r="ESQ283" s="39"/>
      <c r="ESR283" s="342"/>
      <c r="ESS283" s="337"/>
      <c r="EST283" s="337"/>
      <c r="ESU283" s="39"/>
      <c r="ESV283" s="342"/>
      <c r="ESW283" s="337"/>
      <c r="ESX283" s="337"/>
      <c r="ESY283" s="39"/>
      <c r="ESZ283" s="342"/>
      <c r="ETA283" s="337"/>
      <c r="ETB283" s="337"/>
      <c r="ETC283" s="39"/>
      <c r="ETD283" s="342"/>
      <c r="ETE283" s="337"/>
      <c r="ETF283" s="337"/>
      <c r="ETG283" s="39"/>
      <c r="ETH283" s="342"/>
      <c r="ETI283" s="337"/>
      <c r="ETJ283" s="337"/>
      <c r="ETK283" s="39"/>
      <c r="ETL283" s="342"/>
      <c r="ETM283" s="337"/>
      <c r="ETN283" s="337"/>
      <c r="ETO283" s="39"/>
      <c r="ETP283" s="342"/>
      <c r="ETQ283" s="337"/>
      <c r="ETR283" s="337"/>
      <c r="ETS283" s="39"/>
      <c r="ETT283" s="342"/>
      <c r="ETU283" s="337"/>
      <c r="ETV283" s="337"/>
      <c r="ETW283" s="39"/>
      <c r="ETX283" s="342"/>
      <c r="ETY283" s="337"/>
      <c r="ETZ283" s="337"/>
      <c r="EUA283" s="39"/>
      <c r="EUB283" s="342"/>
      <c r="EUC283" s="337"/>
      <c r="EUD283" s="337"/>
      <c r="EUE283" s="39"/>
      <c r="EUF283" s="342"/>
      <c r="EUG283" s="337"/>
      <c r="EUH283" s="337"/>
      <c r="EUI283" s="39"/>
      <c r="EUJ283" s="342"/>
      <c r="EUK283" s="337"/>
      <c r="EUL283" s="337"/>
      <c r="EUM283" s="39"/>
      <c r="EUN283" s="342"/>
      <c r="EUO283" s="337"/>
      <c r="EUP283" s="337"/>
      <c r="EUQ283" s="39"/>
      <c r="EUR283" s="342"/>
      <c r="EUS283" s="337"/>
      <c r="EUT283" s="337"/>
      <c r="EUU283" s="39"/>
      <c r="EUV283" s="342"/>
      <c r="EUW283" s="337"/>
      <c r="EUX283" s="337"/>
      <c r="EUY283" s="39"/>
      <c r="EUZ283" s="342"/>
      <c r="EVA283" s="337"/>
      <c r="EVB283" s="337"/>
      <c r="EVC283" s="39"/>
      <c r="EVD283" s="342"/>
      <c r="EVE283" s="337"/>
      <c r="EVF283" s="337"/>
      <c r="EVG283" s="39"/>
      <c r="EVH283" s="342"/>
      <c r="EVI283" s="337"/>
      <c r="EVJ283" s="337"/>
      <c r="EVK283" s="39"/>
      <c r="EVL283" s="342"/>
      <c r="EVM283" s="337"/>
      <c r="EVN283" s="337"/>
      <c r="EVO283" s="39"/>
      <c r="EVP283" s="342"/>
      <c r="EVQ283" s="337"/>
      <c r="EVR283" s="337"/>
      <c r="EVS283" s="39"/>
      <c r="EVT283" s="342"/>
      <c r="EVU283" s="337"/>
      <c r="EVV283" s="337"/>
      <c r="EVW283" s="39"/>
      <c r="EVX283" s="342"/>
      <c r="EVY283" s="337"/>
      <c r="EVZ283" s="337"/>
      <c r="EWA283" s="39"/>
      <c r="EWB283" s="342"/>
      <c r="EWC283" s="337"/>
      <c r="EWD283" s="337"/>
      <c r="EWE283" s="39"/>
      <c r="EWF283" s="342"/>
      <c r="EWG283" s="337"/>
      <c r="EWH283" s="337"/>
      <c r="EWI283" s="39"/>
      <c r="EWJ283" s="342"/>
      <c r="EWK283" s="337"/>
      <c r="EWL283" s="337"/>
      <c r="EWM283" s="39"/>
      <c r="EWN283" s="342"/>
      <c r="EWO283" s="337"/>
      <c r="EWP283" s="337"/>
      <c r="EWQ283" s="39"/>
      <c r="EWR283" s="342"/>
      <c r="EWS283" s="337"/>
      <c r="EWT283" s="337"/>
      <c r="EWU283" s="39"/>
      <c r="EWV283" s="342"/>
      <c r="EWW283" s="337"/>
      <c r="EWX283" s="337"/>
      <c r="EWY283" s="39"/>
      <c r="EWZ283" s="342"/>
      <c r="EXA283" s="337"/>
      <c r="EXB283" s="337"/>
      <c r="EXC283" s="39"/>
      <c r="EXD283" s="342"/>
      <c r="EXE283" s="337"/>
      <c r="EXF283" s="337"/>
      <c r="EXG283" s="39"/>
      <c r="EXH283" s="342"/>
      <c r="EXI283" s="337"/>
      <c r="EXJ283" s="337"/>
      <c r="EXK283" s="39"/>
      <c r="EXL283" s="342"/>
      <c r="EXM283" s="337"/>
      <c r="EXN283" s="337"/>
      <c r="EXO283" s="39"/>
      <c r="EXP283" s="342"/>
      <c r="EXQ283" s="337"/>
      <c r="EXR283" s="337"/>
      <c r="EXS283" s="39"/>
      <c r="EXT283" s="342"/>
      <c r="EXU283" s="337"/>
      <c r="EXV283" s="337"/>
      <c r="EXW283" s="39"/>
      <c r="EXX283" s="342"/>
      <c r="EXY283" s="337"/>
      <c r="EXZ283" s="337"/>
      <c r="EYA283" s="39"/>
      <c r="EYB283" s="342"/>
      <c r="EYC283" s="337"/>
      <c r="EYD283" s="337"/>
      <c r="EYE283" s="39"/>
      <c r="EYF283" s="342"/>
      <c r="EYG283" s="337"/>
      <c r="EYH283" s="337"/>
      <c r="EYI283" s="39"/>
      <c r="EYJ283" s="342"/>
      <c r="EYK283" s="337"/>
      <c r="EYL283" s="337"/>
      <c r="EYM283" s="39"/>
      <c r="EYN283" s="342"/>
      <c r="EYO283" s="337"/>
      <c r="EYP283" s="337"/>
      <c r="EYQ283" s="39"/>
      <c r="EYR283" s="342"/>
      <c r="EYS283" s="337"/>
      <c r="EYT283" s="337"/>
      <c r="EYU283" s="39"/>
      <c r="EYV283" s="342"/>
      <c r="EYW283" s="337"/>
      <c r="EYX283" s="337"/>
      <c r="EYY283" s="39"/>
      <c r="EYZ283" s="342"/>
      <c r="EZA283" s="337"/>
      <c r="EZB283" s="337"/>
      <c r="EZC283" s="39"/>
      <c r="EZD283" s="342"/>
      <c r="EZE283" s="337"/>
      <c r="EZF283" s="337"/>
      <c r="EZG283" s="39"/>
      <c r="EZH283" s="342"/>
      <c r="EZI283" s="337"/>
      <c r="EZJ283" s="337"/>
      <c r="EZK283" s="39"/>
      <c r="EZL283" s="342"/>
      <c r="EZM283" s="337"/>
      <c r="EZN283" s="337"/>
      <c r="EZO283" s="39"/>
      <c r="EZP283" s="342"/>
      <c r="EZQ283" s="337"/>
      <c r="EZR283" s="337"/>
      <c r="EZS283" s="39"/>
      <c r="EZT283" s="342"/>
      <c r="EZU283" s="337"/>
      <c r="EZV283" s="337"/>
      <c r="EZW283" s="39"/>
      <c r="EZX283" s="342"/>
      <c r="EZY283" s="337"/>
      <c r="EZZ283" s="337"/>
      <c r="FAA283" s="39"/>
      <c r="FAB283" s="342"/>
      <c r="FAC283" s="337"/>
      <c r="FAD283" s="337"/>
      <c r="FAE283" s="39"/>
      <c r="FAF283" s="342"/>
      <c r="FAG283" s="337"/>
      <c r="FAH283" s="337"/>
      <c r="FAI283" s="39"/>
      <c r="FAJ283" s="342"/>
      <c r="FAK283" s="337"/>
      <c r="FAL283" s="337"/>
      <c r="FAM283" s="39"/>
      <c r="FAN283" s="342"/>
      <c r="FAO283" s="337"/>
      <c r="FAP283" s="337"/>
      <c r="FAQ283" s="39"/>
      <c r="FAR283" s="342"/>
      <c r="FAS283" s="337"/>
      <c r="FAT283" s="337"/>
      <c r="FAU283" s="39"/>
      <c r="FAV283" s="342"/>
      <c r="FAW283" s="337"/>
      <c r="FAX283" s="337"/>
      <c r="FAY283" s="39"/>
      <c r="FAZ283" s="342"/>
      <c r="FBA283" s="337"/>
      <c r="FBB283" s="337"/>
      <c r="FBC283" s="39"/>
      <c r="FBD283" s="342"/>
      <c r="FBE283" s="337"/>
      <c r="FBF283" s="337"/>
      <c r="FBG283" s="39"/>
      <c r="FBH283" s="342"/>
      <c r="FBI283" s="337"/>
      <c r="FBJ283" s="337"/>
      <c r="FBK283" s="39"/>
      <c r="FBL283" s="342"/>
      <c r="FBM283" s="337"/>
      <c r="FBN283" s="337"/>
      <c r="FBO283" s="39"/>
      <c r="FBP283" s="342"/>
      <c r="FBQ283" s="337"/>
      <c r="FBR283" s="337"/>
      <c r="FBS283" s="39"/>
      <c r="FBT283" s="342"/>
      <c r="FBU283" s="337"/>
      <c r="FBV283" s="337"/>
      <c r="FBW283" s="39"/>
      <c r="FBX283" s="342"/>
      <c r="FBY283" s="337"/>
      <c r="FBZ283" s="337"/>
      <c r="FCA283" s="39"/>
      <c r="FCB283" s="342"/>
      <c r="FCC283" s="337"/>
      <c r="FCD283" s="337"/>
      <c r="FCE283" s="39"/>
      <c r="FCF283" s="342"/>
      <c r="FCG283" s="337"/>
      <c r="FCH283" s="337"/>
      <c r="FCI283" s="39"/>
      <c r="FCJ283" s="342"/>
      <c r="FCK283" s="337"/>
      <c r="FCL283" s="337"/>
      <c r="FCM283" s="39"/>
      <c r="FCN283" s="342"/>
      <c r="FCO283" s="337"/>
      <c r="FCP283" s="337"/>
      <c r="FCQ283" s="39"/>
      <c r="FCR283" s="342"/>
      <c r="FCS283" s="337"/>
      <c r="FCT283" s="337"/>
      <c r="FCU283" s="39"/>
      <c r="FCV283" s="342"/>
      <c r="FCW283" s="337"/>
      <c r="FCX283" s="337"/>
      <c r="FCY283" s="39"/>
      <c r="FCZ283" s="342"/>
      <c r="FDA283" s="337"/>
      <c r="FDB283" s="337"/>
      <c r="FDC283" s="39"/>
      <c r="FDD283" s="342"/>
      <c r="FDE283" s="337"/>
      <c r="FDF283" s="337"/>
      <c r="FDG283" s="39"/>
      <c r="FDH283" s="342"/>
      <c r="FDI283" s="337"/>
      <c r="FDJ283" s="337"/>
      <c r="FDK283" s="39"/>
      <c r="FDL283" s="342"/>
      <c r="FDM283" s="337"/>
      <c r="FDN283" s="337"/>
      <c r="FDO283" s="39"/>
      <c r="FDP283" s="342"/>
      <c r="FDQ283" s="337"/>
      <c r="FDR283" s="337"/>
      <c r="FDS283" s="39"/>
      <c r="FDT283" s="342"/>
      <c r="FDU283" s="337"/>
      <c r="FDV283" s="337"/>
      <c r="FDW283" s="39"/>
      <c r="FDX283" s="342"/>
      <c r="FDY283" s="337"/>
      <c r="FDZ283" s="337"/>
      <c r="FEA283" s="39"/>
      <c r="FEB283" s="342"/>
      <c r="FEC283" s="337"/>
      <c r="FED283" s="337"/>
      <c r="FEE283" s="39"/>
      <c r="FEF283" s="342"/>
      <c r="FEG283" s="337"/>
      <c r="FEH283" s="337"/>
      <c r="FEI283" s="39"/>
      <c r="FEJ283" s="342"/>
      <c r="FEK283" s="337"/>
      <c r="FEL283" s="337"/>
      <c r="FEM283" s="39"/>
      <c r="FEN283" s="342"/>
      <c r="FEO283" s="337"/>
      <c r="FEP283" s="337"/>
      <c r="FEQ283" s="39"/>
      <c r="FER283" s="342"/>
      <c r="FES283" s="337"/>
      <c r="FET283" s="337"/>
      <c r="FEU283" s="39"/>
      <c r="FEV283" s="342"/>
      <c r="FEW283" s="337"/>
      <c r="FEX283" s="337"/>
      <c r="FEY283" s="39"/>
      <c r="FEZ283" s="342"/>
      <c r="FFA283" s="337"/>
      <c r="FFB283" s="337"/>
      <c r="FFC283" s="39"/>
      <c r="FFD283" s="342"/>
      <c r="FFE283" s="337"/>
      <c r="FFF283" s="337"/>
      <c r="FFG283" s="39"/>
      <c r="FFH283" s="342"/>
      <c r="FFI283" s="337"/>
      <c r="FFJ283" s="337"/>
      <c r="FFK283" s="39"/>
      <c r="FFL283" s="342"/>
      <c r="FFM283" s="337"/>
      <c r="FFN283" s="337"/>
      <c r="FFO283" s="39"/>
      <c r="FFP283" s="342"/>
      <c r="FFQ283" s="337"/>
      <c r="FFR283" s="337"/>
      <c r="FFS283" s="39"/>
      <c r="FFT283" s="342"/>
      <c r="FFU283" s="337"/>
      <c r="FFV283" s="337"/>
      <c r="FFW283" s="39"/>
      <c r="FFX283" s="342"/>
      <c r="FFY283" s="337"/>
      <c r="FFZ283" s="337"/>
      <c r="FGA283" s="39"/>
      <c r="FGB283" s="342"/>
      <c r="FGC283" s="337"/>
      <c r="FGD283" s="337"/>
      <c r="FGE283" s="39"/>
      <c r="FGF283" s="342"/>
      <c r="FGG283" s="337"/>
      <c r="FGH283" s="337"/>
      <c r="FGI283" s="39"/>
      <c r="FGJ283" s="342"/>
      <c r="FGK283" s="337"/>
      <c r="FGL283" s="337"/>
      <c r="FGM283" s="39"/>
      <c r="FGN283" s="342"/>
      <c r="FGO283" s="337"/>
      <c r="FGP283" s="337"/>
      <c r="FGQ283" s="39"/>
      <c r="FGR283" s="342"/>
      <c r="FGS283" s="337"/>
      <c r="FGT283" s="337"/>
      <c r="FGU283" s="39"/>
      <c r="FGV283" s="342"/>
      <c r="FGW283" s="337"/>
      <c r="FGX283" s="337"/>
      <c r="FGY283" s="39"/>
      <c r="FGZ283" s="342"/>
      <c r="FHA283" s="337"/>
      <c r="FHB283" s="337"/>
      <c r="FHC283" s="39"/>
      <c r="FHD283" s="342"/>
      <c r="FHE283" s="337"/>
      <c r="FHF283" s="337"/>
      <c r="FHG283" s="39"/>
      <c r="FHH283" s="342"/>
      <c r="FHI283" s="337"/>
      <c r="FHJ283" s="337"/>
      <c r="FHK283" s="39"/>
      <c r="FHL283" s="342"/>
      <c r="FHM283" s="337"/>
      <c r="FHN283" s="337"/>
      <c r="FHO283" s="39"/>
      <c r="FHP283" s="342"/>
      <c r="FHQ283" s="337"/>
      <c r="FHR283" s="337"/>
      <c r="FHS283" s="39"/>
      <c r="FHT283" s="342"/>
      <c r="FHU283" s="337"/>
      <c r="FHV283" s="337"/>
      <c r="FHW283" s="39"/>
      <c r="FHX283" s="342"/>
      <c r="FHY283" s="337"/>
      <c r="FHZ283" s="337"/>
      <c r="FIA283" s="39"/>
      <c r="FIB283" s="342"/>
      <c r="FIC283" s="337"/>
      <c r="FID283" s="337"/>
      <c r="FIE283" s="39"/>
      <c r="FIF283" s="342"/>
      <c r="FIG283" s="337"/>
      <c r="FIH283" s="337"/>
      <c r="FII283" s="39"/>
      <c r="FIJ283" s="342"/>
      <c r="FIK283" s="337"/>
      <c r="FIL283" s="337"/>
      <c r="FIM283" s="39"/>
      <c r="FIN283" s="342"/>
      <c r="FIO283" s="337"/>
      <c r="FIP283" s="337"/>
      <c r="FIQ283" s="39"/>
      <c r="FIR283" s="342"/>
      <c r="FIS283" s="337"/>
      <c r="FIT283" s="337"/>
      <c r="FIU283" s="39"/>
      <c r="FIV283" s="342"/>
      <c r="FIW283" s="337"/>
      <c r="FIX283" s="337"/>
      <c r="FIY283" s="39"/>
      <c r="FIZ283" s="342"/>
      <c r="FJA283" s="337"/>
      <c r="FJB283" s="337"/>
      <c r="FJC283" s="39"/>
      <c r="FJD283" s="342"/>
      <c r="FJE283" s="337"/>
      <c r="FJF283" s="337"/>
      <c r="FJG283" s="39"/>
      <c r="FJH283" s="342"/>
      <c r="FJI283" s="337"/>
      <c r="FJJ283" s="337"/>
      <c r="FJK283" s="39"/>
      <c r="FJL283" s="342"/>
      <c r="FJM283" s="337"/>
      <c r="FJN283" s="337"/>
      <c r="FJO283" s="39"/>
      <c r="FJP283" s="342"/>
      <c r="FJQ283" s="337"/>
      <c r="FJR283" s="337"/>
      <c r="FJS283" s="39"/>
      <c r="FJT283" s="342"/>
      <c r="FJU283" s="337"/>
      <c r="FJV283" s="337"/>
      <c r="FJW283" s="39"/>
      <c r="FJX283" s="342"/>
      <c r="FJY283" s="337"/>
      <c r="FJZ283" s="337"/>
      <c r="FKA283" s="39"/>
      <c r="FKB283" s="342"/>
      <c r="FKC283" s="337"/>
      <c r="FKD283" s="337"/>
      <c r="FKE283" s="39"/>
      <c r="FKF283" s="342"/>
      <c r="FKG283" s="337"/>
      <c r="FKH283" s="337"/>
      <c r="FKI283" s="39"/>
      <c r="FKJ283" s="342"/>
      <c r="FKK283" s="337"/>
      <c r="FKL283" s="337"/>
      <c r="FKM283" s="39"/>
      <c r="FKN283" s="342"/>
      <c r="FKO283" s="337"/>
      <c r="FKP283" s="337"/>
      <c r="FKQ283" s="39"/>
      <c r="FKR283" s="342"/>
      <c r="FKS283" s="337"/>
      <c r="FKT283" s="337"/>
      <c r="FKU283" s="39"/>
      <c r="FKV283" s="342"/>
      <c r="FKW283" s="337"/>
      <c r="FKX283" s="337"/>
      <c r="FKY283" s="39"/>
      <c r="FKZ283" s="342"/>
      <c r="FLA283" s="337"/>
      <c r="FLB283" s="337"/>
      <c r="FLC283" s="39"/>
      <c r="FLD283" s="342"/>
      <c r="FLE283" s="337"/>
      <c r="FLF283" s="337"/>
      <c r="FLG283" s="39"/>
      <c r="FLH283" s="342"/>
      <c r="FLI283" s="337"/>
      <c r="FLJ283" s="337"/>
      <c r="FLK283" s="39"/>
      <c r="FLL283" s="342"/>
      <c r="FLM283" s="337"/>
      <c r="FLN283" s="337"/>
      <c r="FLO283" s="39"/>
      <c r="FLP283" s="342"/>
      <c r="FLQ283" s="337"/>
      <c r="FLR283" s="337"/>
      <c r="FLS283" s="39"/>
      <c r="FLT283" s="342"/>
      <c r="FLU283" s="337"/>
      <c r="FLV283" s="337"/>
      <c r="FLW283" s="39"/>
      <c r="FLX283" s="342"/>
      <c r="FLY283" s="337"/>
      <c r="FLZ283" s="337"/>
      <c r="FMA283" s="39"/>
      <c r="FMB283" s="342"/>
      <c r="FMC283" s="337"/>
      <c r="FMD283" s="337"/>
      <c r="FME283" s="39"/>
      <c r="FMF283" s="342"/>
      <c r="FMG283" s="337"/>
      <c r="FMH283" s="337"/>
      <c r="FMI283" s="39"/>
      <c r="FMJ283" s="342"/>
      <c r="FMK283" s="337"/>
      <c r="FML283" s="337"/>
      <c r="FMM283" s="39"/>
      <c r="FMN283" s="342"/>
      <c r="FMO283" s="337"/>
      <c r="FMP283" s="337"/>
      <c r="FMQ283" s="39"/>
      <c r="FMR283" s="342"/>
      <c r="FMS283" s="337"/>
      <c r="FMT283" s="337"/>
      <c r="FMU283" s="39"/>
      <c r="FMV283" s="342"/>
      <c r="FMW283" s="337"/>
      <c r="FMX283" s="337"/>
      <c r="FMY283" s="39"/>
      <c r="FMZ283" s="342"/>
      <c r="FNA283" s="337"/>
      <c r="FNB283" s="337"/>
      <c r="FNC283" s="39"/>
      <c r="FND283" s="342"/>
      <c r="FNE283" s="337"/>
      <c r="FNF283" s="337"/>
      <c r="FNG283" s="39"/>
      <c r="FNH283" s="342"/>
      <c r="FNI283" s="337"/>
      <c r="FNJ283" s="337"/>
      <c r="FNK283" s="39"/>
      <c r="FNL283" s="342"/>
      <c r="FNM283" s="337"/>
      <c r="FNN283" s="337"/>
      <c r="FNO283" s="39"/>
      <c r="FNP283" s="342"/>
      <c r="FNQ283" s="337"/>
      <c r="FNR283" s="337"/>
      <c r="FNS283" s="39"/>
      <c r="FNT283" s="342"/>
      <c r="FNU283" s="337"/>
      <c r="FNV283" s="337"/>
      <c r="FNW283" s="39"/>
      <c r="FNX283" s="342"/>
      <c r="FNY283" s="337"/>
      <c r="FNZ283" s="337"/>
      <c r="FOA283" s="39"/>
      <c r="FOB283" s="342"/>
      <c r="FOC283" s="337"/>
      <c r="FOD283" s="337"/>
      <c r="FOE283" s="39"/>
      <c r="FOF283" s="342"/>
      <c r="FOG283" s="337"/>
      <c r="FOH283" s="337"/>
      <c r="FOI283" s="39"/>
      <c r="FOJ283" s="342"/>
      <c r="FOK283" s="337"/>
      <c r="FOL283" s="337"/>
      <c r="FOM283" s="39"/>
      <c r="FON283" s="342"/>
      <c r="FOO283" s="337"/>
      <c r="FOP283" s="337"/>
      <c r="FOQ283" s="39"/>
      <c r="FOR283" s="342"/>
      <c r="FOS283" s="337"/>
      <c r="FOT283" s="337"/>
      <c r="FOU283" s="39"/>
      <c r="FOV283" s="342"/>
      <c r="FOW283" s="337"/>
      <c r="FOX283" s="337"/>
      <c r="FOY283" s="39"/>
      <c r="FOZ283" s="342"/>
      <c r="FPA283" s="337"/>
      <c r="FPB283" s="337"/>
      <c r="FPC283" s="39"/>
      <c r="FPD283" s="342"/>
      <c r="FPE283" s="337"/>
      <c r="FPF283" s="337"/>
      <c r="FPG283" s="39"/>
      <c r="FPH283" s="342"/>
      <c r="FPI283" s="337"/>
      <c r="FPJ283" s="337"/>
      <c r="FPK283" s="39"/>
      <c r="FPL283" s="342"/>
      <c r="FPM283" s="337"/>
      <c r="FPN283" s="337"/>
      <c r="FPO283" s="39"/>
      <c r="FPP283" s="342"/>
      <c r="FPQ283" s="337"/>
      <c r="FPR283" s="337"/>
      <c r="FPS283" s="39"/>
      <c r="FPT283" s="342"/>
      <c r="FPU283" s="337"/>
      <c r="FPV283" s="337"/>
      <c r="FPW283" s="39"/>
      <c r="FPX283" s="342"/>
      <c r="FPY283" s="337"/>
      <c r="FPZ283" s="337"/>
      <c r="FQA283" s="39"/>
      <c r="FQB283" s="342"/>
      <c r="FQC283" s="337"/>
      <c r="FQD283" s="337"/>
      <c r="FQE283" s="39"/>
      <c r="FQF283" s="342"/>
      <c r="FQG283" s="337"/>
      <c r="FQH283" s="337"/>
      <c r="FQI283" s="39"/>
      <c r="FQJ283" s="342"/>
      <c r="FQK283" s="337"/>
      <c r="FQL283" s="337"/>
      <c r="FQM283" s="39"/>
      <c r="FQN283" s="342"/>
      <c r="FQO283" s="337"/>
      <c r="FQP283" s="337"/>
      <c r="FQQ283" s="39"/>
      <c r="FQR283" s="342"/>
      <c r="FQS283" s="337"/>
      <c r="FQT283" s="337"/>
      <c r="FQU283" s="39"/>
      <c r="FQV283" s="342"/>
      <c r="FQW283" s="337"/>
      <c r="FQX283" s="337"/>
      <c r="FQY283" s="39"/>
      <c r="FQZ283" s="342"/>
      <c r="FRA283" s="337"/>
      <c r="FRB283" s="337"/>
      <c r="FRC283" s="39"/>
      <c r="FRD283" s="342"/>
      <c r="FRE283" s="337"/>
      <c r="FRF283" s="337"/>
      <c r="FRG283" s="39"/>
      <c r="FRH283" s="342"/>
      <c r="FRI283" s="337"/>
      <c r="FRJ283" s="337"/>
      <c r="FRK283" s="39"/>
      <c r="FRL283" s="342"/>
      <c r="FRM283" s="337"/>
      <c r="FRN283" s="337"/>
      <c r="FRO283" s="39"/>
      <c r="FRP283" s="342"/>
      <c r="FRQ283" s="337"/>
      <c r="FRR283" s="337"/>
      <c r="FRS283" s="39"/>
      <c r="FRT283" s="342"/>
      <c r="FRU283" s="337"/>
      <c r="FRV283" s="337"/>
      <c r="FRW283" s="39"/>
      <c r="FRX283" s="342"/>
      <c r="FRY283" s="337"/>
      <c r="FRZ283" s="337"/>
      <c r="FSA283" s="39"/>
      <c r="FSB283" s="342"/>
      <c r="FSC283" s="337"/>
      <c r="FSD283" s="337"/>
      <c r="FSE283" s="39"/>
      <c r="FSF283" s="342"/>
      <c r="FSG283" s="337"/>
      <c r="FSH283" s="337"/>
      <c r="FSI283" s="39"/>
      <c r="FSJ283" s="342"/>
      <c r="FSK283" s="337"/>
      <c r="FSL283" s="337"/>
      <c r="FSM283" s="39"/>
      <c r="FSN283" s="342"/>
      <c r="FSO283" s="337"/>
      <c r="FSP283" s="337"/>
      <c r="FSQ283" s="39"/>
      <c r="FSR283" s="342"/>
      <c r="FSS283" s="337"/>
      <c r="FST283" s="337"/>
      <c r="FSU283" s="39"/>
      <c r="FSV283" s="342"/>
      <c r="FSW283" s="337"/>
      <c r="FSX283" s="337"/>
      <c r="FSY283" s="39"/>
      <c r="FSZ283" s="342"/>
      <c r="FTA283" s="337"/>
      <c r="FTB283" s="337"/>
      <c r="FTC283" s="39"/>
      <c r="FTD283" s="342"/>
      <c r="FTE283" s="337"/>
      <c r="FTF283" s="337"/>
      <c r="FTG283" s="39"/>
      <c r="FTH283" s="342"/>
      <c r="FTI283" s="337"/>
      <c r="FTJ283" s="337"/>
      <c r="FTK283" s="39"/>
      <c r="FTL283" s="342"/>
      <c r="FTM283" s="337"/>
      <c r="FTN283" s="337"/>
      <c r="FTO283" s="39"/>
      <c r="FTP283" s="342"/>
      <c r="FTQ283" s="337"/>
      <c r="FTR283" s="337"/>
      <c r="FTS283" s="39"/>
      <c r="FTT283" s="342"/>
      <c r="FTU283" s="337"/>
      <c r="FTV283" s="337"/>
      <c r="FTW283" s="39"/>
      <c r="FTX283" s="342"/>
      <c r="FTY283" s="337"/>
      <c r="FTZ283" s="337"/>
      <c r="FUA283" s="39"/>
      <c r="FUB283" s="342"/>
      <c r="FUC283" s="337"/>
      <c r="FUD283" s="337"/>
      <c r="FUE283" s="39"/>
      <c r="FUF283" s="342"/>
      <c r="FUG283" s="337"/>
      <c r="FUH283" s="337"/>
      <c r="FUI283" s="39"/>
      <c r="FUJ283" s="342"/>
      <c r="FUK283" s="337"/>
      <c r="FUL283" s="337"/>
      <c r="FUM283" s="39"/>
      <c r="FUN283" s="342"/>
      <c r="FUO283" s="337"/>
      <c r="FUP283" s="337"/>
      <c r="FUQ283" s="39"/>
      <c r="FUR283" s="342"/>
      <c r="FUS283" s="337"/>
      <c r="FUT283" s="337"/>
      <c r="FUU283" s="39"/>
      <c r="FUV283" s="342"/>
      <c r="FUW283" s="337"/>
      <c r="FUX283" s="337"/>
      <c r="FUY283" s="39"/>
      <c r="FUZ283" s="342"/>
      <c r="FVA283" s="337"/>
      <c r="FVB283" s="337"/>
      <c r="FVC283" s="39"/>
      <c r="FVD283" s="342"/>
      <c r="FVE283" s="337"/>
      <c r="FVF283" s="337"/>
      <c r="FVG283" s="39"/>
      <c r="FVH283" s="342"/>
      <c r="FVI283" s="337"/>
      <c r="FVJ283" s="337"/>
      <c r="FVK283" s="39"/>
      <c r="FVL283" s="342"/>
      <c r="FVM283" s="337"/>
      <c r="FVN283" s="337"/>
      <c r="FVO283" s="39"/>
      <c r="FVP283" s="342"/>
      <c r="FVQ283" s="337"/>
      <c r="FVR283" s="337"/>
      <c r="FVS283" s="39"/>
      <c r="FVT283" s="342"/>
      <c r="FVU283" s="337"/>
      <c r="FVV283" s="337"/>
      <c r="FVW283" s="39"/>
      <c r="FVX283" s="342"/>
      <c r="FVY283" s="337"/>
      <c r="FVZ283" s="337"/>
      <c r="FWA283" s="39"/>
      <c r="FWB283" s="342"/>
      <c r="FWC283" s="337"/>
      <c r="FWD283" s="337"/>
      <c r="FWE283" s="39"/>
      <c r="FWF283" s="342"/>
      <c r="FWG283" s="337"/>
      <c r="FWH283" s="337"/>
      <c r="FWI283" s="39"/>
      <c r="FWJ283" s="342"/>
      <c r="FWK283" s="337"/>
      <c r="FWL283" s="337"/>
      <c r="FWM283" s="39"/>
      <c r="FWN283" s="342"/>
      <c r="FWO283" s="337"/>
      <c r="FWP283" s="337"/>
      <c r="FWQ283" s="39"/>
      <c r="FWR283" s="342"/>
      <c r="FWS283" s="337"/>
      <c r="FWT283" s="337"/>
      <c r="FWU283" s="39"/>
      <c r="FWV283" s="342"/>
      <c r="FWW283" s="337"/>
      <c r="FWX283" s="337"/>
      <c r="FWY283" s="39"/>
      <c r="FWZ283" s="342"/>
      <c r="FXA283" s="337"/>
      <c r="FXB283" s="337"/>
      <c r="FXC283" s="39"/>
      <c r="FXD283" s="342"/>
      <c r="FXE283" s="337"/>
      <c r="FXF283" s="337"/>
      <c r="FXG283" s="39"/>
      <c r="FXH283" s="342"/>
      <c r="FXI283" s="337"/>
      <c r="FXJ283" s="337"/>
      <c r="FXK283" s="39"/>
      <c r="FXL283" s="342"/>
      <c r="FXM283" s="337"/>
      <c r="FXN283" s="337"/>
      <c r="FXO283" s="39"/>
      <c r="FXP283" s="342"/>
      <c r="FXQ283" s="337"/>
      <c r="FXR283" s="337"/>
      <c r="FXS283" s="39"/>
      <c r="FXT283" s="342"/>
      <c r="FXU283" s="337"/>
      <c r="FXV283" s="337"/>
      <c r="FXW283" s="39"/>
      <c r="FXX283" s="342"/>
      <c r="FXY283" s="337"/>
      <c r="FXZ283" s="337"/>
      <c r="FYA283" s="39"/>
      <c r="FYB283" s="342"/>
      <c r="FYC283" s="337"/>
      <c r="FYD283" s="337"/>
      <c r="FYE283" s="39"/>
      <c r="FYF283" s="342"/>
      <c r="FYG283" s="337"/>
      <c r="FYH283" s="337"/>
      <c r="FYI283" s="39"/>
      <c r="FYJ283" s="342"/>
      <c r="FYK283" s="337"/>
      <c r="FYL283" s="337"/>
      <c r="FYM283" s="39"/>
      <c r="FYN283" s="342"/>
      <c r="FYO283" s="337"/>
      <c r="FYP283" s="337"/>
      <c r="FYQ283" s="39"/>
      <c r="FYR283" s="342"/>
      <c r="FYS283" s="337"/>
      <c r="FYT283" s="337"/>
      <c r="FYU283" s="39"/>
      <c r="FYV283" s="342"/>
      <c r="FYW283" s="337"/>
      <c r="FYX283" s="337"/>
      <c r="FYY283" s="39"/>
      <c r="FYZ283" s="342"/>
      <c r="FZA283" s="337"/>
      <c r="FZB283" s="337"/>
      <c r="FZC283" s="39"/>
      <c r="FZD283" s="342"/>
      <c r="FZE283" s="337"/>
      <c r="FZF283" s="337"/>
      <c r="FZG283" s="39"/>
      <c r="FZH283" s="342"/>
      <c r="FZI283" s="337"/>
      <c r="FZJ283" s="337"/>
      <c r="FZK283" s="39"/>
      <c r="FZL283" s="342"/>
      <c r="FZM283" s="337"/>
      <c r="FZN283" s="337"/>
      <c r="FZO283" s="39"/>
      <c r="FZP283" s="342"/>
      <c r="FZQ283" s="337"/>
      <c r="FZR283" s="337"/>
      <c r="FZS283" s="39"/>
      <c r="FZT283" s="342"/>
      <c r="FZU283" s="337"/>
      <c r="FZV283" s="337"/>
      <c r="FZW283" s="39"/>
      <c r="FZX283" s="342"/>
      <c r="FZY283" s="337"/>
      <c r="FZZ283" s="337"/>
      <c r="GAA283" s="39"/>
      <c r="GAB283" s="342"/>
      <c r="GAC283" s="337"/>
      <c r="GAD283" s="337"/>
      <c r="GAE283" s="39"/>
      <c r="GAF283" s="342"/>
      <c r="GAG283" s="337"/>
      <c r="GAH283" s="337"/>
      <c r="GAI283" s="39"/>
      <c r="GAJ283" s="342"/>
      <c r="GAK283" s="337"/>
      <c r="GAL283" s="337"/>
      <c r="GAM283" s="39"/>
      <c r="GAN283" s="342"/>
      <c r="GAO283" s="337"/>
      <c r="GAP283" s="337"/>
      <c r="GAQ283" s="39"/>
      <c r="GAR283" s="342"/>
      <c r="GAS283" s="337"/>
      <c r="GAT283" s="337"/>
      <c r="GAU283" s="39"/>
      <c r="GAV283" s="342"/>
      <c r="GAW283" s="337"/>
      <c r="GAX283" s="337"/>
      <c r="GAY283" s="39"/>
      <c r="GAZ283" s="342"/>
      <c r="GBA283" s="337"/>
      <c r="GBB283" s="337"/>
      <c r="GBC283" s="39"/>
      <c r="GBD283" s="342"/>
      <c r="GBE283" s="337"/>
      <c r="GBF283" s="337"/>
      <c r="GBG283" s="39"/>
      <c r="GBH283" s="342"/>
      <c r="GBI283" s="337"/>
      <c r="GBJ283" s="337"/>
      <c r="GBK283" s="39"/>
      <c r="GBL283" s="342"/>
      <c r="GBM283" s="337"/>
      <c r="GBN283" s="337"/>
      <c r="GBO283" s="39"/>
      <c r="GBP283" s="342"/>
      <c r="GBQ283" s="337"/>
      <c r="GBR283" s="337"/>
      <c r="GBS283" s="39"/>
      <c r="GBT283" s="342"/>
      <c r="GBU283" s="337"/>
      <c r="GBV283" s="337"/>
      <c r="GBW283" s="39"/>
      <c r="GBX283" s="342"/>
      <c r="GBY283" s="337"/>
      <c r="GBZ283" s="337"/>
      <c r="GCA283" s="39"/>
      <c r="GCB283" s="342"/>
      <c r="GCC283" s="337"/>
      <c r="GCD283" s="337"/>
      <c r="GCE283" s="39"/>
      <c r="GCF283" s="342"/>
      <c r="GCG283" s="337"/>
      <c r="GCH283" s="337"/>
      <c r="GCI283" s="39"/>
      <c r="GCJ283" s="342"/>
      <c r="GCK283" s="337"/>
      <c r="GCL283" s="337"/>
      <c r="GCM283" s="39"/>
      <c r="GCN283" s="342"/>
      <c r="GCO283" s="337"/>
      <c r="GCP283" s="337"/>
      <c r="GCQ283" s="39"/>
      <c r="GCR283" s="342"/>
      <c r="GCS283" s="337"/>
      <c r="GCT283" s="337"/>
      <c r="GCU283" s="39"/>
      <c r="GCV283" s="342"/>
      <c r="GCW283" s="337"/>
      <c r="GCX283" s="337"/>
      <c r="GCY283" s="39"/>
      <c r="GCZ283" s="342"/>
      <c r="GDA283" s="337"/>
      <c r="GDB283" s="337"/>
      <c r="GDC283" s="39"/>
      <c r="GDD283" s="342"/>
      <c r="GDE283" s="337"/>
      <c r="GDF283" s="337"/>
      <c r="GDG283" s="39"/>
      <c r="GDH283" s="342"/>
      <c r="GDI283" s="337"/>
      <c r="GDJ283" s="337"/>
      <c r="GDK283" s="39"/>
      <c r="GDL283" s="342"/>
      <c r="GDM283" s="337"/>
      <c r="GDN283" s="337"/>
      <c r="GDO283" s="39"/>
      <c r="GDP283" s="342"/>
      <c r="GDQ283" s="337"/>
      <c r="GDR283" s="337"/>
      <c r="GDS283" s="39"/>
      <c r="GDT283" s="342"/>
      <c r="GDU283" s="337"/>
      <c r="GDV283" s="337"/>
      <c r="GDW283" s="39"/>
      <c r="GDX283" s="342"/>
      <c r="GDY283" s="337"/>
      <c r="GDZ283" s="337"/>
      <c r="GEA283" s="39"/>
      <c r="GEB283" s="342"/>
      <c r="GEC283" s="337"/>
      <c r="GED283" s="337"/>
      <c r="GEE283" s="39"/>
      <c r="GEF283" s="342"/>
      <c r="GEG283" s="337"/>
      <c r="GEH283" s="337"/>
      <c r="GEI283" s="39"/>
      <c r="GEJ283" s="342"/>
      <c r="GEK283" s="337"/>
      <c r="GEL283" s="337"/>
      <c r="GEM283" s="39"/>
      <c r="GEN283" s="342"/>
      <c r="GEO283" s="337"/>
      <c r="GEP283" s="337"/>
      <c r="GEQ283" s="39"/>
      <c r="GER283" s="342"/>
      <c r="GES283" s="337"/>
      <c r="GET283" s="337"/>
      <c r="GEU283" s="39"/>
      <c r="GEV283" s="342"/>
      <c r="GEW283" s="337"/>
      <c r="GEX283" s="337"/>
      <c r="GEY283" s="39"/>
      <c r="GEZ283" s="342"/>
      <c r="GFA283" s="337"/>
      <c r="GFB283" s="337"/>
      <c r="GFC283" s="39"/>
      <c r="GFD283" s="342"/>
      <c r="GFE283" s="337"/>
      <c r="GFF283" s="337"/>
      <c r="GFG283" s="39"/>
      <c r="GFH283" s="342"/>
      <c r="GFI283" s="337"/>
      <c r="GFJ283" s="337"/>
      <c r="GFK283" s="39"/>
      <c r="GFL283" s="342"/>
      <c r="GFM283" s="337"/>
      <c r="GFN283" s="337"/>
      <c r="GFO283" s="39"/>
      <c r="GFP283" s="342"/>
      <c r="GFQ283" s="337"/>
      <c r="GFR283" s="337"/>
      <c r="GFS283" s="39"/>
      <c r="GFT283" s="342"/>
      <c r="GFU283" s="337"/>
      <c r="GFV283" s="337"/>
      <c r="GFW283" s="39"/>
      <c r="GFX283" s="342"/>
      <c r="GFY283" s="337"/>
      <c r="GFZ283" s="337"/>
      <c r="GGA283" s="39"/>
      <c r="GGB283" s="342"/>
      <c r="GGC283" s="337"/>
      <c r="GGD283" s="337"/>
      <c r="GGE283" s="39"/>
      <c r="GGF283" s="342"/>
      <c r="GGG283" s="337"/>
      <c r="GGH283" s="337"/>
      <c r="GGI283" s="39"/>
      <c r="GGJ283" s="342"/>
      <c r="GGK283" s="337"/>
      <c r="GGL283" s="337"/>
      <c r="GGM283" s="39"/>
      <c r="GGN283" s="342"/>
      <c r="GGO283" s="337"/>
      <c r="GGP283" s="337"/>
      <c r="GGQ283" s="39"/>
      <c r="GGR283" s="342"/>
      <c r="GGS283" s="337"/>
      <c r="GGT283" s="337"/>
      <c r="GGU283" s="39"/>
      <c r="GGV283" s="342"/>
      <c r="GGW283" s="337"/>
      <c r="GGX283" s="337"/>
      <c r="GGY283" s="39"/>
      <c r="GGZ283" s="342"/>
      <c r="GHA283" s="337"/>
      <c r="GHB283" s="337"/>
      <c r="GHC283" s="39"/>
      <c r="GHD283" s="342"/>
      <c r="GHE283" s="337"/>
      <c r="GHF283" s="337"/>
      <c r="GHG283" s="39"/>
      <c r="GHH283" s="342"/>
      <c r="GHI283" s="337"/>
      <c r="GHJ283" s="337"/>
      <c r="GHK283" s="39"/>
      <c r="GHL283" s="342"/>
      <c r="GHM283" s="337"/>
      <c r="GHN283" s="337"/>
      <c r="GHO283" s="39"/>
      <c r="GHP283" s="342"/>
      <c r="GHQ283" s="337"/>
      <c r="GHR283" s="337"/>
      <c r="GHS283" s="39"/>
      <c r="GHT283" s="342"/>
      <c r="GHU283" s="337"/>
      <c r="GHV283" s="337"/>
      <c r="GHW283" s="39"/>
      <c r="GHX283" s="342"/>
      <c r="GHY283" s="337"/>
      <c r="GHZ283" s="337"/>
      <c r="GIA283" s="39"/>
      <c r="GIB283" s="342"/>
      <c r="GIC283" s="337"/>
      <c r="GID283" s="337"/>
      <c r="GIE283" s="39"/>
      <c r="GIF283" s="342"/>
      <c r="GIG283" s="337"/>
      <c r="GIH283" s="337"/>
      <c r="GII283" s="39"/>
      <c r="GIJ283" s="342"/>
      <c r="GIK283" s="337"/>
      <c r="GIL283" s="337"/>
      <c r="GIM283" s="39"/>
      <c r="GIN283" s="342"/>
      <c r="GIO283" s="337"/>
      <c r="GIP283" s="337"/>
      <c r="GIQ283" s="39"/>
      <c r="GIR283" s="342"/>
      <c r="GIS283" s="337"/>
      <c r="GIT283" s="337"/>
      <c r="GIU283" s="39"/>
      <c r="GIV283" s="342"/>
      <c r="GIW283" s="337"/>
      <c r="GIX283" s="337"/>
      <c r="GIY283" s="39"/>
      <c r="GIZ283" s="342"/>
      <c r="GJA283" s="337"/>
      <c r="GJB283" s="337"/>
      <c r="GJC283" s="39"/>
      <c r="GJD283" s="342"/>
      <c r="GJE283" s="337"/>
      <c r="GJF283" s="337"/>
      <c r="GJG283" s="39"/>
      <c r="GJH283" s="342"/>
      <c r="GJI283" s="337"/>
      <c r="GJJ283" s="337"/>
      <c r="GJK283" s="39"/>
      <c r="GJL283" s="342"/>
      <c r="GJM283" s="337"/>
      <c r="GJN283" s="337"/>
      <c r="GJO283" s="39"/>
      <c r="GJP283" s="342"/>
      <c r="GJQ283" s="337"/>
      <c r="GJR283" s="337"/>
      <c r="GJS283" s="39"/>
      <c r="GJT283" s="342"/>
      <c r="GJU283" s="337"/>
      <c r="GJV283" s="337"/>
      <c r="GJW283" s="39"/>
      <c r="GJX283" s="342"/>
      <c r="GJY283" s="337"/>
      <c r="GJZ283" s="337"/>
      <c r="GKA283" s="39"/>
      <c r="GKB283" s="342"/>
      <c r="GKC283" s="337"/>
      <c r="GKD283" s="337"/>
      <c r="GKE283" s="39"/>
      <c r="GKF283" s="342"/>
      <c r="GKG283" s="337"/>
      <c r="GKH283" s="337"/>
      <c r="GKI283" s="39"/>
      <c r="GKJ283" s="342"/>
      <c r="GKK283" s="337"/>
      <c r="GKL283" s="337"/>
      <c r="GKM283" s="39"/>
      <c r="GKN283" s="342"/>
      <c r="GKO283" s="337"/>
      <c r="GKP283" s="337"/>
      <c r="GKQ283" s="39"/>
      <c r="GKR283" s="342"/>
      <c r="GKS283" s="337"/>
      <c r="GKT283" s="337"/>
      <c r="GKU283" s="39"/>
      <c r="GKV283" s="342"/>
      <c r="GKW283" s="337"/>
      <c r="GKX283" s="337"/>
      <c r="GKY283" s="39"/>
      <c r="GKZ283" s="342"/>
      <c r="GLA283" s="337"/>
      <c r="GLB283" s="337"/>
      <c r="GLC283" s="39"/>
      <c r="GLD283" s="342"/>
      <c r="GLE283" s="337"/>
      <c r="GLF283" s="337"/>
      <c r="GLG283" s="39"/>
      <c r="GLH283" s="342"/>
      <c r="GLI283" s="337"/>
      <c r="GLJ283" s="337"/>
      <c r="GLK283" s="39"/>
      <c r="GLL283" s="342"/>
      <c r="GLM283" s="337"/>
      <c r="GLN283" s="337"/>
      <c r="GLO283" s="39"/>
      <c r="GLP283" s="342"/>
      <c r="GLQ283" s="337"/>
      <c r="GLR283" s="337"/>
      <c r="GLS283" s="39"/>
      <c r="GLT283" s="342"/>
      <c r="GLU283" s="337"/>
      <c r="GLV283" s="337"/>
      <c r="GLW283" s="39"/>
      <c r="GLX283" s="342"/>
      <c r="GLY283" s="337"/>
      <c r="GLZ283" s="337"/>
      <c r="GMA283" s="39"/>
      <c r="GMB283" s="342"/>
      <c r="GMC283" s="337"/>
      <c r="GMD283" s="337"/>
      <c r="GME283" s="39"/>
      <c r="GMF283" s="342"/>
      <c r="GMG283" s="337"/>
      <c r="GMH283" s="337"/>
      <c r="GMI283" s="39"/>
      <c r="GMJ283" s="342"/>
      <c r="GMK283" s="337"/>
      <c r="GML283" s="337"/>
      <c r="GMM283" s="39"/>
      <c r="GMN283" s="342"/>
      <c r="GMO283" s="337"/>
      <c r="GMP283" s="337"/>
      <c r="GMQ283" s="39"/>
      <c r="GMR283" s="342"/>
      <c r="GMS283" s="337"/>
      <c r="GMT283" s="337"/>
      <c r="GMU283" s="39"/>
      <c r="GMV283" s="342"/>
      <c r="GMW283" s="337"/>
      <c r="GMX283" s="337"/>
      <c r="GMY283" s="39"/>
      <c r="GMZ283" s="342"/>
      <c r="GNA283" s="337"/>
      <c r="GNB283" s="337"/>
      <c r="GNC283" s="39"/>
      <c r="GND283" s="342"/>
      <c r="GNE283" s="337"/>
      <c r="GNF283" s="337"/>
      <c r="GNG283" s="39"/>
      <c r="GNH283" s="342"/>
      <c r="GNI283" s="337"/>
      <c r="GNJ283" s="337"/>
      <c r="GNK283" s="39"/>
      <c r="GNL283" s="342"/>
      <c r="GNM283" s="337"/>
      <c r="GNN283" s="337"/>
      <c r="GNO283" s="39"/>
      <c r="GNP283" s="342"/>
      <c r="GNQ283" s="337"/>
      <c r="GNR283" s="337"/>
      <c r="GNS283" s="39"/>
      <c r="GNT283" s="342"/>
      <c r="GNU283" s="337"/>
      <c r="GNV283" s="337"/>
      <c r="GNW283" s="39"/>
      <c r="GNX283" s="342"/>
      <c r="GNY283" s="337"/>
      <c r="GNZ283" s="337"/>
      <c r="GOA283" s="39"/>
      <c r="GOB283" s="342"/>
      <c r="GOC283" s="337"/>
      <c r="GOD283" s="337"/>
      <c r="GOE283" s="39"/>
      <c r="GOF283" s="342"/>
      <c r="GOG283" s="337"/>
      <c r="GOH283" s="337"/>
      <c r="GOI283" s="39"/>
      <c r="GOJ283" s="342"/>
      <c r="GOK283" s="337"/>
      <c r="GOL283" s="337"/>
      <c r="GOM283" s="39"/>
      <c r="GON283" s="342"/>
      <c r="GOO283" s="337"/>
      <c r="GOP283" s="337"/>
      <c r="GOQ283" s="39"/>
      <c r="GOR283" s="342"/>
      <c r="GOS283" s="337"/>
      <c r="GOT283" s="337"/>
      <c r="GOU283" s="39"/>
      <c r="GOV283" s="342"/>
      <c r="GOW283" s="337"/>
      <c r="GOX283" s="337"/>
      <c r="GOY283" s="39"/>
      <c r="GOZ283" s="342"/>
      <c r="GPA283" s="337"/>
      <c r="GPB283" s="337"/>
      <c r="GPC283" s="39"/>
      <c r="GPD283" s="342"/>
      <c r="GPE283" s="337"/>
      <c r="GPF283" s="337"/>
      <c r="GPG283" s="39"/>
      <c r="GPH283" s="342"/>
      <c r="GPI283" s="337"/>
      <c r="GPJ283" s="337"/>
      <c r="GPK283" s="39"/>
      <c r="GPL283" s="342"/>
      <c r="GPM283" s="337"/>
      <c r="GPN283" s="337"/>
      <c r="GPO283" s="39"/>
      <c r="GPP283" s="342"/>
      <c r="GPQ283" s="337"/>
      <c r="GPR283" s="337"/>
      <c r="GPS283" s="39"/>
      <c r="GPT283" s="342"/>
      <c r="GPU283" s="337"/>
      <c r="GPV283" s="337"/>
      <c r="GPW283" s="39"/>
      <c r="GPX283" s="342"/>
      <c r="GPY283" s="337"/>
      <c r="GPZ283" s="337"/>
      <c r="GQA283" s="39"/>
      <c r="GQB283" s="342"/>
      <c r="GQC283" s="337"/>
      <c r="GQD283" s="337"/>
      <c r="GQE283" s="39"/>
      <c r="GQF283" s="342"/>
      <c r="GQG283" s="337"/>
      <c r="GQH283" s="337"/>
      <c r="GQI283" s="39"/>
      <c r="GQJ283" s="342"/>
      <c r="GQK283" s="337"/>
      <c r="GQL283" s="337"/>
      <c r="GQM283" s="39"/>
      <c r="GQN283" s="342"/>
      <c r="GQO283" s="337"/>
      <c r="GQP283" s="337"/>
      <c r="GQQ283" s="39"/>
      <c r="GQR283" s="342"/>
      <c r="GQS283" s="337"/>
      <c r="GQT283" s="337"/>
      <c r="GQU283" s="39"/>
      <c r="GQV283" s="342"/>
      <c r="GQW283" s="337"/>
      <c r="GQX283" s="337"/>
      <c r="GQY283" s="39"/>
      <c r="GQZ283" s="342"/>
      <c r="GRA283" s="337"/>
      <c r="GRB283" s="337"/>
      <c r="GRC283" s="39"/>
      <c r="GRD283" s="342"/>
      <c r="GRE283" s="337"/>
      <c r="GRF283" s="337"/>
      <c r="GRG283" s="39"/>
      <c r="GRH283" s="342"/>
      <c r="GRI283" s="337"/>
      <c r="GRJ283" s="337"/>
      <c r="GRK283" s="39"/>
      <c r="GRL283" s="342"/>
      <c r="GRM283" s="337"/>
      <c r="GRN283" s="337"/>
      <c r="GRO283" s="39"/>
      <c r="GRP283" s="342"/>
      <c r="GRQ283" s="337"/>
      <c r="GRR283" s="337"/>
      <c r="GRS283" s="39"/>
      <c r="GRT283" s="342"/>
      <c r="GRU283" s="337"/>
      <c r="GRV283" s="337"/>
      <c r="GRW283" s="39"/>
      <c r="GRX283" s="342"/>
      <c r="GRY283" s="337"/>
      <c r="GRZ283" s="337"/>
      <c r="GSA283" s="39"/>
      <c r="GSB283" s="342"/>
      <c r="GSC283" s="337"/>
      <c r="GSD283" s="337"/>
      <c r="GSE283" s="39"/>
      <c r="GSF283" s="342"/>
      <c r="GSG283" s="337"/>
      <c r="GSH283" s="337"/>
      <c r="GSI283" s="39"/>
      <c r="GSJ283" s="342"/>
      <c r="GSK283" s="337"/>
      <c r="GSL283" s="337"/>
      <c r="GSM283" s="39"/>
      <c r="GSN283" s="342"/>
      <c r="GSO283" s="337"/>
      <c r="GSP283" s="337"/>
      <c r="GSQ283" s="39"/>
      <c r="GSR283" s="342"/>
      <c r="GSS283" s="337"/>
      <c r="GST283" s="337"/>
      <c r="GSU283" s="39"/>
      <c r="GSV283" s="342"/>
      <c r="GSW283" s="337"/>
      <c r="GSX283" s="337"/>
      <c r="GSY283" s="39"/>
      <c r="GSZ283" s="342"/>
      <c r="GTA283" s="337"/>
      <c r="GTB283" s="337"/>
      <c r="GTC283" s="39"/>
      <c r="GTD283" s="342"/>
      <c r="GTE283" s="337"/>
      <c r="GTF283" s="337"/>
      <c r="GTG283" s="39"/>
      <c r="GTH283" s="342"/>
      <c r="GTI283" s="337"/>
      <c r="GTJ283" s="337"/>
      <c r="GTK283" s="39"/>
      <c r="GTL283" s="342"/>
      <c r="GTM283" s="337"/>
      <c r="GTN283" s="337"/>
      <c r="GTO283" s="39"/>
      <c r="GTP283" s="342"/>
      <c r="GTQ283" s="337"/>
      <c r="GTR283" s="337"/>
      <c r="GTS283" s="39"/>
      <c r="GTT283" s="342"/>
      <c r="GTU283" s="337"/>
      <c r="GTV283" s="337"/>
      <c r="GTW283" s="39"/>
      <c r="GTX283" s="342"/>
      <c r="GTY283" s="337"/>
      <c r="GTZ283" s="337"/>
      <c r="GUA283" s="39"/>
      <c r="GUB283" s="342"/>
      <c r="GUC283" s="337"/>
      <c r="GUD283" s="337"/>
      <c r="GUE283" s="39"/>
      <c r="GUF283" s="342"/>
      <c r="GUG283" s="337"/>
      <c r="GUH283" s="337"/>
      <c r="GUI283" s="39"/>
      <c r="GUJ283" s="342"/>
      <c r="GUK283" s="337"/>
      <c r="GUL283" s="337"/>
      <c r="GUM283" s="39"/>
      <c r="GUN283" s="342"/>
      <c r="GUO283" s="337"/>
      <c r="GUP283" s="337"/>
      <c r="GUQ283" s="39"/>
      <c r="GUR283" s="342"/>
      <c r="GUS283" s="337"/>
      <c r="GUT283" s="337"/>
      <c r="GUU283" s="39"/>
      <c r="GUV283" s="342"/>
      <c r="GUW283" s="337"/>
      <c r="GUX283" s="337"/>
      <c r="GUY283" s="39"/>
      <c r="GUZ283" s="342"/>
      <c r="GVA283" s="337"/>
      <c r="GVB283" s="337"/>
      <c r="GVC283" s="39"/>
      <c r="GVD283" s="342"/>
      <c r="GVE283" s="337"/>
      <c r="GVF283" s="337"/>
      <c r="GVG283" s="39"/>
      <c r="GVH283" s="342"/>
      <c r="GVI283" s="337"/>
      <c r="GVJ283" s="337"/>
      <c r="GVK283" s="39"/>
      <c r="GVL283" s="342"/>
      <c r="GVM283" s="337"/>
      <c r="GVN283" s="337"/>
      <c r="GVO283" s="39"/>
      <c r="GVP283" s="342"/>
      <c r="GVQ283" s="337"/>
      <c r="GVR283" s="337"/>
      <c r="GVS283" s="39"/>
      <c r="GVT283" s="342"/>
      <c r="GVU283" s="337"/>
      <c r="GVV283" s="337"/>
      <c r="GVW283" s="39"/>
      <c r="GVX283" s="342"/>
      <c r="GVY283" s="337"/>
      <c r="GVZ283" s="337"/>
      <c r="GWA283" s="39"/>
      <c r="GWB283" s="342"/>
      <c r="GWC283" s="337"/>
      <c r="GWD283" s="337"/>
      <c r="GWE283" s="39"/>
      <c r="GWF283" s="342"/>
      <c r="GWG283" s="337"/>
      <c r="GWH283" s="337"/>
      <c r="GWI283" s="39"/>
      <c r="GWJ283" s="342"/>
      <c r="GWK283" s="337"/>
      <c r="GWL283" s="337"/>
      <c r="GWM283" s="39"/>
      <c r="GWN283" s="342"/>
      <c r="GWO283" s="337"/>
      <c r="GWP283" s="337"/>
      <c r="GWQ283" s="39"/>
      <c r="GWR283" s="342"/>
      <c r="GWS283" s="337"/>
      <c r="GWT283" s="337"/>
      <c r="GWU283" s="39"/>
      <c r="GWV283" s="342"/>
      <c r="GWW283" s="337"/>
      <c r="GWX283" s="337"/>
      <c r="GWY283" s="39"/>
      <c r="GWZ283" s="342"/>
      <c r="GXA283" s="337"/>
      <c r="GXB283" s="337"/>
      <c r="GXC283" s="39"/>
      <c r="GXD283" s="342"/>
      <c r="GXE283" s="337"/>
      <c r="GXF283" s="337"/>
      <c r="GXG283" s="39"/>
      <c r="GXH283" s="342"/>
      <c r="GXI283" s="337"/>
      <c r="GXJ283" s="337"/>
      <c r="GXK283" s="39"/>
      <c r="GXL283" s="342"/>
      <c r="GXM283" s="337"/>
      <c r="GXN283" s="337"/>
      <c r="GXO283" s="39"/>
      <c r="GXP283" s="342"/>
      <c r="GXQ283" s="337"/>
      <c r="GXR283" s="337"/>
      <c r="GXS283" s="39"/>
      <c r="GXT283" s="342"/>
      <c r="GXU283" s="337"/>
      <c r="GXV283" s="337"/>
      <c r="GXW283" s="39"/>
      <c r="GXX283" s="342"/>
      <c r="GXY283" s="337"/>
      <c r="GXZ283" s="337"/>
      <c r="GYA283" s="39"/>
      <c r="GYB283" s="342"/>
      <c r="GYC283" s="337"/>
      <c r="GYD283" s="337"/>
      <c r="GYE283" s="39"/>
      <c r="GYF283" s="342"/>
      <c r="GYG283" s="337"/>
      <c r="GYH283" s="337"/>
      <c r="GYI283" s="39"/>
      <c r="GYJ283" s="342"/>
      <c r="GYK283" s="337"/>
      <c r="GYL283" s="337"/>
      <c r="GYM283" s="39"/>
      <c r="GYN283" s="342"/>
      <c r="GYO283" s="337"/>
      <c r="GYP283" s="337"/>
      <c r="GYQ283" s="39"/>
      <c r="GYR283" s="342"/>
      <c r="GYS283" s="337"/>
      <c r="GYT283" s="337"/>
      <c r="GYU283" s="39"/>
      <c r="GYV283" s="342"/>
      <c r="GYW283" s="337"/>
      <c r="GYX283" s="337"/>
      <c r="GYY283" s="39"/>
      <c r="GYZ283" s="342"/>
      <c r="GZA283" s="337"/>
      <c r="GZB283" s="337"/>
      <c r="GZC283" s="39"/>
      <c r="GZD283" s="342"/>
      <c r="GZE283" s="337"/>
      <c r="GZF283" s="337"/>
      <c r="GZG283" s="39"/>
      <c r="GZH283" s="342"/>
      <c r="GZI283" s="337"/>
      <c r="GZJ283" s="337"/>
      <c r="GZK283" s="39"/>
      <c r="GZL283" s="342"/>
      <c r="GZM283" s="337"/>
      <c r="GZN283" s="337"/>
      <c r="GZO283" s="39"/>
      <c r="GZP283" s="342"/>
      <c r="GZQ283" s="337"/>
      <c r="GZR283" s="337"/>
      <c r="GZS283" s="39"/>
      <c r="GZT283" s="342"/>
      <c r="GZU283" s="337"/>
      <c r="GZV283" s="337"/>
      <c r="GZW283" s="39"/>
      <c r="GZX283" s="342"/>
      <c r="GZY283" s="337"/>
      <c r="GZZ283" s="337"/>
      <c r="HAA283" s="39"/>
      <c r="HAB283" s="342"/>
      <c r="HAC283" s="337"/>
      <c r="HAD283" s="337"/>
      <c r="HAE283" s="39"/>
      <c r="HAF283" s="342"/>
      <c r="HAG283" s="337"/>
      <c r="HAH283" s="337"/>
      <c r="HAI283" s="39"/>
      <c r="HAJ283" s="342"/>
      <c r="HAK283" s="337"/>
      <c r="HAL283" s="337"/>
      <c r="HAM283" s="39"/>
      <c r="HAN283" s="342"/>
      <c r="HAO283" s="337"/>
      <c r="HAP283" s="337"/>
      <c r="HAQ283" s="39"/>
      <c r="HAR283" s="342"/>
      <c r="HAS283" s="337"/>
      <c r="HAT283" s="337"/>
      <c r="HAU283" s="39"/>
      <c r="HAV283" s="342"/>
      <c r="HAW283" s="337"/>
      <c r="HAX283" s="337"/>
      <c r="HAY283" s="39"/>
      <c r="HAZ283" s="342"/>
      <c r="HBA283" s="337"/>
      <c r="HBB283" s="337"/>
      <c r="HBC283" s="39"/>
      <c r="HBD283" s="342"/>
      <c r="HBE283" s="337"/>
      <c r="HBF283" s="337"/>
      <c r="HBG283" s="39"/>
      <c r="HBH283" s="342"/>
      <c r="HBI283" s="337"/>
      <c r="HBJ283" s="337"/>
      <c r="HBK283" s="39"/>
      <c r="HBL283" s="342"/>
      <c r="HBM283" s="337"/>
      <c r="HBN283" s="337"/>
      <c r="HBO283" s="39"/>
      <c r="HBP283" s="342"/>
      <c r="HBQ283" s="337"/>
      <c r="HBR283" s="337"/>
      <c r="HBS283" s="39"/>
      <c r="HBT283" s="342"/>
      <c r="HBU283" s="337"/>
      <c r="HBV283" s="337"/>
      <c r="HBW283" s="39"/>
      <c r="HBX283" s="342"/>
      <c r="HBY283" s="337"/>
      <c r="HBZ283" s="337"/>
      <c r="HCA283" s="39"/>
      <c r="HCB283" s="342"/>
      <c r="HCC283" s="337"/>
      <c r="HCD283" s="337"/>
      <c r="HCE283" s="39"/>
      <c r="HCF283" s="342"/>
      <c r="HCG283" s="337"/>
      <c r="HCH283" s="337"/>
      <c r="HCI283" s="39"/>
      <c r="HCJ283" s="342"/>
      <c r="HCK283" s="337"/>
      <c r="HCL283" s="337"/>
      <c r="HCM283" s="39"/>
      <c r="HCN283" s="342"/>
      <c r="HCO283" s="337"/>
      <c r="HCP283" s="337"/>
      <c r="HCQ283" s="39"/>
      <c r="HCR283" s="342"/>
      <c r="HCS283" s="337"/>
      <c r="HCT283" s="337"/>
      <c r="HCU283" s="39"/>
      <c r="HCV283" s="342"/>
      <c r="HCW283" s="337"/>
      <c r="HCX283" s="337"/>
      <c r="HCY283" s="39"/>
      <c r="HCZ283" s="342"/>
      <c r="HDA283" s="337"/>
      <c r="HDB283" s="337"/>
      <c r="HDC283" s="39"/>
      <c r="HDD283" s="342"/>
      <c r="HDE283" s="337"/>
      <c r="HDF283" s="337"/>
      <c r="HDG283" s="39"/>
      <c r="HDH283" s="342"/>
      <c r="HDI283" s="337"/>
      <c r="HDJ283" s="337"/>
      <c r="HDK283" s="39"/>
      <c r="HDL283" s="342"/>
      <c r="HDM283" s="337"/>
      <c r="HDN283" s="337"/>
      <c r="HDO283" s="39"/>
      <c r="HDP283" s="342"/>
      <c r="HDQ283" s="337"/>
      <c r="HDR283" s="337"/>
      <c r="HDS283" s="39"/>
      <c r="HDT283" s="342"/>
      <c r="HDU283" s="337"/>
      <c r="HDV283" s="337"/>
      <c r="HDW283" s="39"/>
      <c r="HDX283" s="342"/>
      <c r="HDY283" s="337"/>
      <c r="HDZ283" s="337"/>
      <c r="HEA283" s="39"/>
      <c r="HEB283" s="342"/>
      <c r="HEC283" s="337"/>
      <c r="HED283" s="337"/>
      <c r="HEE283" s="39"/>
      <c r="HEF283" s="342"/>
      <c r="HEG283" s="337"/>
      <c r="HEH283" s="337"/>
      <c r="HEI283" s="39"/>
      <c r="HEJ283" s="342"/>
      <c r="HEK283" s="337"/>
      <c r="HEL283" s="337"/>
      <c r="HEM283" s="39"/>
      <c r="HEN283" s="342"/>
      <c r="HEO283" s="337"/>
      <c r="HEP283" s="337"/>
      <c r="HEQ283" s="39"/>
      <c r="HER283" s="342"/>
      <c r="HES283" s="337"/>
      <c r="HET283" s="337"/>
      <c r="HEU283" s="39"/>
      <c r="HEV283" s="342"/>
      <c r="HEW283" s="337"/>
      <c r="HEX283" s="337"/>
      <c r="HEY283" s="39"/>
      <c r="HEZ283" s="342"/>
      <c r="HFA283" s="337"/>
      <c r="HFB283" s="337"/>
      <c r="HFC283" s="39"/>
      <c r="HFD283" s="342"/>
      <c r="HFE283" s="337"/>
      <c r="HFF283" s="337"/>
      <c r="HFG283" s="39"/>
      <c r="HFH283" s="342"/>
      <c r="HFI283" s="337"/>
      <c r="HFJ283" s="337"/>
      <c r="HFK283" s="39"/>
      <c r="HFL283" s="342"/>
      <c r="HFM283" s="337"/>
      <c r="HFN283" s="337"/>
      <c r="HFO283" s="39"/>
      <c r="HFP283" s="342"/>
      <c r="HFQ283" s="337"/>
      <c r="HFR283" s="337"/>
      <c r="HFS283" s="39"/>
      <c r="HFT283" s="342"/>
      <c r="HFU283" s="337"/>
      <c r="HFV283" s="337"/>
      <c r="HFW283" s="39"/>
      <c r="HFX283" s="342"/>
      <c r="HFY283" s="337"/>
      <c r="HFZ283" s="337"/>
      <c r="HGA283" s="39"/>
      <c r="HGB283" s="342"/>
      <c r="HGC283" s="337"/>
      <c r="HGD283" s="337"/>
      <c r="HGE283" s="39"/>
      <c r="HGF283" s="342"/>
      <c r="HGG283" s="337"/>
      <c r="HGH283" s="337"/>
      <c r="HGI283" s="39"/>
      <c r="HGJ283" s="342"/>
      <c r="HGK283" s="337"/>
      <c r="HGL283" s="337"/>
      <c r="HGM283" s="39"/>
      <c r="HGN283" s="342"/>
      <c r="HGO283" s="337"/>
      <c r="HGP283" s="337"/>
      <c r="HGQ283" s="39"/>
      <c r="HGR283" s="342"/>
      <c r="HGS283" s="337"/>
      <c r="HGT283" s="337"/>
      <c r="HGU283" s="39"/>
      <c r="HGV283" s="342"/>
      <c r="HGW283" s="337"/>
      <c r="HGX283" s="337"/>
      <c r="HGY283" s="39"/>
      <c r="HGZ283" s="342"/>
      <c r="HHA283" s="337"/>
      <c r="HHB283" s="337"/>
      <c r="HHC283" s="39"/>
      <c r="HHD283" s="342"/>
      <c r="HHE283" s="337"/>
      <c r="HHF283" s="337"/>
      <c r="HHG283" s="39"/>
      <c r="HHH283" s="342"/>
      <c r="HHI283" s="337"/>
      <c r="HHJ283" s="337"/>
      <c r="HHK283" s="39"/>
      <c r="HHL283" s="342"/>
      <c r="HHM283" s="337"/>
      <c r="HHN283" s="337"/>
      <c r="HHO283" s="39"/>
      <c r="HHP283" s="342"/>
      <c r="HHQ283" s="337"/>
      <c r="HHR283" s="337"/>
      <c r="HHS283" s="39"/>
      <c r="HHT283" s="342"/>
      <c r="HHU283" s="337"/>
      <c r="HHV283" s="337"/>
      <c r="HHW283" s="39"/>
      <c r="HHX283" s="342"/>
      <c r="HHY283" s="337"/>
      <c r="HHZ283" s="337"/>
      <c r="HIA283" s="39"/>
      <c r="HIB283" s="342"/>
      <c r="HIC283" s="337"/>
      <c r="HID283" s="337"/>
      <c r="HIE283" s="39"/>
      <c r="HIF283" s="342"/>
      <c r="HIG283" s="337"/>
      <c r="HIH283" s="337"/>
      <c r="HII283" s="39"/>
      <c r="HIJ283" s="342"/>
      <c r="HIK283" s="337"/>
      <c r="HIL283" s="337"/>
      <c r="HIM283" s="39"/>
      <c r="HIN283" s="342"/>
      <c r="HIO283" s="337"/>
      <c r="HIP283" s="337"/>
      <c r="HIQ283" s="39"/>
      <c r="HIR283" s="342"/>
      <c r="HIS283" s="337"/>
      <c r="HIT283" s="337"/>
      <c r="HIU283" s="39"/>
      <c r="HIV283" s="342"/>
      <c r="HIW283" s="337"/>
      <c r="HIX283" s="337"/>
      <c r="HIY283" s="39"/>
      <c r="HIZ283" s="342"/>
      <c r="HJA283" s="337"/>
      <c r="HJB283" s="337"/>
      <c r="HJC283" s="39"/>
      <c r="HJD283" s="342"/>
      <c r="HJE283" s="337"/>
      <c r="HJF283" s="337"/>
      <c r="HJG283" s="39"/>
      <c r="HJH283" s="342"/>
      <c r="HJI283" s="337"/>
      <c r="HJJ283" s="337"/>
      <c r="HJK283" s="39"/>
      <c r="HJL283" s="342"/>
      <c r="HJM283" s="337"/>
      <c r="HJN283" s="337"/>
      <c r="HJO283" s="39"/>
      <c r="HJP283" s="342"/>
      <c r="HJQ283" s="337"/>
      <c r="HJR283" s="337"/>
      <c r="HJS283" s="39"/>
      <c r="HJT283" s="342"/>
      <c r="HJU283" s="337"/>
      <c r="HJV283" s="337"/>
      <c r="HJW283" s="39"/>
      <c r="HJX283" s="342"/>
      <c r="HJY283" s="337"/>
      <c r="HJZ283" s="337"/>
      <c r="HKA283" s="39"/>
      <c r="HKB283" s="342"/>
      <c r="HKC283" s="337"/>
      <c r="HKD283" s="337"/>
      <c r="HKE283" s="39"/>
      <c r="HKF283" s="342"/>
      <c r="HKG283" s="337"/>
      <c r="HKH283" s="337"/>
      <c r="HKI283" s="39"/>
      <c r="HKJ283" s="342"/>
      <c r="HKK283" s="337"/>
      <c r="HKL283" s="337"/>
      <c r="HKM283" s="39"/>
      <c r="HKN283" s="342"/>
      <c r="HKO283" s="337"/>
      <c r="HKP283" s="337"/>
      <c r="HKQ283" s="39"/>
      <c r="HKR283" s="342"/>
      <c r="HKS283" s="337"/>
      <c r="HKT283" s="337"/>
      <c r="HKU283" s="39"/>
      <c r="HKV283" s="342"/>
      <c r="HKW283" s="337"/>
      <c r="HKX283" s="337"/>
      <c r="HKY283" s="39"/>
      <c r="HKZ283" s="342"/>
      <c r="HLA283" s="337"/>
      <c r="HLB283" s="337"/>
      <c r="HLC283" s="39"/>
      <c r="HLD283" s="342"/>
      <c r="HLE283" s="337"/>
      <c r="HLF283" s="337"/>
      <c r="HLG283" s="39"/>
      <c r="HLH283" s="342"/>
      <c r="HLI283" s="337"/>
      <c r="HLJ283" s="337"/>
      <c r="HLK283" s="39"/>
      <c r="HLL283" s="342"/>
      <c r="HLM283" s="337"/>
      <c r="HLN283" s="337"/>
      <c r="HLO283" s="39"/>
      <c r="HLP283" s="342"/>
      <c r="HLQ283" s="337"/>
      <c r="HLR283" s="337"/>
      <c r="HLS283" s="39"/>
      <c r="HLT283" s="342"/>
      <c r="HLU283" s="337"/>
      <c r="HLV283" s="337"/>
      <c r="HLW283" s="39"/>
      <c r="HLX283" s="342"/>
      <c r="HLY283" s="337"/>
      <c r="HLZ283" s="337"/>
      <c r="HMA283" s="39"/>
      <c r="HMB283" s="342"/>
      <c r="HMC283" s="337"/>
      <c r="HMD283" s="337"/>
      <c r="HME283" s="39"/>
      <c r="HMF283" s="342"/>
      <c r="HMG283" s="337"/>
      <c r="HMH283" s="337"/>
      <c r="HMI283" s="39"/>
      <c r="HMJ283" s="342"/>
      <c r="HMK283" s="337"/>
      <c r="HML283" s="337"/>
      <c r="HMM283" s="39"/>
      <c r="HMN283" s="342"/>
      <c r="HMO283" s="337"/>
      <c r="HMP283" s="337"/>
      <c r="HMQ283" s="39"/>
      <c r="HMR283" s="342"/>
      <c r="HMS283" s="337"/>
      <c r="HMT283" s="337"/>
      <c r="HMU283" s="39"/>
      <c r="HMV283" s="342"/>
      <c r="HMW283" s="337"/>
      <c r="HMX283" s="337"/>
      <c r="HMY283" s="39"/>
      <c r="HMZ283" s="342"/>
      <c r="HNA283" s="337"/>
      <c r="HNB283" s="337"/>
      <c r="HNC283" s="39"/>
      <c r="HND283" s="342"/>
      <c r="HNE283" s="337"/>
      <c r="HNF283" s="337"/>
      <c r="HNG283" s="39"/>
      <c r="HNH283" s="342"/>
      <c r="HNI283" s="337"/>
      <c r="HNJ283" s="337"/>
      <c r="HNK283" s="39"/>
      <c r="HNL283" s="342"/>
      <c r="HNM283" s="337"/>
      <c r="HNN283" s="337"/>
      <c r="HNO283" s="39"/>
      <c r="HNP283" s="342"/>
      <c r="HNQ283" s="337"/>
      <c r="HNR283" s="337"/>
      <c r="HNS283" s="39"/>
      <c r="HNT283" s="342"/>
      <c r="HNU283" s="337"/>
      <c r="HNV283" s="337"/>
      <c r="HNW283" s="39"/>
      <c r="HNX283" s="342"/>
      <c r="HNY283" s="337"/>
      <c r="HNZ283" s="337"/>
      <c r="HOA283" s="39"/>
      <c r="HOB283" s="342"/>
      <c r="HOC283" s="337"/>
      <c r="HOD283" s="337"/>
      <c r="HOE283" s="39"/>
      <c r="HOF283" s="342"/>
      <c r="HOG283" s="337"/>
      <c r="HOH283" s="337"/>
      <c r="HOI283" s="39"/>
      <c r="HOJ283" s="342"/>
      <c r="HOK283" s="337"/>
      <c r="HOL283" s="337"/>
      <c r="HOM283" s="39"/>
      <c r="HON283" s="342"/>
      <c r="HOO283" s="337"/>
      <c r="HOP283" s="337"/>
      <c r="HOQ283" s="39"/>
      <c r="HOR283" s="342"/>
      <c r="HOS283" s="337"/>
      <c r="HOT283" s="337"/>
      <c r="HOU283" s="39"/>
      <c r="HOV283" s="342"/>
      <c r="HOW283" s="337"/>
      <c r="HOX283" s="337"/>
      <c r="HOY283" s="39"/>
      <c r="HOZ283" s="342"/>
      <c r="HPA283" s="337"/>
      <c r="HPB283" s="337"/>
      <c r="HPC283" s="39"/>
      <c r="HPD283" s="342"/>
      <c r="HPE283" s="337"/>
      <c r="HPF283" s="337"/>
      <c r="HPG283" s="39"/>
      <c r="HPH283" s="342"/>
      <c r="HPI283" s="337"/>
      <c r="HPJ283" s="337"/>
      <c r="HPK283" s="39"/>
      <c r="HPL283" s="342"/>
      <c r="HPM283" s="337"/>
      <c r="HPN283" s="337"/>
      <c r="HPO283" s="39"/>
      <c r="HPP283" s="342"/>
      <c r="HPQ283" s="337"/>
      <c r="HPR283" s="337"/>
      <c r="HPS283" s="39"/>
      <c r="HPT283" s="342"/>
      <c r="HPU283" s="337"/>
      <c r="HPV283" s="337"/>
      <c r="HPW283" s="39"/>
      <c r="HPX283" s="342"/>
      <c r="HPY283" s="337"/>
      <c r="HPZ283" s="337"/>
      <c r="HQA283" s="39"/>
      <c r="HQB283" s="342"/>
      <c r="HQC283" s="337"/>
      <c r="HQD283" s="337"/>
      <c r="HQE283" s="39"/>
      <c r="HQF283" s="342"/>
      <c r="HQG283" s="337"/>
      <c r="HQH283" s="337"/>
      <c r="HQI283" s="39"/>
      <c r="HQJ283" s="342"/>
      <c r="HQK283" s="337"/>
      <c r="HQL283" s="337"/>
      <c r="HQM283" s="39"/>
      <c r="HQN283" s="342"/>
      <c r="HQO283" s="337"/>
      <c r="HQP283" s="337"/>
      <c r="HQQ283" s="39"/>
      <c r="HQR283" s="342"/>
      <c r="HQS283" s="337"/>
      <c r="HQT283" s="337"/>
      <c r="HQU283" s="39"/>
      <c r="HQV283" s="342"/>
      <c r="HQW283" s="337"/>
      <c r="HQX283" s="337"/>
      <c r="HQY283" s="39"/>
      <c r="HQZ283" s="342"/>
      <c r="HRA283" s="337"/>
      <c r="HRB283" s="337"/>
      <c r="HRC283" s="39"/>
      <c r="HRD283" s="342"/>
      <c r="HRE283" s="337"/>
      <c r="HRF283" s="337"/>
      <c r="HRG283" s="39"/>
      <c r="HRH283" s="342"/>
      <c r="HRI283" s="337"/>
      <c r="HRJ283" s="337"/>
      <c r="HRK283" s="39"/>
      <c r="HRL283" s="342"/>
      <c r="HRM283" s="337"/>
      <c r="HRN283" s="337"/>
      <c r="HRO283" s="39"/>
      <c r="HRP283" s="342"/>
      <c r="HRQ283" s="337"/>
      <c r="HRR283" s="337"/>
      <c r="HRS283" s="39"/>
      <c r="HRT283" s="342"/>
      <c r="HRU283" s="337"/>
      <c r="HRV283" s="337"/>
      <c r="HRW283" s="39"/>
      <c r="HRX283" s="342"/>
      <c r="HRY283" s="337"/>
      <c r="HRZ283" s="337"/>
      <c r="HSA283" s="39"/>
      <c r="HSB283" s="342"/>
      <c r="HSC283" s="337"/>
      <c r="HSD283" s="337"/>
      <c r="HSE283" s="39"/>
      <c r="HSF283" s="342"/>
      <c r="HSG283" s="337"/>
      <c r="HSH283" s="337"/>
      <c r="HSI283" s="39"/>
      <c r="HSJ283" s="342"/>
      <c r="HSK283" s="337"/>
      <c r="HSL283" s="337"/>
      <c r="HSM283" s="39"/>
      <c r="HSN283" s="342"/>
      <c r="HSO283" s="337"/>
      <c r="HSP283" s="337"/>
      <c r="HSQ283" s="39"/>
      <c r="HSR283" s="342"/>
      <c r="HSS283" s="337"/>
      <c r="HST283" s="337"/>
      <c r="HSU283" s="39"/>
      <c r="HSV283" s="342"/>
      <c r="HSW283" s="337"/>
      <c r="HSX283" s="337"/>
      <c r="HSY283" s="39"/>
      <c r="HSZ283" s="342"/>
      <c r="HTA283" s="337"/>
      <c r="HTB283" s="337"/>
      <c r="HTC283" s="39"/>
      <c r="HTD283" s="342"/>
      <c r="HTE283" s="337"/>
      <c r="HTF283" s="337"/>
      <c r="HTG283" s="39"/>
      <c r="HTH283" s="342"/>
      <c r="HTI283" s="337"/>
      <c r="HTJ283" s="337"/>
      <c r="HTK283" s="39"/>
      <c r="HTL283" s="342"/>
      <c r="HTM283" s="337"/>
      <c r="HTN283" s="337"/>
      <c r="HTO283" s="39"/>
      <c r="HTP283" s="342"/>
      <c r="HTQ283" s="337"/>
      <c r="HTR283" s="337"/>
      <c r="HTS283" s="39"/>
      <c r="HTT283" s="342"/>
      <c r="HTU283" s="337"/>
      <c r="HTV283" s="337"/>
      <c r="HTW283" s="39"/>
      <c r="HTX283" s="342"/>
      <c r="HTY283" s="337"/>
      <c r="HTZ283" s="337"/>
      <c r="HUA283" s="39"/>
      <c r="HUB283" s="342"/>
      <c r="HUC283" s="337"/>
      <c r="HUD283" s="337"/>
      <c r="HUE283" s="39"/>
      <c r="HUF283" s="342"/>
      <c r="HUG283" s="337"/>
      <c r="HUH283" s="337"/>
      <c r="HUI283" s="39"/>
      <c r="HUJ283" s="342"/>
      <c r="HUK283" s="337"/>
      <c r="HUL283" s="337"/>
      <c r="HUM283" s="39"/>
      <c r="HUN283" s="342"/>
      <c r="HUO283" s="337"/>
      <c r="HUP283" s="337"/>
      <c r="HUQ283" s="39"/>
      <c r="HUR283" s="342"/>
      <c r="HUS283" s="337"/>
      <c r="HUT283" s="337"/>
      <c r="HUU283" s="39"/>
      <c r="HUV283" s="342"/>
      <c r="HUW283" s="337"/>
      <c r="HUX283" s="337"/>
      <c r="HUY283" s="39"/>
      <c r="HUZ283" s="342"/>
      <c r="HVA283" s="337"/>
      <c r="HVB283" s="337"/>
      <c r="HVC283" s="39"/>
      <c r="HVD283" s="342"/>
      <c r="HVE283" s="337"/>
      <c r="HVF283" s="337"/>
      <c r="HVG283" s="39"/>
      <c r="HVH283" s="342"/>
      <c r="HVI283" s="337"/>
      <c r="HVJ283" s="337"/>
      <c r="HVK283" s="39"/>
      <c r="HVL283" s="342"/>
      <c r="HVM283" s="337"/>
      <c r="HVN283" s="337"/>
      <c r="HVO283" s="39"/>
      <c r="HVP283" s="342"/>
      <c r="HVQ283" s="337"/>
      <c r="HVR283" s="337"/>
      <c r="HVS283" s="39"/>
      <c r="HVT283" s="342"/>
      <c r="HVU283" s="337"/>
      <c r="HVV283" s="337"/>
      <c r="HVW283" s="39"/>
      <c r="HVX283" s="342"/>
      <c r="HVY283" s="337"/>
      <c r="HVZ283" s="337"/>
      <c r="HWA283" s="39"/>
      <c r="HWB283" s="342"/>
      <c r="HWC283" s="337"/>
      <c r="HWD283" s="337"/>
      <c r="HWE283" s="39"/>
      <c r="HWF283" s="342"/>
      <c r="HWG283" s="337"/>
      <c r="HWH283" s="337"/>
      <c r="HWI283" s="39"/>
      <c r="HWJ283" s="342"/>
      <c r="HWK283" s="337"/>
      <c r="HWL283" s="337"/>
      <c r="HWM283" s="39"/>
      <c r="HWN283" s="342"/>
      <c r="HWO283" s="337"/>
      <c r="HWP283" s="337"/>
      <c r="HWQ283" s="39"/>
      <c r="HWR283" s="342"/>
      <c r="HWS283" s="337"/>
      <c r="HWT283" s="337"/>
      <c r="HWU283" s="39"/>
      <c r="HWV283" s="342"/>
      <c r="HWW283" s="337"/>
      <c r="HWX283" s="337"/>
      <c r="HWY283" s="39"/>
      <c r="HWZ283" s="342"/>
      <c r="HXA283" s="337"/>
      <c r="HXB283" s="337"/>
      <c r="HXC283" s="39"/>
      <c r="HXD283" s="342"/>
      <c r="HXE283" s="337"/>
      <c r="HXF283" s="337"/>
      <c r="HXG283" s="39"/>
      <c r="HXH283" s="342"/>
      <c r="HXI283" s="337"/>
      <c r="HXJ283" s="337"/>
      <c r="HXK283" s="39"/>
      <c r="HXL283" s="342"/>
      <c r="HXM283" s="337"/>
      <c r="HXN283" s="337"/>
      <c r="HXO283" s="39"/>
      <c r="HXP283" s="342"/>
      <c r="HXQ283" s="337"/>
      <c r="HXR283" s="337"/>
      <c r="HXS283" s="39"/>
      <c r="HXT283" s="342"/>
      <c r="HXU283" s="337"/>
      <c r="HXV283" s="337"/>
      <c r="HXW283" s="39"/>
      <c r="HXX283" s="342"/>
      <c r="HXY283" s="337"/>
      <c r="HXZ283" s="337"/>
      <c r="HYA283" s="39"/>
      <c r="HYB283" s="342"/>
      <c r="HYC283" s="337"/>
      <c r="HYD283" s="337"/>
      <c r="HYE283" s="39"/>
      <c r="HYF283" s="342"/>
      <c r="HYG283" s="337"/>
      <c r="HYH283" s="337"/>
      <c r="HYI283" s="39"/>
      <c r="HYJ283" s="342"/>
      <c r="HYK283" s="337"/>
      <c r="HYL283" s="337"/>
      <c r="HYM283" s="39"/>
      <c r="HYN283" s="342"/>
      <c r="HYO283" s="337"/>
      <c r="HYP283" s="337"/>
      <c r="HYQ283" s="39"/>
      <c r="HYR283" s="342"/>
      <c r="HYS283" s="337"/>
      <c r="HYT283" s="337"/>
      <c r="HYU283" s="39"/>
      <c r="HYV283" s="342"/>
      <c r="HYW283" s="337"/>
      <c r="HYX283" s="337"/>
      <c r="HYY283" s="39"/>
      <c r="HYZ283" s="342"/>
      <c r="HZA283" s="337"/>
      <c r="HZB283" s="337"/>
      <c r="HZC283" s="39"/>
      <c r="HZD283" s="342"/>
      <c r="HZE283" s="337"/>
      <c r="HZF283" s="337"/>
      <c r="HZG283" s="39"/>
      <c r="HZH283" s="342"/>
      <c r="HZI283" s="337"/>
      <c r="HZJ283" s="337"/>
      <c r="HZK283" s="39"/>
      <c r="HZL283" s="342"/>
      <c r="HZM283" s="337"/>
      <c r="HZN283" s="337"/>
      <c r="HZO283" s="39"/>
      <c r="HZP283" s="342"/>
      <c r="HZQ283" s="337"/>
      <c r="HZR283" s="337"/>
      <c r="HZS283" s="39"/>
      <c r="HZT283" s="342"/>
      <c r="HZU283" s="337"/>
      <c r="HZV283" s="337"/>
      <c r="HZW283" s="39"/>
      <c r="HZX283" s="342"/>
      <c r="HZY283" s="337"/>
      <c r="HZZ283" s="337"/>
      <c r="IAA283" s="39"/>
      <c r="IAB283" s="342"/>
      <c r="IAC283" s="337"/>
      <c r="IAD283" s="337"/>
      <c r="IAE283" s="39"/>
      <c r="IAF283" s="342"/>
      <c r="IAG283" s="337"/>
      <c r="IAH283" s="337"/>
      <c r="IAI283" s="39"/>
      <c r="IAJ283" s="342"/>
      <c r="IAK283" s="337"/>
      <c r="IAL283" s="337"/>
      <c r="IAM283" s="39"/>
      <c r="IAN283" s="342"/>
      <c r="IAO283" s="337"/>
      <c r="IAP283" s="337"/>
      <c r="IAQ283" s="39"/>
      <c r="IAR283" s="342"/>
      <c r="IAS283" s="337"/>
      <c r="IAT283" s="337"/>
      <c r="IAU283" s="39"/>
      <c r="IAV283" s="342"/>
      <c r="IAW283" s="337"/>
      <c r="IAX283" s="337"/>
      <c r="IAY283" s="39"/>
      <c r="IAZ283" s="342"/>
      <c r="IBA283" s="337"/>
      <c r="IBB283" s="337"/>
      <c r="IBC283" s="39"/>
      <c r="IBD283" s="342"/>
      <c r="IBE283" s="337"/>
      <c r="IBF283" s="337"/>
      <c r="IBG283" s="39"/>
      <c r="IBH283" s="342"/>
      <c r="IBI283" s="337"/>
      <c r="IBJ283" s="337"/>
      <c r="IBK283" s="39"/>
      <c r="IBL283" s="342"/>
      <c r="IBM283" s="337"/>
      <c r="IBN283" s="337"/>
      <c r="IBO283" s="39"/>
      <c r="IBP283" s="342"/>
      <c r="IBQ283" s="337"/>
      <c r="IBR283" s="337"/>
      <c r="IBS283" s="39"/>
      <c r="IBT283" s="342"/>
      <c r="IBU283" s="337"/>
      <c r="IBV283" s="337"/>
      <c r="IBW283" s="39"/>
      <c r="IBX283" s="342"/>
      <c r="IBY283" s="337"/>
      <c r="IBZ283" s="337"/>
      <c r="ICA283" s="39"/>
      <c r="ICB283" s="342"/>
      <c r="ICC283" s="337"/>
      <c r="ICD283" s="337"/>
      <c r="ICE283" s="39"/>
      <c r="ICF283" s="342"/>
      <c r="ICG283" s="337"/>
      <c r="ICH283" s="337"/>
      <c r="ICI283" s="39"/>
      <c r="ICJ283" s="342"/>
      <c r="ICK283" s="337"/>
      <c r="ICL283" s="337"/>
      <c r="ICM283" s="39"/>
      <c r="ICN283" s="342"/>
      <c r="ICO283" s="337"/>
      <c r="ICP283" s="337"/>
      <c r="ICQ283" s="39"/>
      <c r="ICR283" s="342"/>
      <c r="ICS283" s="337"/>
      <c r="ICT283" s="337"/>
      <c r="ICU283" s="39"/>
      <c r="ICV283" s="342"/>
      <c r="ICW283" s="337"/>
      <c r="ICX283" s="337"/>
      <c r="ICY283" s="39"/>
      <c r="ICZ283" s="342"/>
      <c r="IDA283" s="337"/>
      <c r="IDB283" s="337"/>
      <c r="IDC283" s="39"/>
      <c r="IDD283" s="342"/>
      <c r="IDE283" s="337"/>
      <c r="IDF283" s="337"/>
      <c r="IDG283" s="39"/>
      <c r="IDH283" s="342"/>
      <c r="IDI283" s="337"/>
      <c r="IDJ283" s="337"/>
      <c r="IDK283" s="39"/>
      <c r="IDL283" s="342"/>
      <c r="IDM283" s="337"/>
      <c r="IDN283" s="337"/>
      <c r="IDO283" s="39"/>
      <c r="IDP283" s="342"/>
      <c r="IDQ283" s="337"/>
      <c r="IDR283" s="337"/>
      <c r="IDS283" s="39"/>
      <c r="IDT283" s="342"/>
      <c r="IDU283" s="337"/>
      <c r="IDV283" s="337"/>
      <c r="IDW283" s="39"/>
      <c r="IDX283" s="342"/>
      <c r="IDY283" s="337"/>
      <c r="IDZ283" s="337"/>
      <c r="IEA283" s="39"/>
      <c r="IEB283" s="342"/>
      <c r="IEC283" s="337"/>
      <c r="IED283" s="337"/>
      <c r="IEE283" s="39"/>
      <c r="IEF283" s="342"/>
      <c r="IEG283" s="337"/>
      <c r="IEH283" s="337"/>
      <c r="IEI283" s="39"/>
      <c r="IEJ283" s="342"/>
      <c r="IEK283" s="337"/>
      <c r="IEL283" s="337"/>
      <c r="IEM283" s="39"/>
      <c r="IEN283" s="342"/>
      <c r="IEO283" s="337"/>
      <c r="IEP283" s="337"/>
      <c r="IEQ283" s="39"/>
      <c r="IER283" s="342"/>
      <c r="IES283" s="337"/>
      <c r="IET283" s="337"/>
      <c r="IEU283" s="39"/>
      <c r="IEV283" s="342"/>
      <c r="IEW283" s="337"/>
      <c r="IEX283" s="337"/>
      <c r="IEY283" s="39"/>
      <c r="IEZ283" s="342"/>
      <c r="IFA283" s="337"/>
      <c r="IFB283" s="337"/>
      <c r="IFC283" s="39"/>
      <c r="IFD283" s="342"/>
      <c r="IFE283" s="337"/>
      <c r="IFF283" s="337"/>
      <c r="IFG283" s="39"/>
      <c r="IFH283" s="342"/>
      <c r="IFI283" s="337"/>
      <c r="IFJ283" s="337"/>
      <c r="IFK283" s="39"/>
      <c r="IFL283" s="342"/>
      <c r="IFM283" s="337"/>
      <c r="IFN283" s="337"/>
      <c r="IFO283" s="39"/>
      <c r="IFP283" s="342"/>
      <c r="IFQ283" s="337"/>
      <c r="IFR283" s="337"/>
      <c r="IFS283" s="39"/>
      <c r="IFT283" s="342"/>
      <c r="IFU283" s="337"/>
      <c r="IFV283" s="337"/>
      <c r="IFW283" s="39"/>
      <c r="IFX283" s="342"/>
      <c r="IFY283" s="337"/>
      <c r="IFZ283" s="337"/>
      <c r="IGA283" s="39"/>
      <c r="IGB283" s="342"/>
      <c r="IGC283" s="337"/>
      <c r="IGD283" s="337"/>
      <c r="IGE283" s="39"/>
      <c r="IGF283" s="342"/>
      <c r="IGG283" s="337"/>
      <c r="IGH283" s="337"/>
      <c r="IGI283" s="39"/>
      <c r="IGJ283" s="342"/>
      <c r="IGK283" s="337"/>
      <c r="IGL283" s="337"/>
      <c r="IGM283" s="39"/>
      <c r="IGN283" s="342"/>
      <c r="IGO283" s="337"/>
      <c r="IGP283" s="337"/>
      <c r="IGQ283" s="39"/>
      <c r="IGR283" s="342"/>
      <c r="IGS283" s="337"/>
      <c r="IGT283" s="337"/>
      <c r="IGU283" s="39"/>
      <c r="IGV283" s="342"/>
      <c r="IGW283" s="337"/>
      <c r="IGX283" s="337"/>
      <c r="IGY283" s="39"/>
      <c r="IGZ283" s="342"/>
      <c r="IHA283" s="337"/>
      <c r="IHB283" s="337"/>
      <c r="IHC283" s="39"/>
      <c r="IHD283" s="342"/>
      <c r="IHE283" s="337"/>
      <c r="IHF283" s="337"/>
      <c r="IHG283" s="39"/>
      <c r="IHH283" s="342"/>
      <c r="IHI283" s="337"/>
      <c r="IHJ283" s="337"/>
      <c r="IHK283" s="39"/>
      <c r="IHL283" s="342"/>
      <c r="IHM283" s="337"/>
      <c r="IHN283" s="337"/>
      <c r="IHO283" s="39"/>
      <c r="IHP283" s="342"/>
      <c r="IHQ283" s="337"/>
      <c r="IHR283" s="337"/>
      <c r="IHS283" s="39"/>
      <c r="IHT283" s="342"/>
      <c r="IHU283" s="337"/>
      <c r="IHV283" s="337"/>
      <c r="IHW283" s="39"/>
      <c r="IHX283" s="342"/>
      <c r="IHY283" s="337"/>
      <c r="IHZ283" s="337"/>
      <c r="IIA283" s="39"/>
      <c r="IIB283" s="342"/>
      <c r="IIC283" s="337"/>
      <c r="IID283" s="337"/>
      <c r="IIE283" s="39"/>
      <c r="IIF283" s="342"/>
      <c r="IIG283" s="337"/>
      <c r="IIH283" s="337"/>
      <c r="III283" s="39"/>
      <c r="IIJ283" s="342"/>
      <c r="IIK283" s="337"/>
      <c r="IIL283" s="337"/>
      <c r="IIM283" s="39"/>
      <c r="IIN283" s="342"/>
      <c r="IIO283" s="337"/>
      <c r="IIP283" s="337"/>
      <c r="IIQ283" s="39"/>
      <c r="IIR283" s="342"/>
      <c r="IIS283" s="337"/>
      <c r="IIT283" s="337"/>
      <c r="IIU283" s="39"/>
      <c r="IIV283" s="342"/>
      <c r="IIW283" s="337"/>
      <c r="IIX283" s="337"/>
      <c r="IIY283" s="39"/>
      <c r="IIZ283" s="342"/>
      <c r="IJA283" s="337"/>
      <c r="IJB283" s="337"/>
      <c r="IJC283" s="39"/>
      <c r="IJD283" s="342"/>
      <c r="IJE283" s="337"/>
      <c r="IJF283" s="337"/>
      <c r="IJG283" s="39"/>
      <c r="IJH283" s="342"/>
      <c r="IJI283" s="337"/>
      <c r="IJJ283" s="337"/>
      <c r="IJK283" s="39"/>
      <c r="IJL283" s="342"/>
      <c r="IJM283" s="337"/>
      <c r="IJN283" s="337"/>
      <c r="IJO283" s="39"/>
      <c r="IJP283" s="342"/>
      <c r="IJQ283" s="337"/>
      <c r="IJR283" s="337"/>
      <c r="IJS283" s="39"/>
      <c r="IJT283" s="342"/>
      <c r="IJU283" s="337"/>
      <c r="IJV283" s="337"/>
      <c r="IJW283" s="39"/>
      <c r="IJX283" s="342"/>
      <c r="IJY283" s="337"/>
      <c r="IJZ283" s="337"/>
      <c r="IKA283" s="39"/>
      <c r="IKB283" s="342"/>
      <c r="IKC283" s="337"/>
      <c r="IKD283" s="337"/>
      <c r="IKE283" s="39"/>
      <c r="IKF283" s="342"/>
      <c r="IKG283" s="337"/>
      <c r="IKH283" s="337"/>
      <c r="IKI283" s="39"/>
      <c r="IKJ283" s="342"/>
      <c r="IKK283" s="337"/>
      <c r="IKL283" s="337"/>
      <c r="IKM283" s="39"/>
      <c r="IKN283" s="342"/>
      <c r="IKO283" s="337"/>
      <c r="IKP283" s="337"/>
      <c r="IKQ283" s="39"/>
      <c r="IKR283" s="342"/>
      <c r="IKS283" s="337"/>
      <c r="IKT283" s="337"/>
      <c r="IKU283" s="39"/>
      <c r="IKV283" s="342"/>
      <c r="IKW283" s="337"/>
      <c r="IKX283" s="337"/>
      <c r="IKY283" s="39"/>
      <c r="IKZ283" s="342"/>
      <c r="ILA283" s="337"/>
      <c r="ILB283" s="337"/>
      <c r="ILC283" s="39"/>
      <c r="ILD283" s="342"/>
      <c r="ILE283" s="337"/>
      <c r="ILF283" s="337"/>
      <c r="ILG283" s="39"/>
      <c r="ILH283" s="342"/>
      <c r="ILI283" s="337"/>
      <c r="ILJ283" s="337"/>
      <c r="ILK283" s="39"/>
      <c r="ILL283" s="342"/>
      <c r="ILM283" s="337"/>
      <c r="ILN283" s="337"/>
      <c r="ILO283" s="39"/>
      <c r="ILP283" s="342"/>
      <c r="ILQ283" s="337"/>
      <c r="ILR283" s="337"/>
      <c r="ILS283" s="39"/>
      <c r="ILT283" s="342"/>
      <c r="ILU283" s="337"/>
      <c r="ILV283" s="337"/>
      <c r="ILW283" s="39"/>
      <c r="ILX283" s="342"/>
      <c r="ILY283" s="337"/>
      <c r="ILZ283" s="337"/>
      <c r="IMA283" s="39"/>
      <c r="IMB283" s="342"/>
      <c r="IMC283" s="337"/>
      <c r="IMD283" s="337"/>
      <c r="IME283" s="39"/>
      <c r="IMF283" s="342"/>
      <c r="IMG283" s="337"/>
      <c r="IMH283" s="337"/>
      <c r="IMI283" s="39"/>
      <c r="IMJ283" s="342"/>
      <c r="IMK283" s="337"/>
      <c r="IML283" s="337"/>
      <c r="IMM283" s="39"/>
      <c r="IMN283" s="342"/>
      <c r="IMO283" s="337"/>
      <c r="IMP283" s="337"/>
      <c r="IMQ283" s="39"/>
      <c r="IMR283" s="342"/>
      <c r="IMS283" s="337"/>
      <c r="IMT283" s="337"/>
      <c r="IMU283" s="39"/>
      <c r="IMV283" s="342"/>
      <c r="IMW283" s="337"/>
      <c r="IMX283" s="337"/>
      <c r="IMY283" s="39"/>
      <c r="IMZ283" s="342"/>
      <c r="INA283" s="337"/>
      <c r="INB283" s="337"/>
      <c r="INC283" s="39"/>
      <c r="IND283" s="342"/>
      <c r="INE283" s="337"/>
      <c r="INF283" s="337"/>
      <c r="ING283" s="39"/>
      <c r="INH283" s="342"/>
      <c r="INI283" s="337"/>
      <c r="INJ283" s="337"/>
      <c r="INK283" s="39"/>
      <c r="INL283" s="342"/>
      <c r="INM283" s="337"/>
      <c r="INN283" s="337"/>
      <c r="INO283" s="39"/>
      <c r="INP283" s="342"/>
      <c r="INQ283" s="337"/>
      <c r="INR283" s="337"/>
      <c r="INS283" s="39"/>
      <c r="INT283" s="342"/>
      <c r="INU283" s="337"/>
      <c r="INV283" s="337"/>
      <c r="INW283" s="39"/>
      <c r="INX283" s="342"/>
      <c r="INY283" s="337"/>
      <c r="INZ283" s="337"/>
      <c r="IOA283" s="39"/>
      <c r="IOB283" s="342"/>
      <c r="IOC283" s="337"/>
      <c r="IOD283" s="337"/>
      <c r="IOE283" s="39"/>
      <c r="IOF283" s="342"/>
      <c r="IOG283" s="337"/>
      <c r="IOH283" s="337"/>
      <c r="IOI283" s="39"/>
      <c r="IOJ283" s="342"/>
      <c r="IOK283" s="337"/>
      <c r="IOL283" s="337"/>
      <c r="IOM283" s="39"/>
      <c r="ION283" s="342"/>
      <c r="IOO283" s="337"/>
      <c r="IOP283" s="337"/>
      <c r="IOQ283" s="39"/>
      <c r="IOR283" s="342"/>
      <c r="IOS283" s="337"/>
      <c r="IOT283" s="337"/>
      <c r="IOU283" s="39"/>
      <c r="IOV283" s="342"/>
      <c r="IOW283" s="337"/>
      <c r="IOX283" s="337"/>
      <c r="IOY283" s="39"/>
      <c r="IOZ283" s="342"/>
      <c r="IPA283" s="337"/>
      <c r="IPB283" s="337"/>
      <c r="IPC283" s="39"/>
      <c r="IPD283" s="342"/>
      <c r="IPE283" s="337"/>
      <c r="IPF283" s="337"/>
      <c r="IPG283" s="39"/>
      <c r="IPH283" s="342"/>
      <c r="IPI283" s="337"/>
      <c r="IPJ283" s="337"/>
      <c r="IPK283" s="39"/>
      <c r="IPL283" s="342"/>
      <c r="IPM283" s="337"/>
      <c r="IPN283" s="337"/>
      <c r="IPO283" s="39"/>
      <c r="IPP283" s="342"/>
      <c r="IPQ283" s="337"/>
      <c r="IPR283" s="337"/>
      <c r="IPS283" s="39"/>
      <c r="IPT283" s="342"/>
      <c r="IPU283" s="337"/>
      <c r="IPV283" s="337"/>
      <c r="IPW283" s="39"/>
      <c r="IPX283" s="342"/>
      <c r="IPY283" s="337"/>
      <c r="IPZ283" s="337"/>
      <c r="IQA283" s="39"/>
      <c r="IQB283" s="342"/>
      <c r="IQC283" s="337"/>
      <c r="IQD283" s="337"/>
      <c r="IQE283" s="39"/>
      <c r="IQF283" s="342"/>
      <c r="IQG283" s="337"/>
      <c r="IQH283" s="337"/>
      <c r="IQI283" s="39"/>
      <c r="IQJ283" s="342"/>
      <c r="IQK283" s="337"/>
      <c r="IQL283" s="337"/>
      <c r="IQM283" s="39"/>
      <c r="IQN283" s="342"/>
      <c r="IQO283" s="337"/>
      <c r="IQP283" s="337"/>
      <c r="IQQ283" s="39"/>
      <c r="IQR283" s="342"/>
      <c r="IQS283" s="337"/>
      <c r="IQT283" s="337"/>
      <c r="IQU283" s="39"/>
      <c r="IQV283" s="342"/>
      <c r="IQW283" s="337"/>
      <c r="IQX283" s="337"/>
      <c r="IQY283" s="39"/>
      <c r="IQZ283" s="342"/>
      <c r="IRA283" s="337"/>
      <c r="IRB283" s="337"/>
      <c r="IRC283" s="39"/>
      <c r="IRD283" s="342"/>
      <c r="IRE283" s="337"/>
      <c r="IRF283" s="337"/>
      <c r="IRG283" s="39"/>
      <c r="IRH283" s="342"/>
      <c r="IRI283" s="337"/>
      <c r="IRJ283" s="337"/>
      <c r="IRK283" s="39"/>
      <c r="IRL283" s="342"/>
      <c r="IRM283" s="337"/>
      <c r="IRN283" s="337"/>
      <c r="IRO283" s="39"/>
      <c r="IRP283" s="342"/>
      <c r="IRQ283" s="337"/>
      <c r="IRR283" s="337"/>
      <c r="IRS283" s="39"/>
      <c r="IRT283" s="342"/>
      <c r="IRU283" s="337"/>
      <c r="IRV283" s="337"/>
      <c r="IRW283" s="39"/>
      <c r="IRX283" s="342"/>
      <c r="IRY283" s="337"/>
      <c r="IRZ283" s="337"/>
      <c r="ISA283" s="39"/>
      <c r="ISB283" s="342"/>
      <c r="ISC283" s="337"/>
      <c r="ISD283" s="337"/>
      <c r="ISE283" s="39"/>
      <c r="ISF283" s="342"/>
      <c r="ISG283" s="337"/>
      <c r="ISH283" s="337"/>
      <c r="ISI283" s="39"/>
      <c r="ISJ283" s="342"/>
      <c r="ISK283" s="337"/>
      <c r="ISL283" s="337"/>
      <c r="ISM283" s="39"/>
      <c r="ISN283" s="342"/>
      <c r="ISO283" s="337"/>
      <c r="ISP283" s="337"/>
      <c r="ISQ283" s="39"/>
      <c r="ISR283" s="342"/>
      <c r="ISS283" s="337"/>
      <c r="IST283" s="337"/>
      <c r="ISU283" s="39"/>
      <c r="ISV283" s="342"/>
      <c r="ISW283" s="337"/>
      <c r="ISX283" s="337"/>
      <c r="ISY283" s="39"/>
      <c r="ISZ283" s="342"/>
      <c r="ITA283" s="337"/>
      <c r="ITB283" s="337"/>
      <c r="ITC283" s="39"/>
      <c r="ITD283" s="342"/>
      <c r="ITE283" s="337"/>
      <c r="ITF283" s="337"/>
      <c r="ITG283" s="39"/>
      <c r="ITH283" s="342"/>
      <c r="ITI283" s="337"/>
      <c r="ITJ283" s="337"/>
      <c r="ITK283" s="39"/>
      <c r="ITL283" s="342"/>
      <c r="ITM283" s="337"/>
      <c r="ITN283" s="337"/>
      <c r="ITO283" s="39"/>
      <c r="ITP283" s="342"/>
      <c r="ITQ283" s="337"/>
      <c r="ITR283" s="337"/>
      <c r="ITS283" s="39"/>
      <c r="ITT283" s="342"/>
      <c r="ITU283" s="337"/>
      <c r="ITV283" s="337"/>
      <c r="ITW283" s="39"/>
      <c r="ITX283" s="342"/>
      <c r="ITY283" s="337"/>
      <c r="ITZ283" s="337"/>
      <c r="IUA283" s="39"/>
      <c r="IUB283" s="342"/>
      <c r="IUC283" s="337"/>
      <c r="IUD283" s="337"/>
      <c r="IUE283" s="39"/>
      <c r="IUF283" s="342"/>
      <c r="IUG283" s="337"/>
      <c r="IUH283" s="337"/>
      <c r="IUI283" s="39"/>
      <c r="IUJ283" s="342"/>
      <c r="IUK283" s="337"/>
      <c r="IUL283" s="337"/>
      <c r="IUM283" s="39"/>
      <c r="IUN283" s="342"/>
      <c r="IUO283" s="337"/>
      <c r="IUP283" s="337"/>
      <c r="IUQ283" s="39"/>
      <c r="IUR283" s="342"/>
      <c r="IUS283" s="337"/>
      <c r="IUT283" s="337"/>
      <c r="IUU283" s="39"/>
      <c r="IUV283" s="342"/>
      <c r="IUW283" s="337"/>
      <c r="IUX283" s="337"/>
      <c r="IUY283" s="39"/>
      <c r="IUZ283" s="342"/>
      <c r="IVA283" s="337"/>
      <c r="IVB283" s="337"/>
      <c r="IVC283" s="39"/>
      <c r="IVD283" s="342"/>
      <c r="IVE283" s="337"/>
      <c r="IVF283" s="337"/>
      <c r="IVG283" s="39"/>
      <c r="IVH283" s="342"/>
      <c r="IVI283" s="337"/>
      <c r="IVJ283" s="337"/>
      <c r="IVK283" s="39"/>
      <c r="IVL283" s="342"/>
      <c r="IVM283" s="337"/>
      <c r="IVN283" s="337"/>
      <c r="IVO283" s="39"/>
      <c r="IVP283" s="342"/>
      <c r="IVQ283" s="337"/>
      <c r="IVR283" s="337"/>
      <c r="IVS283" s="39"/>
      <c r="IVT283" s="342"/>
      <c r="IVU283" s="337"/>
      <c r="IVV283" s="337"/>
      <c r="IVW283" s="39"/>
      <c r="IVX283" s="342"/>
      <c r="IVY283" s="337"/>
      <c r="IVZ283" s="337"/>
      <c r="IWA283" s="39"/>
      <c r="IWB283" s="342"/>
      <c r="IWC283" s="337"/>
      <c r="IWD283" s="337"/>
      <c r="IWE283" s="39"/>
      <c r="IWF283" s="342"/>
      <c r="IWG283" s="337"/>
      <c r="IWH283" s="337"/>
      <c r="IWI283" s="39"/>
      <c r="IWJ283" s="342"/>
      <c r="IWK283" s="337"/>
      <c r="IWL283" s="337"/>
      <c r="IWM283" s="39"/>
      <c r="IWN283" s="342"/>
      <c r="IWO283" s="337"/>
      <c r="IWP283" s="337"/>
      <c r="IWQ283" s="39"/>
      <c r="IWR283" s="342"/>
      <c r="IWS283" s="337"/>
      <c r="IWT283" s="337"/>
      <c r="IWU283" s="39"/>
      <c r="IWV283" s="342"/>
      <c r="IWW283" s="337"/>
      <c r="IWX283" s="337"/>
      <c r="IWY283" s="39"/>
      <c r="IWZ283" s="342"/>
      <c r="IXA283" s="337"/>
      <c r="IXB283" s="337"/>
      <c r="IXC283" s="39"/>
      <c r="IXD283" s="342"/>
      <c r="IXE283" s="337"/>
      <c r="IXF283" s="337"/>
      <c r="IXG283" s="39"/>
      <c r="IXH283" s="342"/>
      <c r="IXI283" s="337"/>
      <c r="IXJ283" s="337"/>
      <c r="IXK283" s="39"/>
      <c r="IXL283" s="342"/>
      <c r="IXM283" s="337"/>
      <c r="IXN283" s="337"/>
      <c r="IXO283" s="39"/>
      <c r="IXP283" s="342"/>
      <c r="IXQ283" s="337"/>
      <c r="IXR283" s="337"/>
      <c r="IXS283" s="39"/>
      <c r="IXT283" s="342"/>
      <c r="IXU283" s="337"/>
      <c r="IXV283" s="337"/>
      <c r="IXW283" s="39"/>
      <c r="IXX283" s="342"/>
      <c r="IXY283" s="337"/>
      <c r="IXZ283" s="337"/>
      <c r="IYA283" s="39"/>
      <c r="IYB283" s="342"/>
      <c r="IYC283" s="337"/>
      <c r="IYD283" s="337"/>
      <c r="IYE283" s="39"/>
      <c r="IYF283" s="342"/>
      <c r="IYG283" s="337"/>
      <c r="IYH283" s="337"/>
      <c r="IYI283" s="39"/>
      <c r="IYJ283" s="342"/>
      <c r="IYK283" s="337"/>
      <c r="IYL283" s="337"/>
      <c r="IYM283" s="39"/>
      <c r="IYN283" s="342"/>
      <c r="IYO283" s="337"/>
      <c r="IYP283" s="337"/>
      <c r="IYQ283" s="39"/>
      <c r="IYR283" s="342"/>
      <c r="IYS283" s="337"/>
      <c r="IYT283" s="337"/>
      <c r="IYU283" s="39"/>
      <c r="IYV283" s="342"/>
      <c r="IYW283" s="337"/>
      <c r="IYX283" s="337"/>
      <c r="IYY283" s="39"/>
      <c r="IYZ283" s="342"/>
      <c r="IZA283" s="337"/>
      <c r="IZB283" s="337"/>
      <c r="IZC283" s="39"/>
      <c r="IZD283" s="342"/>
      <c r="IZE283" s="337"/>
      <c r="IZF283" s="337"/>
      <c r="IZG283" s="39"/>
      <c r="IZH283" s="342"/>
      <c r="IZI283" s="337"/>
      <c r="IZJ283" s="337"/>
      <c r="IZK283" s="39"/>
      <c r="IZL283" s="342"/>
      <c r="IZM283" s="337"/>
      <c r="IZN283" s="337"/>
      <c r="IZO283" s="39"/>
      <c r="IZP283" s="342"/>
      <c r="IZQ283" s="337"/>
      <c r="IZR283" s="337"/>
      <c r="IZS283" s="39"/>
      <c r="IZT283" s="342"/>
      <c r="IZU283" s="337"/>
      <c r="IZV283" s="337"/>
      <c r="IZW283" s="39"/>
      <c r="IZX283" s="342"/>
      <c r="IZY283" s="337"/>
      <c r="IZZ283" s="337"/>
      <c r="JAA283" s="39"/>
      <c r="JAB283" s="342"/>
      <c r="JAC283" s="337"/>
      <c r="JAD283" s="337"/>
      <c r="JAE283" s="39"/>
      <c r="JAF283" s="342"/>
      <c r="JAG283" s="337"/>
      <c r="JAH283" s="337"/>
      <c r="JAI283" s="39"/>
      <c r="JAJ283" s="342"/>
      <c r="JAK283" s="337"/>
      <c r="JAL283" s="337"/>
      <c r="JAM283" s="39"/>
      <c r="JAN283" s="342"/>
      <c r="JAO283" s="337"/>
      <c r="JAP283" s="337"/>
      <c r="JAQ283" s="39"/>
      <c r="JAR283" s="342"/>
      <c r="JAS283" s="337"/>
      <c r="JAT283" s="337"/>
      <c r="JAU283" s="39"/>
      <c r="JAV283" s="342"/>
      <c r="JAW283" s="337"/>
      <c r="JAX283" s="337"/>
      <c r="JAY283" s="39"/>
      <c r="JAZ283" s="342"/>
      <c r="JBA283" s="337"/>
      <c r="JBB283" s="337"/>
      <c r="JBC283" s="39"/>
      <c r="JBD283" s="342"/>
      <c r="JBE283" s="337"/>
      <c r="JBF283" s="337"/>
      <c r="JBG283" s="39"/>
      <c r="JBH283" s="342"/>
      <c r="JBI283" s="337"/>
      <c r="JBJ283" s="337"/>
      <c r="JBK283" s="39"/>
      <c r="JBL283" s="342"/>
      <c r="JBM283" s="337"/>
      <c r="JBN283" s="337"/>
      <c r="JBO283" s="39"/>
      <c r="JBP283" s="342"/>
      <c r="JBQ283" s="337"/>
      <c r="JBR283" s="337"/>
      <c r="JBS283" s="39"/>
      <c r="JBT283" s="342"/>
      <c r="JBU283" s="337"/>
      <c r="JBV283" s="337"/>
      <c r="JBW283" s="39"/>
      <c r="JBX283" s="342"/>
      <c r="JBY283" s="337"/>
      <c r="JBZ283" s="337"/>
      <c r="JCA283" s="39"/>
      <c r="JCB283" s="342"/>
      <c r="JCC283" s="337"/>
      <c r="JCD283" s="337"/>
      <c r="JCE283" s="39"/>
      <c r="JCF283" s="342"/>
      <c r="JCG283" s="337"/>
      <c r="JCH283" s="337"/>
      <c r="JCI283" s="39"/>
      <c r="JCJ283" s="342"/>
      <c r="JCK283" s="337"/>
      <c r="JCL283" s="337"/>
      <c r="JCM283" s="39"/>
      <c r="JCN283" s="342"/>
      <c r="JCO283" s="337"/>
      <c r="JCP283" s="337"/>
      <c r="JCQ283" s="39"/>
      <c r="JCR283" s="342"/>
      <c r="JCS283" s="337"/>
      <c r="JCT283" s="337"/>
      <c r="JCU283" s="39"/>
      <c r="JCV283" s="342"/>
      <c r="JCW283" s="337"/>
      <c r="JCX283" s="337"/>
      <c r="JCY283" s="39"/>
      <c r="JCZ283" s="342"/>
      <c r="JDA283" s="337"/>
      <c r="JDB283" s="337"/>
      <c r="JDC283" s="39"/>
      <c r="JDD283" s="342"/>
      <c r="JDE283" s="337"/>
      <c r="JDF283" s="337"/>
      <c r="JDG283" s="39"/>
      <c r="JDH283" s="342"/>
      <c r="JDI283" s="337"/>
      <c r="JDJ283" s="337"/>
      <c r="JDK283" s="39"/>
      <c r="JDL283" s="342"/>
      <c r="JDM283" s="337"/>
      <c r="JDN283" s="337"/>
      <c r="JDO283" s="39"/>
      <c r="JDP283" s="342"/>
      <c r="JDQ283" s="337"/>
      <c r="JDR283" s="337"/>
      <c r="JDS283" s="39"/>
      <c r="JDT283" s="342"/>
      <c r="JDU283" s="337"/>
      <c r="JDV283" s="337"/>
      <c r="JDW283" s="39"/>
      <c r="JDX283" s="342"/>
      <c r="JDY283" s="337"/>
      <c r="JDZ283" s="337"/>
      <c r="JEA283" s="39"/>
      <c r="JEB283" s="342"/>
      <c r="JEC283" s="337"/>
      <c r="JED283" s="337"/>
      <c r="JEE283" s="39"/>
      <c r="JEF283" s="342"/>
      <c r="JEG283" s="337"/>
      <c r="JEH283" s="337"/>
      <c r="JEI283" s="39"/>
      <c r="JEJ283" s="342"/>
      <c r="JEK283" s="337"/>
      <c r="JEL283" s="337"/>
      <c r="JEM283" s="39"/>
      <c r="JEN283" s="342"/>
      <c r="JEO283" s="337"/>
      <c r="JEP283" s="337"/>
      <c r="JEQ283" s="39"/>
      <c r="JER283" s="342"/>
      <c r="JES283" s="337"/>
      <c r="JET283" s="337"/>
      <c r="JEU283" s="39"/>
      <c r="JEV283" s="342"/>
      <c r="JEW283" s="337"/>
      <c r="JEX283" s="337"/>
      <c r="JEY283" s="39"/>
      <c r="JEZ283" s="342"/>
      <c r="JFA283" s="337"/>
      <c r="JFB283" s="337"/>
      <c r="JFC283" s="39"/>
      <c r="JFD283" s="342"/>
      <c r="JFE283" s="337"/>
      <c r="JFF283" s="337"/>
      <c r="JFG283" s="39"/>
      <c r="JFH283" s="342"/>
      <c r="JFI283" s="337"/>
      <c r="JFJ283" s="337"/>
      <c r="JFK283" s="39"/>
      <c r="JFL283" s="342"/>
      <c r="JFM283" s="337"/>
      <c r="JFN283" s="337"/>
      <c r="JFO283" s="39"/>
      <c r="JFP283" s="342"/>
      <c r="JFQ283" s="337"/>
      <c r="JFR283" s="337"/>
      <c r="JFS283" s="39"/>
      <c r="JFT283" s="342"/>
      <c r="JFU283" s="337"/>
      <c r="JFV283" s="337"/>
      <c r="JFW283" s="39"/>
      <c r="JFX283" s="342"/>
      <c r="JFY283" s="337"/>
      <c r="JFZ283" s="337"/>
      <c r="JGA283" s="39"/>
      <c r="JGB283" s="342"/>
      <c r="JGC283" s="337"/>
      <c r="JGD283" s="337"/>
      <c r="JGE283" s="39"/>
      <c r="JGF283" s="342"/>
      <c r="JGG283" s="337"/>
      <c r="JGH283" s="337"/>
      <c r="JGI283" s="39"/>
      <c r="JGJ283" s="342"/>
      <c r="JGK283" s="337"/>
      <c r="JGL283" s="337"/>
      <c r="JGM283" s="39"/>
      <c r="JGN283" s="342"/>
      <c r="JGO283" s="337"/>
      <c r="JGP283" s="337"/>
      <c r="JGQ283" s="39"/>
      <c r="JGR283" s="342"/>
      <c r="JGS283" s="337"/>
      <c r="JGT283" s="337"/>
      <c r="JGU283" s="39"/>
      <c r="JGV283" s="342"/>
      <c r="JGW283" s="337"/>
      <c r="JGX283" s="337"/>
      <c r="JGY283" s="39"/>
      <c r="JGZ283" s="342"/>
      <c r="JHA283" s="337"/>
      <c r="JHB283" s="337"/>
      <c r="JHC283" s="39"/>
      <c r="JHD283" s="342"/>
      <c r="JHE283" s="337"/>
      <c r="JHF283" s="337"/>
      <c r="JHG283" s="39"/>
      <c r="JHH283" s="342"/>
      <c r="JHI283" s="337"/>
      <c r="JHJ283" s="337"/>
      <c r="JHK283" s="39"/>
      <c r="JHL283" s="342"/>
      <c r="JHM283" s="337"/>
      <c r="JHN283" s="337"/>
      <c r="JHO283" s="39"/>
      <c r="JHP283" s="342"/>
      <c r="JHQ283" s="337"/>
      <c r="JHR283" s="337"/>
      <c r="JHS283" s="39"/>
      <c r="JHT283" s="342"/>
      <c r="JHU283" s="337"/>
      <c r="JHV283" s="337"/>
      <c r="JHW283" s="39"/>
      <c r="JHX283" s="342"/>
      <c r="JHY283" s="337"/>
      <c r="JHZ283" s="337"/>
      <c r="JIA283" s="39"/>
      <c r="JIB283" s="342"/>
      <c r="JIC283" s="337"/>
      <c r="JID283" s="337"/>
      <c r="JIE283" s="39"/>
      <c r="JIF283" s="342"/>
      <c r="JIG283" s="337"/>
      <c r="JIH283" s="337"/>
      <c r="JII283" s="39"/>
      <c r="JIJ283" s="342"/>
      <c r="JIK283" s="337"/>
      <c r="JIL283" s="337"/>
      <c r="JIM283" s="39"/>
      <c r="JIN283" s="342"/>
      <c r="JIO283" s="337"/>
      <c r="JIP283" s="337"/>
      <c r="JIQ283" s="39"/>
      <c r="JIR283" s="342"/>
      <c r="JIS283" s="337"/>
      <c r="JIT283" s="337"/>
      <c r="JIU283" s="39"/>
      <c r="JIV283" s="342"/>
      <c r="JIW283" s="337"/>
      <c r="JIX283" s="337"/>
      <c r="JIY283" s="39"/>
      <c r="JIZ283" s="342"/>
      <c r="JJA283" s="337"/>
      <c r="JJB283" s="337"/>
      <c r="JJC283" s="39"/>
      <c r="JJD283" s="342"/>
      <c r="JJE283" s="337"/>
      <c r="JJF283" s="337"/>
      <c r="JJG283" s="39"/>
      <c r="JJH283" s="342"/>
      <c r="JJI283" s="337"/>
      <c r="JJJ283" s="337"/>
      <c r="JJK283" s="39"/>
      <c r="JJL283" s="342"/>
      <c r="JJM283" s="337"/>
      <c r="JJN283" s="337"/>
      <c r="JJO283" s="39"/>
      <c r="JJP283" s="342"/>
      <c r="JJQ283" s="337"/>
      <c r="JJR283" s="337"/>
      <c r="JJS283" s="39"/>
      <c r="JJT283" s="342"/>
      <c r="JJU283" s="337"/>
      <c r="JJV283" s="337"/>
      <c r="JJW283" s="39"/>
      <c r="JJX283" s="342"/>
      <c r="JJY283" s="337"/>
      <c r="JJZ283" s="337"/>
      <c r="JKA283" s="39"/>
      <c r="JKB283" s="342"/>
      <c r="JKC283" s="337"/>
      <c r="JKD283" s="337"/>
      <c r="JKE283" s="39"/>
      <c r="JKF283" s="342"/>
      <c r="JKG283" s="337"/>
      <c r="JKH283" s="337"/>
      <c r="JKI283" s="39"/>
      <c r="JKJ283" s="342"/>
      <c r="JKK283" s="337"/>
      <c r="JKL283" s="337"/>
      <c r="JKM283" s="39"/>
      <c r="JKN283" s="342"/>
      <c r="JKO283" s="337"/>
      <c r="JKP283" s="337"/>
      <c r="JKQ283" s="39"/>
      <c r="JKR283" s="342"/>
      <c r="JKS283" s="337"/>
      <c r="JKT283" s="337"/>
      <c r="JKU283" s="39"/>
      <c r="JKV283" s="342"/>
      <c r="JKW283" s="337"/>
      <c r="JKX283" s="337"/>
      <c r="JKY283" s="39"/>
      <c r="JKZ283" s="342"/>
      <c r="JLA283" s="337"/>
      <c r="JLB283" s="337"/>
      <c r="JLC283" s="39"/>
      <c r="JLD283" s="342"/>
      <c r="JLE283" s="337"/>
      <c r="JLF283" s="337"/>
      <c r="JLG283" s="39"/>
      <c r="JLH283" s="342"/>
      <c r="JLI283" s="337"/>
      <c r="JLJ283" s="337"/>
      <c r="JLK283" s="39"/>
      <c r="JLL283" s="342"/>
      <c r="JLM283" s="337"/>
      <c r="JLN283" s="337"/>
      <c r="JLO283" s="39"/>
      <c r="JLP283" s="342"/>
      <c r="JLQ283" s="337"/>
      <c r="JLR283" s="337"/>
      <c r="JLS283" s="39"/>
      <c r="JLT283" s="342"/>
      <c r="JLU283" s="337"/>
      <c r="JLV283" s="337"/>
      <c r="JLW283" s="39"/>
      <c r="JLX283" s="342"/>
      <c r="JLY283" s="337"/>
      <c r="JLZ283" s="337"/>
      <c r="JMA283" s="39"/>
      <c r="JMB283" s="342"/>
      <c r="JMC283" s="337"/>
      <c r="JMD283" s="337"/>
      <c r="JME283" s="39"/>
      <c r="JMF283" s="342"/>
      <c r="JMG283" s="337"/>
      <c r="JMH283" s="337"/>
      <c r="JMI283" s="39"/>
      <c r="JMJ283" s="342"/>
      <c r="JMK283" s="337"/>
      <c r="JML283" s="337"/>
      <c r="JMM283" s="39"/>
      <c r="JMN283" s="342"/>
      <c r="JMO283" s="337"/>
      <c r="JMP283" s="337"/>
      <c r="JMQ283" s="39"/>
      <c r="JMR283" s="342"/>
      <c r="JMS283" s="337"/>
      <c r="JMT283" s="337"/>
      <c r="JMU283" s="39"/>
      <c r="JMV283" s="342"/>
      <c r="JMW283" s="337"/>
      <c r="JMX283" s="337"/>
      <c r="JMY283" s="39"/>
      <c r="JMZ283" s="342"/>
      <c r="JNA283" s="337"/>
      <c r="JNB283" s="337"/>
      <c r="JNC283" s="39"/>
      <c r="JND283" s="342"/>
      <c r="JNE283" s="337"/>
      <c r="JNF283" s="337"/>
      <c r="JNG283" s="39"/>
      <c r="JNH283" s="342"/>
      <c r="JNI283" s="337"/>
      <c r="JNJ283" s="337"/>
      <c r="JNK283" s="39"/>
      <c r="JNL283" s="342"/>
      <c r="JNM283" s="337"/>
      <c r="JNN283" s="337"/>
      <c r="JNO283" s="39"/>
      <c r="JNP283" s="342"/>
      <c r="JNQ283" s="337"/>
      <c r="JNR283" s="337"/>
      <c r="JNS283" s="39"/>
      <c r="JNT283" s="342"/>
      <c r="JNU283" s="337"/>
      <c r="JNV283" s="337"/>
      <c r="JNW283" s="39"/>
      <c r="JNX283" s="342"/>
      <c r="JNY283" s="337"/>
      <c r="JNZ283" s="337"/>
      <c r="JOA283" s="39"/>
      <c r="JOB283" s="342"/>
      <c r="JOC283" s="337"/>
      <c r="JOD283" s="337"/>
      <c r="JOE283" s="39"/>
      <c r="JOF283" s="342"/>
      <c r="JOG283" s="337"/>
      <c r="JOH283" s="337"/>
      <c r="JOI283" s="39"/>
      <c r="JOJ283" s="342"/>
      <c r="JOK283" s="337"/>
      <c r="JOL283" s="337"/>
      <c r="JOM283" s="39"/>
      <c r="JON283" s="342"/>
      <c r="JOO283" s="337"/>
      <c r="JOP283" s="337"/>
      <c r="JOQ283" s="39"/>
      <c r="JOR283" s="342"/>
      <c r="JOS283" s="337"/>
      <c r="JOT283" s="337"/>
      <c r="JOU283" s="39"/>
      <c r="JOV283" s="342"/>
      <c r="JOW283" s="337"/>
      <c r="JOX283" s="337"/>
      <c r="JOY283" s="39"/>
      <c r="JOZ283" s="342"/>
      <c r="JPA283" s="337"/>
      <c r="JPB283" s="337"/>
      <c r="JPC283" s="39"/>
      <c r="JPD283" s="342"/>
      <c r="JPE283" s="337"/>
      <c r="JPF283" s="337"/>
      <c r="JPG283" s="39"/>
      <c r="JPH283" s="342"/>
      <c r="JPI283" s="337"/>
      <c r="JPJ283" s="337"/>
      <c r="JPK283" s="39"/>
      <c r="JPL283" s="342"/>
      <c r="JPM283" s="337"/>
      <c r="JPN283" s="337"/>
      <c r="JPO283" s="39"/>
      <c r="JPP283" s="342"/>
      <c r="JPQ283" s="337"/>
      <c r="JPR283" s="337"/>
      <c r="JPS283" s="39"/>
      <c r="JPT283" s="342"/>
      <c r="JPU283" s="337"/>
      <c r="JPV283" s="337"/>
      <c r="JPW283" s="39"/>
      <c r="JPX283" s="342"/>
      <c r="JPY283" s="337"/>
      <c r="JPZ283" s="337"/>
      <c r="JQA283" s="39"/>
      <c r="JQB283" s="342"/>
      <c r="JQC283" s="337"/>
      <c r="JQD283" s="337"/>
      <c r="JQE283" s="39"/>
      <c r="JQF283" s="342"/>
      <c r="JQG283" s="337"/>
      <c r="JQH283" s="337"/>
      <c r="JQI283" s="39"/>
      <c r="JQJ283" s="342"/>
      <c r="JQK283" s="337"/>
      <c r="JQL283" s="337"/>
      <c r="JQM283" s="39"/>
      <c r="JQN283" s="342"/>
      <c r="JQO283" s="337"/>
      <c r="JQP283" s="337"/>
      <c r="JQQ283" s="39"/>
      <c r="JQR283" s="342"/>
      <c r="JQS283" s="337"/>
      <c r="JQT283" s="337"/>
      <c r="JQU283" s="39"/>
      <c r="JQV283" s="342"/>
      <c r="JQW283" s="337"/>
      <c r="JQX283" s="337"/>
      <c r="JQY283" s="39"/>
      <c r="JQZ283" s="342"/>
      <c r="JRA283" s="337"/>
      <c r="JRB283" s="337"/>
      <c r="JRC283" s="39"/>
      <c r="JRD283" s="342"/>
      <c r="JRE283" s="337"/>
      <c r="JRF283" s="337"/>
      <c r="JRG283" s="39"/>
      <c r="JRH283" s="342"/>
      <c r="JRI283" s="337"/>
      <c r="JRJ283" s="337"/>
      <c r="JRK283" s="39"/>
      <c r="JRL283" s="342"/>
      <c r="JRM283" s="337"/>
      <c r="JRN283" s="337"/>
      <c r="JRO283" s="39"/>
      <c r="JRP283" s="342"/>
      <c r="JRQ283" s="337"/>
      <c r="JRR283" s="337"/>
      <c r="JRS283" s="39"/>
      <c r="JRT283" s="342"/>
      <c r="JRU283" s="337"/>
      <c r="JRV283" s="337"/>
      <c r="JRW283" s="39"/>
      <c r="JRX283" s="342"/>
      <c r="JRY283" s="337"/>
      <c r="JRZ283" s="337"/>
      <c r="JSA283" s="39"/>
      <c r="JSB283" s="342"/>
      <c r="JSC283" s="337"/>
      <c r="JSD283" s="337"/>
      <c r="JSE283" s="39"/>
      <c r="JSF283" s="342"/>
      <c r="JSG283" s="337"/>
      <c r="JSH283" s="337"/>
      <c r="JSI283" s="39"/>
      <c r="JSJ283" s="342"/>
      <c r="JSK283" s="337"/>
      <c r="JSL283" s="337"/>
      <c r="JSM283" s="39"/>
      <c r="JSN283" s="342"/>
      <c r="JSO283" s="337"/>
      <c r="JSP283" s="337"/>
      <c r="JSQ283" s="39"/>
      <c r="JSR283" s="342"/>
      <c r="JSS283" s="337"/>
      <c r="JST283" s="337"/>
      <c r="JSU283" s="39"/>
      <c r="JSV283" s="342"/>
      <c r="JSW283" s="337"/>
      <c r="JSX283" s="337"/>
      <c r="JSY283" s="39"/>
      <c r="JSZ283" s="342"/>
      <c r="JTA283" s="337"/>
      <c r="JTB283" s="337"/>
      <c r="JTC283" s="39"/>
      <c r="JTD283" s="342"/>
      <c r="JTE283" s="337"/>
      <c r="JTF283" s="337"/>
      <c r="JTG283" s="39"/>
      <c r="JTH283" s="342"/>
      <c r="JTI283" s="337"/>
      <c r="JTJ283" s="337"/>
      <c r="JTK283" s="39"/>
      <c r="JTL283" s="342"/>
      <c r="JTM283" s="337"/>
      <c r="JTN283" s="337"/>
      <c r="JTO283" s="39"/>
      <c r="JTP283" s="342"/>
      <c r="JTQ283" s="337"/>
      <c r="JTR283" s="337"/>
      <c r="JTS283" s="39"/>
      <c r="JTT283" s="342"/>
      <c r="JTU283" s="337"/>
      <c r="JTV283" s="337"/>
      <c r="JTW283" s="39"/>
      <c r="JTX283" s="342"/>
      <c r="JTY283" s="337"/>
      <c r="JTZ283" s="337"/>
      <c r="JUA283" s="39"/>
      <c r="JUB283" s="342"/>
      <c r="JUC283" s="337"/>
      <c r="JUD283" s="337"/>
      <c r="JUE283" s="39"/>
      <c r="JUF283" s="342"/>
      <c r="JUG283" s="337"/>
      <c r="JUH283" s="337"/>
      <c r="JUI283" s="39"/>
      <c r="JUJ283" s="342"/>
      <c r="JUK283" s="337"/>
      <c r="JUL283" s="337"/>
      <c r="JUM283" s="39"/>
      <c r="JUN283" s="342"/>
      <c r="JUO283" s="337"/>
      <c r="JUP283" s="337"/>
      <c r="JUQ283" s="39"/>
      <c r="JUR283" s="342"/>
      <c r="JUS283" s="337"/>
      <c r="JUT283" s="337"/>
      <c r="JUU283" s="39"/>
      <c r="JUV283" s="342"/>
      <c r="JUW283" s="337"/>
      <c r="JUX283" s="337"/>
      <c r="JUY283" s="39"/>
      <c r="JUZ283" s="342"/>
      <c r="JVA283" s="337"/>
      <c r="JVB283" s="337"/>
      <c r="JVC283" s="39"/>
      <c r="JVD283" s="342"/>
      <c r="JVE283" s="337"/>
      <c r="JVF283" s="337"/>
      <c r="JVG283" s="39"/>
      <c r="JVH283" s="342"/>
      <c r="JVI283" s="337"/>
      <c r="JVJ283" s="337"/>
      <c r="JVK283" s="39"/>
      <c r="JVL283" s="342"/>
      <c r="JVM283" s="337"/>
      <c r="JVN283" s="337"/>
      <c r="JVO283" s="39"/>
      <c r="JVP283" s="342"/>
      <c r="JVQ283" s="337"/>
      <c r="JVR283" s="337"/>
      <c r="JVS283" s="39"/>
      <c r="JVT283" s="342"/>
      <c r="JVU283" s="337"/>
      <c r="JVV283" s="337"/>
      <c r="JVW283" s="39"/>
      <c r="JVX283" s="342"/>
      <c r="JVY283" s="337"/>
      <c r="JVZ283" s="337"/>
      <c r="JWA283" s="39"/>
      <c r="JWB283" s="342"/>
      <c r="JWC283" s="337"/>
      <c r="JWD283" s="337"/>
      <c r="JWE283" s="39"/>
      <c r="JWF283" s="342"/>
      <c r="JWG283" s="337"/>
      <c r="JWH283" s="337"/>
      <c r="JWI283" s="39"/>
      <c r="JWJ283" s="342"/>
      <c r="JWK283" s="337"/>
      <c r="JWL283" s="337"/>
      <c r="JWM283" s="39"/>
      <c r="JWN283" s="342"/>
      <c r="JWO283" s="337"/>
      <c r="JWP283" s="337"/>
      <c r="JWQ283" s="39"/>
      <c r="JWR283" s="342"/>
      <c r="JWS283" s="337"/>
      <c r="JWT283" s="337"/>
      <c r="JWU283" s="39"/>
      <c r="JWV283" s="342"/>
      <c r="JWW283" s="337"/>
      <c r="JWX283" s="337"/>
      <c r="JWY283" s="39"/>
      <c r="JWZ283" s="342"/>
      <c r="JXA283" s="337"/>
      <c r="JXB283" s="337"/>
      <c r="JXC283" s="39"/>
      <c r="JXD283" s="342"/>
      <c r="JXE283" s="337"/>
      <c r="JXF283" s="337"/>
      <c r="JXG283" s="39"/>
      <c r="JXH283" s="342"/>
      <c r="JXI283" s="337"/>
      <c r="JXJ283" s="337"/>
      <c r="JXK283" s="39"/>
      <c r="JXL283" s="342"/>
      <c r="JXM283" s="337"/>
      <c r="JXN283" s="337"/>
      <c r="JXO283" s="39"/>
      <c r="JXP283" s="342"/>
      <c r="JXQ283" s="337"/>
      <c r="JXR283" s="337"/>
      <c r="JXS283" s="39"/>
      <c r="JXT283" s="342"/>
      <c r="JXU283" s="337"/>
      <c r="JXV283" s="337"/>
      <c r="JXW283" s="39"/>
      <c r="JXX283" s="342"/>
      <c r="JXY283" s="337"/>
      <c r="JXZ283" s="337"/>
      <c r="JYA283" s="39"/>
      <c r="JYB283" s="342"/>
      <c r="JYC283" s="337"/>
      <c r="JYD283" s="337"/>
      <c r="JYE283" s="39"/>
      <c r="JYF283" s="342"/>
      <c r="JYG283" s="337"/>
      <c r="JYH283" s="337"/>
      <c r="JYI283" s="39"/>
      <c r="JYJ283" s="342"/>
      <c r="JYK283" s="337"/>
      <c r="JYL283" s="337"/>
      <c r="JYM283" s="39"/>
      <c r="JYN283" s="342"/>
      <c r="JYO283" s="337"/>
      <c r="JYP283" s="337"/>
      <c r="JYQ283" s="39"/>
      <c r="JYR283" s="342"/>
      <c r="JYS283" s="337"/>
      <c r="JYT283" s="337"/>
      <c r="JYU283" s="39"/>
      <c r="JYV283" s="342"/>
      <c r="JYW283" s="337"/>
      <c r="JYX283" s="337"/>
      <c r="JYY283" s="39"/>
      <c r="JYZ283" s="342"/>
      <c r="JZA283" s="337"/>
      <c r="JZB283" s="337"/>
      <c r="JZC283" s="39"/>
      <c r="JZD283" s="342"/>
      <c r="JZE283" s="337"/>
      <c r="JZF283" s="337"/>
      <c r="JZG283" s="39"/>
      <c r="JZH283" s="342"/>
      <c r="JZI283" s="337"/>
      <c r="JZJ283" s="337"/>
      <c r="JZK283" s="39"/>
      <c r="JZL283" s="342"/>
      <c r="JZM283" s="337"/>
      <c r="JZN283" s="337"/>
      <c r="JZO283" s="39"/>
      <c r="JZP283" s="342"/>
      <c r="JZQ283" s="337"/>
      <c r="JZR283" s="337"/>
      <c r="JZS283" s="39"/>
      <c r="JZT283" s="342"/>
      <c r="JZU283" s="337"/>
      <c r="JZV283" s="337"/>
      <c r="JZW283" s="39"/>
      <c r="JZX283" s="342"/>
      <c r="JZY283" s="337"/>
      <c r="JZZ283" s="337"/>
      <c r="KAA283" s="39"/>
      <c r="KAB283" s="342"/>
      <c r="KAC283" s="337"/>
      <c r="KAD283" s="337"/>
      <c r="KAE283" s="39"/>
      <c r="KAF283" s="342"/>
      <c r="KAG283" s="337"/>
      <c r="KAH283" s="337"/>
      <c r="KAI283" s="39"/>
      <c r="KAJ283" s="342"/>
      <c r="KAK283" s="337"/>
      <c r="KAL283" s="337"/>
      <c r="KAM283" s="39"/>
      <c r="KAN283" s="342"/>
      <c r="KAO283" s="337"/>
      <c r="KAP283" s="337"/>
      <c r="KAQ283" s="39"/>
      <c r="KAR283" s="342"/>
      <c r="KAS283" s="337"/>
      <c r="KAT283" s="337"/>
      <c r="KAU283" s="39"/>
      <c r="KAV283" s="342"/>
      <c r="KAW283" s="337"/>
      <c r="KAX283" s="337"/>
      <c r="KAY283" s="39"/>
      <c r="KAZ283" s="342"/>
      <c r="KBA283" s="337"/>
      <c r="KBB283" s="337"/>
      <c r="KBC283" s="39"/>
      <c r="KBD283" s="342"/>
      <c r="KBE283" s="337"/>
      <c r="KBF283" s="337"/>
      <c r="KBG283" s="39"/>
      <c r="KBH283" s="342"/>
      <c r="KBI283" s="337"/>
      <c r="KBJ283" s="337"/>
      <c r="KBK283" s="39"/>
      <c r="KBL283" s="342"/>
      <c r="KBM283" s="337"/>
      <c r="KBN283" s="337"/>
      <c r="KBO283" s="39"/>
      <c r="KBP283" s="342"/>
      <c r="KBQ283" s="337"/>
      <c r="KBR283" s="337"/>
      <c r="KBS283" s="39"/>
      <c r="KBT283" s="342"/>
      <c r="KBU283" s="337"/>
      <c r="KBV283" s="337"/>
      <c r="KBW283" s="39"/>
      <c r="KBX283" s="342"/>
      <c r="KBY283" s="337"/>
      <c r="KBZ283" s="337"/>
      <c r="KCA283" s="39"/>
      <c r="KCB283" s="342"/>
      <c r="KCC283" s="337"/>
      <c r="KCD283" s="337"/>
      <c r="KCE283" s="39"/>
      <c r="KCF283" s="342"/>
      <c r="KCG283" s="337"/>
      <c r="KCH283" s="337"/>
      <c r="KCI283" s="39"/>
      <c r="KCJ283" s="342"/>
      <c r="KCK283" s="337"/>
      <c r="KCL283" s="337"/>
      <c r="KCM283" s="39"/>
      <c r="KCN283" s="342"/>
      <c r="KCO283" s="337"/>
      <c r="KCP283" s="337"/>
      <c r="KCQ283" s="39"/>
      <c r="KCR283" s="342"/>
      <c r="KCS283" s="337"/>
      <c r="KCT283" s="337"/>
      <c r="KCU283" s="39"/>
      <c r="KCV283" s="342"/>
      <c r="KCW283" s="337"/>
      <c r="KCX283" s="337"/>
      <c r="KCY283" s="39"/>
      <c r="KCZ283" s="342"/>
      <c r="KDA283" s="337"/>
      <c r="KDB283" s="337"/>
      <c r="KDC283" s="39"/>
      <c r="KDD283" s="342"/>
      <c r="KDE283" s="337"/>
      <c r="KDF283" s="337"/>
      <c r="KDG283" s="39"/>
      <c r="KDH283" s="342"/>
      <c r="KDI283" s="337"/>
      <c r="KDJ283" s="337"/>
      <c r="KDK283" s="39"/>
      <c r="KDL283" s="342"/>
      <c r="KDM283" s="337"/>
      <c r="KDN283" s="337"/>
      <c r="KDO283" s="39"/>
      <c r="KDP283" s="342"/>
      <c r="KDQ283" s="337"/>
      <c r="KDR283" s="337"/>
      <c r="KDS283" s="39"/>
      <c r="KDT283" s="342"/>
      <c r="KDU283" s="337"/>
      <c r="KDV283" s="337"/>
      <c r="KDW283" s="39"/>
      <c r="KDX283" s="342"/>
      <c r="KDY283" s="337"/>
      <c r="KDZ283" s="337"/>
      <c r="KEA283" s="39"/>
      <c r="KEB283" s="342"/>
      <c r="KEC283" s="337"/>
      <c r="KED283" s="337"/>
      <c r="KEE283" s="39"/>
      <c r="KEF283" s="342"/>
      <c r="KEG283" s="337"/>
      <c r="KEH283" s="337"/>
      <c r="KEI283" s="39"/>
      <c r="KEJ283" s="342"/>
      <c r="KEK283" s="337"/>
      <c r="KEL283" s="337"/>
      <c r="KEM283" s="39"/>
      <c r="KEN283" s="342"/>
      <c r="KEO283" s="337"/>
      <c r="KEP283" s="337"/>
      <c r="KEQ283" s="39"/>
      <c r="KER283" s="342"/>
      <c r="KES283" s="337"/>
      <c r="KET283" s="337"/>
      <c r="KEU283" s="39"/>
      <c r="KEV283" s="342"/>
      <c r="KEW283" s="337"/>
      <c r="KEX283" s="337"/>
      <c r="KEY283" s="39"/>
      <c r="KEZ283" s="342"/>
      <c r="KFA283" s="337"/>
      <c r="KFB283" s="337"/>
      <c r="KFC283" s="39"/>
      <c r="KFD283" s="342"/>
      <c r="KFE283" s="337"/>
      <c r="KFF283" s="337"/>
      <c r="KFG283" s="39"/>
      <c r="KFH283" s="342"/>
      <c r="KFI283" s="337"/>
      <c r="KFJ283" s="337"/>
      <c r="KFK283" s="39"/>
      <c r="KFL283" s="342"/>
      <c r="KFM283" s="337"/>
      <c r="KFN283" s="337"/>
      <c r="KFO283" s="39"/>
      <c r="KFP283" s="342"/>
      <c r="KFQ283" s="337"/>
      <c r="KFR283" s="337"/>
      <c r="KFS283" s="39"/>
      <c r="KFT283" s="342"/>
      <c r="KFU283" s="337"/>
      <c r="KFV283" s="337"/>
      <c r="KFW283" s="39"/>
      <c r="KFX283" s="342"/>
      <c r="KFY283" s="337"/>
      <c r="KFZ283" s="337"/>
      <c r="KGA283" s="39"/>
      <c r="KGB283" s="342"/>
      <c r="KGC283" s="337"/>
      <c r="KGD283" s="337"/>
      <c r="KGE283" s="39"/>
      <c r="KGF283" s="342"/>
      <c r="KGG283" s="337"/>
      <c r="KGH283" s="337"/>
      <c r="KGI283" s="39"/>
      <c r="KGJ283" s="342"/>
      <c r="KGK283" s="337"/>
      <c r="KGL283" s="337"/>
      <c r="KGM283" s="39"/>
      <c r="KGN283" s="342"/>
      <c r="KGO283" s="337"/>
      <c r="KGP283" s="337"/>
      <c r="KGQ283" s="39"/>
      <c r="KGR283" s="342"/>
      <c r="KGS283" s="337"/>
      <c r="KGT283" s="337"/>
      <c r="KGU283" s="39"/>
      <c r="KGV283" s="342"/>
      <c r="KGW283" s="337"/>
      <c r="KGX283" s="337"/>
      <c r="KGY283" s="39"/>
      <c r="KGZ283" s="342"/>
      <c r="KHA283" s="337"/>
      <c r="KHB283" s="337"/>
      <c r="KHC283" s="39"/>
      <c r="KHD283" s="342"/>
      <c r="KHE283" s="337"/>
      <c r="KHF283" s="337"/>
      <c r="KHG283" s="39"/>
      <c r="KHH283" s="342"/>
      <c r="KHI283" s="337"/>
      <c r="KHJ283" s="337"/>
      <c r="KHK283" s="39"/>
      <c r="KHL283" s="342"/>
      <c r="KHM283" s="337"/>
      <c r="KHN283" s="337"/>
      <c r="KHO283" s="39"/>
      <c r="KHP283" s="342"/>
      <c r="KHQ283" s="337"/>
      <c r="KHR283" s="337"/>
      <c r="KHS283" s="39"/>
      <c r="KHT283" s="342"/>
      <c r="KHU283" s="337"/>
      <c r="KHV283" s="337"/>
      <c r="KHW283" s="39"/>
      <c r="KHX283" s="342"/>
      <c r="KHY283" s="337"/>
      <c r="KHZ283" s="337"/>
      <c r="KIA283" s="39"/>
      <c r="KIB283" s="342"/>
      <c r="KIC283" s="337"/>
      <c r="KID283" s="337"/>
      <c r="KIE283" s="39"/>
      <c r="KIF283" s="342"/>
      <c r="KIG283" s="337"/>
      <c r="KIH283" s="337"/>
      <c r="KII283" s="39"/>
      <c r="KIJ283" s="342"/>
      <c r="KIK283" s="337"/>
      <c r="KIL283" s="337"/>
      <c r="KIM283" s="39"/>
      <c r="KIN283" s="342"/>
      <c r="KIO283" s="337"/>
      <c r="KIP283" s="337"/>
      <c r="KIQ283" s="39"/>
      <c r="KIR283" s="342"/>
      <c r="KIS283" s="337"/>
      <c r="KIT283" s="337"/>
      <c r="KIU283" s="39"/>
      <c r="KIV283" s="342"/>
      <c r="KIW283" s="337"/>
      <c r="KIX283" s="337"/>
      <c r="KIY283" s="39"/>
      <c r="KIZ283" s="342"/>
      <c r="KJA283" s="337"/>
      <c r="KJB283" s="337"/>
      <c r="KJC283" s="39"/>
      <c r="KJD283" s="342"/>
      <c r="KJE283" s="337"/>
      <c r="KJF283" s="337"/>
      <c r="KJG283" s="39"/>
      <c r="KJH283" s="342"/>
      <c r="KJI283" s="337"/>
      <c r="KJJ283" s="337"/>
      <c r="KJK283" s="39"/>
      <c r="KJL283" s="342"/>
      <c r="KJM283" s="337"/>
      <c r="KJN283" s="337"/>
      <c r="KJO283" s="39"/>
      <c r="KJP283" s="342"/>
      <c r="KJQ283" s="337"/>
      <c r="KJR283" s="337"/>
      <c r="KJS283" s="39"/>
      <c r="KJT283" s="342"/>
      <c r="KJU283" s="337"/>
      <c r="KJV283" s="337"/>
      <c r="KJW283" s="39"/>
      <c r="KJX283" s="342"/>
      <c r="KJY283" s="337"/>
      <c r="KJZ283" s="337"/>
      <c r="KKA283" s="39"/>
      <c r="KKB283" s="342"/>
      <c r="KKC283" s="337"/>
      <c r="KKD283" s="337"/>
      <c r="KKE283" s="39"/>
      <c r="KKF283" s="342"/>
      <c r="KKG283" s="337"/>
      <c r="KKH283" s="337"/>
      <c r="KKI283" s="39"/>
      <c r="KKJ283" s="342"/>
      <c r="KKK283" s="337"/>
      <c r="KKL283" s="337"/>
      <c r="KKM283" s="39"/>
      <c r="KKN283" s="342"/>
      <c r="KKO283" s="337"/>
      <c r="KKP283" s="337"/>
      <c r="KKQ283" s="39"/>
      <c r="KKR283" s="342"/>
      <c r="KKS283" s="337"/>
      <c r="KKT283" s="337"/>
      <c r="KKU283" s="39"/>
      <c r="KKV283" s="342"/>
      <c r="KKW283" s="337"/>
      <c r="KKX283" s="337"/>
      <c r="KKY283" s="39"/>
      <c r="KKZ283" s="342"/>
      <c r="KLA283" s="337"/>
      <c r="KLB283" s="337"/>
      <c r="KLC283" s="39"/>
      <c r="KLD283" s="342"/>
      <c r="KLE283" s="337"/>
      <c r="KLF283" s="337"/>
      <c r="KLG283" s="39"/>
      <c r="KLH283" s="342"/>
      <c r="KLI283" s="337"/>
      <c r="KLJ283" s="337"/>
      <c r="KLK283" s="39"/>
      <c r="KLL283" s="342"/>
      <c r="KLM283" s="337"/>
      <c r="KLN283" s="337"/>
      <c r="KLO283" s="39"/>
      <c r="KLP283" s="342"/>
      <c r="KLQ283" s="337"/>
      <c r="KLR283" s="337"/>
      <c r="KLS283" s="39"/>
      <c r="KLT283" s="342"/>
      <c r="KLU283" s="337"/>
      <c r="KLV283" s="337"/>
      <c r="KLW283" s="39"/>
      <c r="KLX283" s="342"/>
      <c r="KLY283" s="337"/>
      <c r="KLZ283" s="337"/>
      <c r="KMA283" s="39"/>
      <c r="KMB283" s="342"/>
      <c r="KMC283" s="337"/>
      <c r="KMD283" s="337"/>
      <c r="KME283" s="39"/>
      <c r="KMF283" s="342"/>
      <c r="KMG283" s="337"/>
      <c r="KMH283" s="337"/>
      <c r="KMI283" s="39"/>
      <c r="KMJ283" s="342"/>
      <c r="KMK283" s="337"/>
      <c r="KML283" s="337"/>
      <c r="KMM283" s="39"/>
      <c r="KMN283" s="342"/>
      <c r="KMO283" s="337"/>
      <c r="KMP283" s="337"/>
      <c r="KMQ283" s="39"/>
      <c r="KMR283" s="342"/>
      <c r="KMS283" s="337"/>
      <c r="KMT283" s="337"/>
      <c r="KMU283" s="39"/>
      <c r="KMV283" s="342"/>
      <c r="KMW283" s="337"/>
      <c r="KMX283" s="337"/>
      <c r="KMY283" s="39"/>
      <c r="KMZ283" s="342"/>
      <c r="KNA283" s="337"/>
      <c r="KNB283" s="337"/>
      <c r="KNC283" s="39"/>
      <c r="KND283" s="342"/>
      <c r="KNE283" s="337"/>
      <c r="KNF283" s="337"/>
      <c r="KNG283" s="39"/>
      <c r="KNH283" s="342"/>
      <c r="KNI283" s="337"/>
      <c r="KNJ283" s="337"/>
      <c r="KNK283" s="39"/>
      <c r="KNL283" s="342"/>
      <c r="KNM283" s="337"/>
      <c r="KNN283" s="337"/>
      <c r="KNO283" s="39"/>
      <c r="KNP283" s="342"/>
      <c r="KNQ283" s="337"/>
      <c r="KNR283" s="337"/>
      <c r="KNS283" s="39"/>
      <c r="KNT283" s="342"/>
      <c r="KNU283" s="337"/>
      <c r="KNV283" s="337"/>
      <c r="KNW283" s="39"/>
      <c r="KNX283" s="342"/>
      <c r="KNY283" s="337"/>
      <c r="KNZ283" s="337"/>
      <c r="KOA283" s="39"/>
      <c r="KOB283" s="342"/>
      <c r="KOC283" s="337"/>
      <c r="KOD283" s="337"/>
      <c r="KOE283" s="39"/>
      <c r="KOF283" s="342"/>
      <c r="KOG283" s="337"/>
      <c r="KOH283" s="337"/>
      <c r="KOI283" s="39"/>
      <c r="KOJ283" s="342"/>
      <c r="KOK283" s="337"/>
      <c r="KOL283" s="337"/>
      <c r="KOM283" s="39"/>
      <c r="KON283" s="342"/>
      <c r="KOO283" s="337"/>
      <c r="KOP283" s="337"/>
      <c r="KOQ283" s="39"/>
      <c r="KOR283" s="342"/>
      <c r="KOS283" s="337"/>
      <c r="KOT283" s="337"/>
      <c r="KOU283" s="39"/>
      <c r="KOV283" s="342"/>
      <c r="KOW283" s="337"/>
      <c r="KOX283" s="337"/>
      <c r="KOY283" s="39"/>
      <c r="KOZ283" s="342"/>
      <c r="KPA283" s="337"/>
      <c r="KPB283" s="337"/>
      <c r="KPC283" s="39"/>
      <c r="KPD283" s="342"/>
      <c r="KPE283" s="337"/>
      <c r="KPF283" s="337"/>
      <c r="KPG283" s="39"/>
      <c r="KPH283" s="342"/>
      <c r="KPI283" s="337"/>
      <c r="KPJ283" s="337"/>
      <c r="KPK283" s="39"/>
      <c r="KPL283" s="342"/>
      <c r="KPM283" s="337"/>
      <c r="KPN283" s="337"/>
      <c r="KPO283" s="39"/>
      <c r="KPP283" s="342"/>
      <c r="KPQ283" s="337"/>
      <c r="KPR283" s="337"/>
      <c r="KPS283" s="39"/>
      <c r="KPT283" s="342"/>
      <c r="KPU283" s="337"/>
      <c r="KPV283" s="337"/>
      <c r="KPW283" s="39"/>
      <c r="KPX283" s="342"/>
      <c r="KPY283" s="337"/>
      <c r="KPZ283" s="337"/>
      <c r="KQA283" s="39"/>
      <c r="KQB283" s="342"/>
      <c r="KQC283" s="337"/>
      <c r="KQD283" s="337"/>
      <c r="KQE283" s="39"/>
      <c r="KQF283" s="342"/>
      <c r="KQG283" s="337"/>
      <c r="KQH283" s="337"/>
      <c r="KQI283" s="39"/>
      <c r="KQJ283" s="342"/>
      <c r="KQK283" s="337"/>
      <c r="KQL283" s="337"/>
      <c r="KQM283" s="39"/>
      <c r="KQN283" s="342"/>
      <c r="KQO283" s="337"/>
      <c r="KQP283" s="337"/>
      <c r="KQQ283" s="39"/>
      <c r="KQR283" s="342"/>
      <c r="KQS283" s="337"/>
      <c r="KQT283" s="337"/>
      <c r="KQU283" s="39"/>
      <c r="KQV283" s="342"/>
      <c r="KQW283" s="337"/>
      <c r="KQX283" s="337"/>
      <c r="KQY283" s="39"/>
      <c r="KQZ283" s="342"/>
      <c r="KRA283" s="337"/>
      <c r="KRB283" s="337"/>
      <c r="KRC283" s="39"/>
      <c r="KRD283" s="342"/>
      <c r="KRE283" s="337"/>
      <c r="KRF283" s="337"/>
      <c r="KRG283" s="39"/>
      <c r="KRH283" s="342"/>
      <c r="KRI283" s="337"/>
      <c r="KRJ283" s="337"/>
      <c r="KRK283" s="39"/>
      <c r="KRL283" s="342"/>
      <c r="KRM283" s="337"/>
      <c r="KRN283" s="337"/>
      <c r="KRO283" s="39"/>
      <c r="KRP283" s="342"/>
      <c r="KRQ283" s="337"/>
      <c r="KRR283" s="337"/>
      <c r="KRS283" s="39"/>
      <c r="KRT283" s="342"/>
      <c r="KRU283" s="337"/>
      <c r="KRV283" s="337"/>
      <c r="KRW283" s="39"/>
      <c r="KRX283" s="342"/>
      <c r="KRY283" s="337"/>
      <c r="KRZ283" s="337"/>
      <c r="KSA283" s="39"/>
      <c r="KSB283" s="342"/>
      <c r="KSC283" s="337"/>
      <c r="KSD283" s="337"/>
      <c r="KSE283" s="39"/>
      <c r="KSF283" s="342"/>
      <c r="KSG283" s="337"/>
      <c r="KSH283" s="337"/>
      <c r="KSI283" s="39"/>
      <c r="KSJ283" s="342"/>
      <c r="KSK283" s="337"/>
      <c r="KSL283" s="337"/>
      <c r="KSM283" s="39"/>
      <c r="KSN283" s="342"/>
      <c r="KSO283" s="337"/>
      <c r="KSP283" s="337"/>
      <c r="KSQ283" s="39"/>
      <c r="KSR283" s="342"/>
      <c r="KSS283" s="337"/>
      <c r="KST283" s="337"/>
      <c r="KSU283" s="39"/>
      <c r="KSV283" s="342"/>
      <c r="KSW283" s="337"/>
      <c r="KSX283" s="337"/>
      <c r="KSY283" s="39"/>
      <c r="KSZ283" s="342"/>
      <c r="KTA283" s="337"/>
      <c r="KTB283" s="337"/>
      <c r="KTC283" s="39"/>
      <c r="KTD283" s="342"/>
      <c r="KTE283" s="337"/>
      <c r="KTF283" s="337"/>
      <c r="KTG283" s="39"/>
      <c r="KTH283" s="342"/>
      <c r="KTI283" s="337"/>
      <c r="KTJ283" s="337"/>
      <c r="KTK283" s="39"/>
      <c r="KTL283" s="342"/>
      <c r="KTM283" s="337"/>
      <c r="KTN283" s="337"/>
      <c r="KTO283" s="39"/>
      <c r="KTP283" s="342"/>
      <c r="KTQ283" s="337"/>
      <c r="KTR283" s="337"/>
      <c r="KTS283" s="39"/>
      <c r="KTT283" s="342"/>
      <c r="KTU283" s="337"/>
      <c r="KTV283" s="337"/>
      <c r="KTW283" s="39"/>
      <c r="KTX283" s="342"/>
      <c r="KTY283" s="337"/>
      <c r="KTZ283" s="337"/>
      <c r="KUA283" s="39"/>
      <c r="KUB283" s="342"/>
      <c r="KUC283" s="337"/>
      <c r="KUD283" s="337"/>
      <c r="KUE283" s="39"/>
      <c r="KUF283" s="342"/>
      <c r="KUG283" s="337"/>
      <c r="KUH283" s="337"/>
      <c r="KUI283" s="39"/>
      <c r="KUJ283" s="342"/>
      <c r="KUK283" s="337"/>
      <c r="KUL283" s="337"/>
      <c r="KUM283" s="39"/>
      <c r="KUN283" s="342"/>
      <c r="KUO283" s="337"/>
      <c r="KUP283" s="337"/>
      <c r="KUQ283" s="39"/>
      <c r="KUR283" s="342"/>
      <c r="KUS283" s="337"/>
      <c r="KUT283" s="337"/>
      <c r="KUU283" s="39"/>
      <c r="KUV283" s="342"/>
      <c r="KUW283" s="337"/>
      <c r="KUX283" s="337"/>
      <c r="KUY283" s="39"/>
      <c r="KUZ283" s="342"/>
      <c r="KVA283" s="337"/>
      <c r="KVB283" s="337"/>
      <c r="KVC283" s="39"/>
      <c r="KVD283" s="342"/>
      <c r="KVE283" s="337"/>
      <c r="KVF283" s="337"/>
      <c r="KVG283" s="39"/>
      <c r="KVH283" s="342"/>
      <c r="KVI283" s="337"/>
      <c r="KVJ283" s="337"/>
      <c r="KVK283" s="39"/>
      <c r="KVL283" s="342"/>
      <c r="KVM283" s="337"/>
      <c r="KVN283" s="337"/>
      <c r="KVO283" s="39"/>
      <c r="KVP283" s="342"/>
      <c r="KVQ283" s="337"/>
      <c r="KVR283" s="337"/>
      <c r="KVS283" s="39"/>
      <c r="KVT283" s="342"/>
      <c r="KVU283" s="337"/>
      <c r="KVV283" s="337"/>
      <c r="KVW283" s="39"/>
      <c r="KVX283" s="342"/>
      <c r="KVY283" s="337"/>
      <c r="KVZ283" s="337"/>
      <c r="KWA283" s="39"/>
      <c r="KWB283" s="342"/>
      <c r="KWC283" s="337"/>
      <c r="KWD283" s="337"/>
      <c r="KWE283" s="39"/>
      <c r="KWF283" s="342"/>
      <c r="KWG283" s="337"/>
      <c r="KWH283" s="337"/>
      <c r="KWI283" s="39"/>
      <c r="KWJ283" s="342"/>
      <c r="KWK283" s="337"/>
      <c r="KWL283" s="337"/>
      <c r="KWM283" s="39"/>
      <c r="KWN283" s="342"/>
      <c r="KWO283" s="337"/>
      <c r="KWP283" s="337"/>
      <c r="KWQ283" s="39"/>
      <c r="KWR283" s="342"/>
      <c r="KWS283" s="337"/>
      <c r="KWT283" s="337"/>
      <c r="KWU283" s="39"/>
      <c r="KWV283" s="342"/>
      <c r="KWW283" s="337"/>
      <c r="KWX283" s="337"/>
      <c r="KWY283" s="39"/>
      <c r="KWZ283" s="342"/>
      <c r="KXA283" s="337"/>
      <c r="KXB283" s="337"/>
      <c r="KXC283" s="39"/>
      <c r="KXD283" s="342"/>
      <c r="KXE283" s="337"/>
      <c r="KXF283" s="337"/>
      <c r="KXG283" s="39"/>
      <c r="KXH283" s="342"/>
      <c r="KXI283" s="337"/>
      <c r="KXJ283" s="337"/>
      <c r="KXK283" s="39"/>
      <c r="KXL283" s="342"/>
      <c r="KXM283" s="337"/>
      <c r="KXN283" s="337"/>
      <c r="KXO283" s="39"/>
      <c r="KXP283" s="342"/>
      <c r="KXQ283" s="337"/>
      <c r="KXR283" s="337"/>
      <c r="KXS283" s="39"/>
      <c r="KXT283" s="342"/>
      <c r="KXU283" s="337"/>
      <c r="KXV283" s="337"/>
      <c r="KXW283" s="39"/>
      <c r="KXX283" s="342"/>
      <c r="KXY283" s="337"/>
      <c r="KXZ283" s="337"/>
      <c r="KYA283" s="39"/>
      <c r="KYB283" s="342"/>
      <c r="KYC283" s="337"/>
      <c r="KYD283" s="337"/>
      <c r="KYE283" s="39"/>
      <c r="KYF283" s="342"/>
      <c r="KYG283" s="337"/>
      <c r="KYH283" s="337"/>
      <c r="KYI283" s="39"/>
      <c r="KYJ283" s="342"/>
      <c r="KYK283" s="337"/>
      <c r="KYL283" s="337"/>
      <c r="KYM283" s="39"/>
      <c r="KYN283" s="342"/>
      <c r="KYO283" s="337"/>
      <c r="KYP283" s="337"/>
      <c r="KYQ283" s="39"/>
      <c r="KYR283" s="342"/>
      <c r="KYS283" s="337"/>
      <c r="KYT283" s="337"/>
      <c r="KYU283" s="39"/>
      <c r="KYV283" s="342"/>
      <c r="KYW283" s="337"/>
      <c r="KYX283" s="337"/>
      <c r="KYY283" s="39"/>
      <c r="KYZ283" s="342"/>
      <c r="KZA283" s="337"/>
      <c r="KZB283" s="337"/>
      <c r="KZC283" s="39"/>
      <c r="KZD283" s="342"/>
      <c r="KZE283" s="337"/>
      <c r="KZF283" s="337"/>
      <c r="KZG283" s="39"/>
      <c r="KZH283" s="342"/>
      <c r="KZI283" s="337"/>
      <c r="KZJ283" s="337"/>
      <c r="KZK283" s="39"/>
      <c r="KZL283" s="342"/>
      <c r="KZM283" s="337"/>
      <c r="KZN283" s="337"/>
      <c r="KZO283" s="39"/>
      <c r="KZP283" s="342"/>
      <c r="KZQ283" s="337"/>
      <c r="KZR283" s="337"/>
      <c r="KZS283" s="39"/>
      <c r="KZT283" s="342"/>
      <c r="KZU283" s="337"/>
      <c r="KZV283" s="337"/>
      <c r="KZW283" s="39"/>
      <c r="KZX283" s="342"/>
      <c r="KZY283" s="337"/>
      <c r="KZZ283" s="337"/>
      <c r="LAA283" s="39"/>
      <c r="LAB283" s="342"/>
      <c r="LAC283" s="337"/>
      <c r="LAD283" s="337"/>
      <c r="LAE283" s="39"/>
      <c r="LAF283" s="342"/>
      <c r="LAG283" s="337"/>
      <c r="LAH283" s="337"/>
      <c r="LAI283" s="39"/>
      <c r="LAJ283" s="342"/>
      <c r="LAK283" s="337"/>
      <c r="LAL283" s="337"/>
      <c r="LAM283" s="39"/>
      <c r="LAN283" s="342"/>
      <c r="LAO283" s="337"/>
      <c r="LAP283" s="337"/>
      <c r="LAQ283" s="39"/>
      <c r="LAR283" s="342"/>
      <c r="LAS283" s="337"/>
      <c r="LAT283" s="337"/>
      <c r="LAU283" s="39"/>
      <c r="LAV283" s="342"/>
      <c r="LAW283" s="337"/>
      <c r="LAX283" s="337"/>
      <c r="LAY283" s="39"/>
      <c r="LAZ283" s="342"/>
      <c r="LBA283" s="337"/>
      <c r="LBB283" s="337"/>
      <c r="LBC283" s="39"/>
      <c r="LBD283" s="342"/>
      <c r="LBE283" s="337"/>
      <c r="LBF283" s="337"/>
      <c r="LBG283" s="39"/>
      <c r="LBH283" s="342"/>
      <c r="LBI283" s="337"/>
      <c r="LBJ283" s="337"/>
      <c r="LBK283" s="39"/>
      <c r="LBL283" s="342"/>
      <c r="LBM283" s="337"/>
      <c r="LBN283" s="337"/>
      <c r="LBO283" s="39"/>
      <c r="LBP283" s="342"/>
      <c r="LBQ283" s="337"/>
      <c r="LBR283" s="337"/>
      <c r="LBS283" s="39"/>
      <c r="LBT283" s="342"/>
      <c r="LBU283" s="337"/>
      <c r="LBV283" s="337"/>
      <c r="LBW283" s="39"/>
      <c r="LBX283" s="342"/>
      <c r="LBY283" s="337"/>
      <c r="LBZ283" s="337"/>
      <c r="LCA283" s="39"/>
      <c r="LCB283" s="342"/>
      <c r="LCC283" s="337"/>
      <c r="LCD283" s="337"/>
      <c r="LCE283" s="39"/>
      <c r="LCF283" s="342"/>
      <c r="LCG283" s="337"/>
      <c r="LCH283" s="337"/>
      <c r="LCI283" s="39"/>
      <c r="LCJ283" s="342"/>
      <c r="LCK283" s="337"/>
      <c r="LCL283" s="337"/>
      <c r="LCM283" s="39"/>
      <c r="LCN283" s="342"/>
      <c r="LCO283" s="337"/>
      <c r="LCP283" s="337"/>
      <c r="LCQ283" s="39"/>
      <c r="LCR283" s="342"/>
      <c r="LCS283" s="337"/>
      <c r="LCT283" s="337"/>
      <c r="LCU283" s="39"/>
      <c r="LCV283" s="342"/>
      <c r="LCW283" s="337"/>
      <c r="LCX283" s="337"/>
      <c r="LCY283" s="39"/>
      <c r="LCZ283" s="342"/>
      <c r="LDA283" s="337"/>
      <c r="LDB283" s="337"/>
      <c r="LDC283" s="39"/>
      <c r="LDD283" s="342"/>
      <c r="LDE283" s="337"/>
      <c r="LDF283" s="337"/>
      <c r="LDG283" s="39"/>
      <c r="LDH283" s="342"/>
      <c r="LDI283" s="337"/>
      <c r="LDJ283" s="337"/>
      <c r="LDK283" s="39"/>
      <c r="LDL283" s="342"/>
      <c r="LDM283" s="337"/>
      <c r="LDN283" s="337"/>
      <c r="LDO283" s="39"/>
      <c r="LDP283" s="342"/>
      <c r="LDQ283" s="337"/>
      <c r="LDR283" s="337"/>
      <c r="LDS283" s="39"/>
      <c r="LDT283" s="342"/>
      <c r="LDU283" s="337"/>
      <c r="LDV283" s="337"/>
      <c r="LDW283" s="39"/>
      <c r="LDX283" s="342"/>
      <c r="LDY283" s="337"/>
      <c r="LDZ283" s="337"/>
      <c r="LEA283" s="39"/>
      <c r="LEB283" s="342"/>
      <c r="LEC283" s="337"/>
      <c r="LED283" s="337"/>
      <c r="LEE283" s="39"/>
      <c r="LEF283" s="342"/>
      <c r="LEG283" s="337"/>
      <c r="LEH283" s="337"/>
      <c r="LEI283" s="39"/>
      <c r="LEJ283" s="342"/>
      <c r="LEK283" s="337"/>
      <c r="LEL283" s="337"/>
      <c r="LEM283" s="39"/>
      <c r="LEN283" s="342"/>
      <c r="LEO283" s="337"/>
      <c r="LEP283" s="337"/>
      <c r="LEQ283" s="39"/>
      <c r="LER283" s="342"/>
      <c r="LES283" s="337"/>
      <c r="LET283" s="337"/>
      <c r="LEU283" s="39"/>
      <c r="LEV283" s="342"/>
      <c r="LEW283" s="337"/>
      <c r="LEX283" s="337"/>
      <c r="LEY283" s="39"/>
      <c r="LEZ283" s="342"/>
      <c r="LFA283" s="337"/>
      <c r="LFB283" s="337"/>
      <c r="LFC283" s="39"/>
      <c r="LFD283" s="342"/>
      <c r="LFE283" s="337"/>
      <c r="LFF283" s="337"/>
      <c r="LFG283" s="39"/>
      <c r="LFH283" s="342"/>
      <c r="LFI283" s="337"/>
      <c r="LFJ283" s="337"/>
      <c r="LFK283" s="39"/>
      <c r="LFL283" s="342"/>
      <c r="LFM283" s="337"/>
      <c r="LFN283" s="337"/>
      <c r="LFO283" s="39"/>
      <c r="LFP283" s="342"/>
      <c r="LFQ283" s="337"/>
      <c r="LFR283" s="337"/>
      <c r="LFS283" s="39"/>
      <c r="LFT283" s="342"/>
      <c r="LFU283" s="337"/>
      <c r="LFV283" s="337"/>
      <c r="LFW283" s="39"/>
      <c r="LFX283" s="342"/>
      <c r="LFY283" s="337"/>
      <c r="LFZ283" s="337"/>
      <c r="LGA283" s="39"/>
      <c r="LGB283" s="342"/>
      <c r="LGC283" s="337"/>
      <c r="LGD283" s="337"/>
      <c r="LGE283" s="39"/>
      <c r="LGF283" s="342"/>
      <c r="LGG283" s="337"/>
      <c r="LGH283" s="337"/>
      <c r="LGI283" s="39"/>
      <c r="LGJ283" s="342"/>
      <c r="LGK283" s="337"/>
      <c r="LGL283" s="337"/>
      <c r="LGM283" s="39"/>
      <c r="LGN283" s="342"/>
      <c r="LGO283" s="337"/>
      <c r="LGP283" s="337"/>
      <c r="LGQ283" s="39"/>
      <c r="LGR283" s="342"/>
      <c r="LGS283" s="337"/>
      <c r="LGT283" s="337"/>
      <c r="LGU283" s="39"/>
      <c r="LGV283" s="342"/>
      <c r="LGW283" s="337"/>
      <c r="LGX283" s="337"/>
      <c r="LGY283" s="39"/>
      <c r="LGZ283" s="342"/>
      <c r="LHA283" s="337"/>
      <c r="LHB283" s="337"/>
      <c r="LHC283" s="39"/>
      <c r="LHD283" s="342"/>
      <c r="LHE283" s="337"/>
      <c r="LHF283" s="337"/>
      <c r="LHG283" s="39"/>
      <c r="LHH283" s="342"/>
      <c r="LHI283" s="337"/>
      <c r="LHJ283" s="337"/>
      <c r="LHK283" s="39"/>
      <c r="LHL283" s="342"/>
      <c r="LHM283" s="337"/>
      <c r="LHN283" s="337"/>
      <c r="LHO283" s="39"/>
      <c r="LHP283" s="342"/>
      <c r="LHQ283" s="337"/>
      <c r="LHR283" s="337"/>
      <c r="LHS283" s="39"/>
      <c r="LHT283" s="342"/>
      <c r="LHU283" s="337"/>
      <c r="LHV283" s="337"/>
      <c r="LHW283" s="39"/>
      <c r="LHX283" s="342"/>
      <c r="LHY283" s="337"/>
      <c r="LHZ283" s="337"/>
      <c r="LIA283" s="39"/>
      <c r="LIB283" s="342"/>
      <c r="LIC283" s="337"/>
      <c r="LID283" s="337"/>
      <c r="LIE283" s="39"/>
      <c r="LIF283" s="342"/>
      <c r="LIG283" s="337"/>
      <c r="LIH283" s="337"/>
      <c r="LII283" s="39"/>
      <c r="LIJ283" s="342"/>
      <c r="LIK283" s="337"/>
      <c r="LIL283" s="337"/>
      <c r="LIM283" s="39"/>
      <c r="LIN283" s="342"/>
      <c r="LIO283" s="337"/>
      <c r="LIP283" s="337"/>
      <c r="LIQ283" s="39"/>
      <c r="LIR283" s="342"/>
      <c r="LIS283" s="337"/>
      <c r="LIT283" s="337"/>
      <c r="LIU283" s="39"/>
      <c r="LIV283" s="342"/>
      <c r="LIW283" s="337"/>
      <c r="LIX283" s="337"/>
      <c r="LIY283" s="39"/>
      <c r="LIZ283" s="342"/>
      <c r="LJA283" s="337"/>
      <c r="LJB283" s="337"/>
      <c r="LJC283" s="39"/>
      <c r="LJD283" s="342"/>
      <c r="LJE283" s="337"/>
      <c r="LJF283" s="337"/>
      <c r="LJG283" s="39"/>
      <c r="LJH283" s="342"/>
      <c r="LJI283" s="337"/>
      <c r="LJJ283" s="337"/>
      <c r="LJK283" s="39"/>
      <c r="LJL283" s="342"/>
      <c r="LJM283" s="337"/>
      <c r="LJN283" s="337"/>
      <c r="LJO283" s="39"/>
      <c r="LJP283" s="342"/>
      <c r="LJQ283" s="337"/>
      <c r="LJR283" s="337"/>
      <c r="LJS283" s="39"/>
      <c r="LJT283" s="342"/>
      <c r="LJU283" s="337"/>
      <c r="LJV283" s="337"/>
      <c r="LJW283" s="39"/>
      <c r="LJX283" s="342"/>
      <c r="LJY283" s="337"/>
      <c r="LJZ283" s="337"/>
      <c r="LKA283" s="39"/>
      <c r="LKB283" s="342"/>
      <c r="LKC283" s="337"/>
      <c r="LKD283" s="337"/>
      <c r="LKE283" s="39"/>
      <c r="LKF283" s="342"/>
      <c r="LKG283" s="337"/>
      <c r="LKH283" s="337"/>
      <c r="LKI283" s="39"/>
      <c r="LKJ283" s="342"/>
      <c r="LKK283" s="337"/>
      <c r="LKL283" s="337"/>
      <c r="LKM283" s="39"/>
      <c r="LKN283" s="342"/>
      <c r="LKO283" s="337"/>
      <c r="LKP283" s="337"/>
      <c r="LKQ283" s="39"/>
      <c r="LKR283" s="342"/>
      <c r="LKS283" s="337"/>
      <c r="LKT283" s="337"/>
      <c r="LKU283" s="39"/>
      <c r="LKV283" s="342"/>
      <c r="LKW283" s="337"/>
      <c r="LKX283" s="337"/>
      <c r="LKY283" s="39"/>
      <c r="LKZ283" s="342"/>
      <c r="LLA283" s="337"/>
      <c r="LLB283" s="337"/>
      <c r="LLC283" s="39"/>
      <c r="LLD283" s="342"/>
      <c r="LLE283" s="337"/>
      <c r="LLF283" s="337"/>
      <c r="LLG283" s="39"/>
      <c r="LLH283" s="342"/>
      <c r="LLI283" s="337"/>
      <c r="LLJ283" s="337"/>
      <c r="LLK283" s="39"/>
      <c r="LLL283" s="342"/>
      <c r="LLM283" s="337"/>
      <c r="LLN283" s="337"/>
      <c r="LLO283" s="39"/>
      <c r="LLP283" s="342"/>
      <c r="LLQ283" s="337"/>
      <c r="LLR283" s="337"/>
      <c r="LLS283" s="39"/>
      <c r="LLT283" s="342"/>
      <c r="LLU283" s="337"/>
      <c r="LLV283" s="337"/>
      <c r="LLW283" s="39"/>
      <c r="LLX283" s="342"/>
      <c r="LLY283" s="337"/>
      <c r="LLZ283" s="337"/>
      <c r="LMA283" s="39"/>
      <c r="LMB283" s="342"/>
      <c r="LMC283" s="337"/>
      <c r="LMD283" s="337"/>
      <c r="LME283" s="39"/>
      <c r="LMF283" s="342"/>
      <c r="LMG283" s="337"/>
      <c r="LMH283" s="337"/>
      <c r="LMI283" s="39"/>
      <c r="LMJ283" s="342"/>
      <c r="LMK283" s="337"/>
      <c r="LML283" s="337"/>
      <c r="LMM283" s="39"/>
      <c r="LMN283" s="342"/>
      <c r="LMO283" s="337"/>
      <c r="LMP283" s="337"/>
      <c r="LMQ283" s="39"/>
      <c r="LMR283" s="342"/>
      <c r="LMS283" s="337"/>
      <c r="LMT283" s="337"/>
      <c r="LMU283" s="39"/>
      <c r="LMV283" s="342"/>
      <c r="LMW283" s="337"/>
      <c r="LMX283" s="337"/>
      <c r="LMY283" s="39"/>
      <c r="LMZ283" s="342"/>
      <c r="LNA283" s="337"/>
      <c r="LNB283" s="337"/>
      <c r="LNC283" s="39"/>
      <c r="LND283" s="342"/>
      <c r="LNE283" s="337"/>
      <c r="LNF283" s="337"/>
      <c r="LNG283" s="39"/>
      <c r="LNH283" s="342"/>
      <c r="LNI283" s="337"/>
      <c r="LNJ283" s="337"/>
      <c r="LNK283" s="39"/>
      <c r="LNL283" s="342"/>
      <c r="LNM283" s="337"/>
      <c r="LNN283" s="337"/>
      <c r="LNO283" s="39"/>
      <c r="LNP283" s="342"/>
      <c r="LNQ283" s="337"/>
      <c r="LNR283" s="337"/>
      <c r="LNS283" s="39"/>
      <c r="LNT283" s="342"/>
      <c r="LNU283" s="337"/>
      <c r="LNV283" s="337"/>
      <c r="LNW283" s="39"/>
      <c r="LNX283" s="342"/>
      <c r="LNY283" s="337"/>
      <c r="LNZ283" s="337"/>
      <c r="LOA283" s="39"/>
      <c r="LOB283" s="342"/>
      <c r="LOC283" s="337"/>
      <c r="LOD283" s="337"/>
      <c r="LOE283" s="39"/>
      <c r="LOF283" s="342"/>
      <c r="LOG283" s="337"/>
      <c r="LOH283" s="337"/>
      <c r="LOI283" s="39"/>
      <c r="LOJ283" s="342"/>
      <c r="LOK283" s="337"/>
      <c r="LOL283" s="337"/>
      <c r="LOM283" s="39"/>
      <c r="LON283" s="342"/>
      <c r="LOO283" s="337"/>
      <c r="LOP283" s="337"/>
      <c r="LOQ283" s="39"/>
      <c r="LOR283" s="342"/>
      <c r="LOS283" s="337"/>
      <c r="LOT283" s="337"/>
      <c r="LOU283" s="39"/>
      <c r="LOV283" s="342"/>
      <c r="LOW283" s="337"/>
      <c r="LOX283" s="337"/>
      <c r="LOY283" s="39"/>
      <c r="LOZ283" s="342"/>
      <c r="LPA283" s="337"/>
      <c r="LPB283" s="337"/>
      <c r="LPC283" s="39"/>
      <c r="LPD283" s="342"/>
      <c r="LPE283" s="337"/>
      <c r="LPF283" s="337"/>
      <c r="LPG283" s="39"/>
      <c r="LPH283" s="342"/>
      <c r="LPI283" s="337"/>
      <c r="LPJ283" s="337"/>
      <c r="LPK283" s="39"/>
      <c r="LPL283" s="342"/>
      <c r="LPM283" s="337"/>
      <c r="LPN283" s="337"/>
      <c r="LPO283" s="39"/>
      <c r="LPP283" s="342"/>
      <c r="LPQ283" s="337"/>
      <c r="LPR283" s="337"/>
      <c r="LPS283" s="39"/>
      <c r="LPT283" s="342"/>
      <c r="LPU283" s="337"/>
      <c r="LPV283" s="337"/>
      <c r="LPW283" s="39"/>
      <c r="LPX283" s="342"/>
      <c r="LPY283" s="337"/>
      <c r="LPZ283" s="337"/>
      <c r="LQA283" s="39"/>
      <c r="LQB283" s="342"/>
      <c r="LQC283" s="337"/>
      <c r="LQD283" s="337"/>
      <c r="LQE283" s="39"/>
      <c r="LQF283" s="342"/>
      <c r="LQG283" s="337"/>
      <c r="LQH283" s="337"/>
      <c r="LQI283" s="39"/>
      <c r="LQJ283" s="342"/>
      <c r="LQK283" s="337"/>
      <c r="LQL283" s="337"/>
      <c r="LQM283" s="39"/>
      <c r="LQN283" s="342"/>
      <c r="LQO283" s="337"/>
      <c r="LQP283" s="337"/>
      <c r="LQQ283" s="39"/>
      <c r="LQR283" s="342"/>
      <c r="LQS283" s="337"/>
      <c r="LQT283" s="337"/>
      <c r="LQU283" s="39"/>
      <c r="LQV283" s="342"/>
      <c r="LQW283" s="337"/>
      <c r="LQX283" s="337"/>
      <c r="LQY283" s="39"/>
      <c r="LQZ283" s="342"/>
      <c r="LRA283" s="337"/>
      <c r="LRB283" s="337"/>
      <c r="LRC283" s="39"/>
      <c r="LRD283" s="342"/>
      <c r="LRE283" s="337"/>
      <c r="LRF283" s="337"/>
      <c r="LRG283" s="39"/>
      <c r="LRH283" s="342"/>
      <c r="LRI283" s="337"/>
      <c r="LRJ283" s="337"/>
      <c r="LRK283" s="39"/>
      <c r="LRL283" s="342"/>
      <c r="LRM283" s="337"/>
      <c r="LRN283" s="337"/>
      <c r="LRO283" s="39"/>
      <c r="LRP283" s="342"/>
      <c r="LRQ283" s="337"/>
      <c r="LRR283" s="337"/>
      <c r="LRS283" s="39"/>
      <c r="LRT283" s="342"/>
      <c r="LRU283" s="337"/>
      <c r="LRV283" s="337"/>
      <c r="LRW283" s="39"/>
      <c r="LRX283" s="342"/>
      <c r="LRY283" s="337"/>
      <c r="LRZ283" s="337"/>
      <c r="LSA283" s="39"/>
      <c r="LSB283" s="342"/>
      <c r="LSC283" s="337"/>
      <c r="LSD283" s="337"/>
      <c r="LSE283" s="39"/>
      <c r="LSF283" s="342"/>
      <c r="LSG283" s="337"/>
      <c r="LSH283" s="337"/>
      <c r="LSI283" s="39"/>
      <c r="LSJ283" s="342"/>
      <c r="LSK283" s="337"/>
      <c r="LSL283" s="337"/>
      <c r="LSM283" s="39"/>
      <c r="LSN283" s="342"/>
      <c r="LSO283" s="337"/>
      <c r="LSP283" s="337"/>
      <c r="LSQ283" s="39"/>
      <c r="LSR283" s="342"/>
      <c r="LSS283" s="337"/>
      <c r="LST283" s="337"/>
      <c r="LSU283" s="39"/>
      <c r="LSV283" s="342"/>
      <c r="LSW283" s="337"/>
      <c r="LSX283" s="337"/>
      <c r="LSY283" s="39"/>
      <c r="LSZ283" s="342"/>
      <c r="LTA283" s="337"/>
      <c r="LTB283" s="337"/>
      <c r="LTC283" s="39"/>
      <c r="LTD283" s="342"/>
      <c r="LTE283" s="337"/>
      <c r="LTF283" s="337"/>
      <c r="LTG283" s="39"/>
      <c r="LTH283" s="342"/>
      <c r="LTI283" s="337"/>
      <c r="LTJ283" s="337"/>
      <c r="LTK283" s="39"/>
      <c r="LTL283" s="342"/>
      <c r="LTM283" s="337"/>
      <c r="LTN283" s="337"/>
      <c r="LTO283" s="39"/>
      <c r="LTP283" s="342"/>
      <c r="LTQ283" s="337"/>
      <c r="LTR283" s="337"/>
      <c r="LTS283" s="39"/>
      <c r="LTT283" s="342"/>
      <c r="LTU283" s="337"/>
      <c r="LTV283" s="337"/>
      <c r="LTW283" s="39"/>
      <c r="LTX283" s="342"/>
      <c r="LTY283" s="337"/>
      <c r="LTZ283" s="337"/>
      <c r="LUA283" s="39"/>
      <c r="LUB283" s="342"/>
      <c r="LUC283" s="337"/>
      <c r="LUD283" s="337"/>
      <c r="LUE283" s="39"/>
      <c r="LUF283" s="342"/>
      <c r="LUG283" s="337"/>
      <c r="LUH283" s="337"/>
      <c r="LUI283" s="39"/>
      <c r="LUJ283" s="342"/>
      <c r="LUK283" s="337"/>
      <c r="LUL283" s="337"/>
      <c r="LUM283" s="39"/>
      <c r="LUN283" s="342"/>
      <c r="LUO283" s="337"/>
      <c r="LUP283" s="337"/>
      <c r="LUQ283" s="39"/>
      <c r="LUR283" s="342"/>
      <c r="LUS283" s="337"/>
      <c r="LUT283" s="337"/>
      <c r="LUU283" s="39"/>
      <c r="LUV283" s="342"/>
      <c r="LUW283" s="337"/>
      <c r="LUX283" s="337"/>
      <c r="LUY283" s="39"/>
      <c r="LUZ283" s="342"/>
      <c r="LVA283" s="337"/>
      <c r="LVB283" s="337"/>
      <c r="LVC283" s="39"/>
      <c r="LVD283" s="342"/>
      <c r="LVE283" s="337"/>
      <c r="LVF283" s="337"/>
      <c r="LVG283" s="39"/>
      <c r="LVH283" s="342"/>
      <c r="LVI283" s="337"/>
      <c r="LVJ283" s="337"/>
      <c r="LVK283" s="39"/>
      <c r="LVL283" s="342"/>
      <c r="LVM283" s="337"/>
      <c r="LVN283" s="337"/>
      <c r="LVO283" s="39"/>
      <c r="LVP283" s="342"/>
      <c r="LVQ283" s="337"/>
      <c r="LVR283" s="337"/>
      <c r="LVS283" s="39"/>
      <c r="LVT283" s="342"/>
      <c r="LVU283" s="337"/>
      <c r="LVV283" s="337"/>
      <c r="LVW283" s="39"/>
      <c r="LVX283" s="342"/>
      <c r="LVY283" s="337"/>
      <c r="LVZ283" s="337"/>
      <c r="LWA283" s="39"/>
      <c r="LWB283" s="342"/>
      <c r="LWC283" s="337"/>
      <c r="LWD283" s="337"/>
      <c r="LWE283" s="39"/>
      <c r="LWF283" s="342"/>
      <c r="LWG283" s="337"/>
      <c r="LWH283" s="337"/>
      <c r="LWI283" s="39"/>
      <c r="LWJ283" s="342"/>
      <c r="LWK283" s="337"/>
      <c r="LWL283" s="337"/>
      <c r="LWM283" s="39"/>
      <c r="LWN283" s="342"/>
      <c r="LWO283" s="337"/>
      <c r="LWP283" s="337"/>
      <c r="LWQ283" s="39"/>
      <c r="LWR283" s="342"/>
      <c r="LWS283" s="337"/>
      <c r="LWT283" s="337"/>
      <c r="LWU283" s="39"/>
      <c r="LWV283" s="342"/>
      <c r="LWW283" s="337"/>
      <c r="LWX283" s="337"/>
      <c r="LWY283" s="39"/>
      <c r="LWZ283" s="342"/>
      <c r="LXA283" s="337"/>
      <c r="LXB283" s="337"/>
      <c r="LXC283" s="39"/>
      <c r="LXD283" s="342"/>
      <c r="LXE283" s="337"/>
      <c r="LXF283" s="337"/>
      <c r="LXG283" s="39"/>
      <c r="LXH283" s="342"/>
      <c r="LXI283" s="337"/>
      <c r="LXJ283" s="337"/>
      <c r="LXK283" s="39"/>
      <c r="LXL283" s="342"/>
      <c r="LXM283" s="337"/>
      <c r="LXN283" s="337"/>
      <c r="LXO283" s="39"/>
      <c r="LXP283" s="342"/>
      <c r="LXQ283" s="337"/>
      <c r="LXR283" s="337"/>
      <c r="LXS283" s="39"/>
      <c r="LXT283" s="342"/>
      <c r="LXU283" s="337"/>
      <c r="LXV283" s="337"/>
      <c r="LXW283" s="39"/>
      <c r="LXX283" s="342"/>
      <c r="LXY283" s="337"/>
      <c r="LXZ283" s="337"/>
      <c r="LYA283" s="39"/>
      <c r="LYB283" s="342"/>
      <c r="LYC283" s="337"/>
      <c r="LYD283" s="337"/>
      <c r="LYE283" s="39"/>
      <c r="LYF283" s="342"/>
      <c r="LYG283" s="337"/>
      <c r="LYH283" s="337"/>
      <c r="LYI283" s="39"/>
      <c r="LYJ283" s="342"/>
      <c r="LYK283" s="337"/>
      <c r="LYL283" s="337"/>
      <c r="LYM283" s="39"/>
      <c r="LYN283" s="342"/>
      <c r="LYO283" s="337"/>
      <c r="LYP283" s="337"/>
      <c r="LYQ283" s="39"/>
      <c r="LYR283" s="342"/>
      <c r="LYS283" s="337"/>
      <c r="LYT283" s="337"/>
      <c r="LYU283" s="39"/>
      <c r="LYV283" s="342"/>
      <c r="LYW283" s="337"/>
      <c r="LYX283" s="337"/>
      <c r="LYY283" s="39"/>
      <c r="LYZ283" s="342"/>
      <c r="LZA283" s="337"/>
      <c r="LZB283" s="337"/>
      <c r="LZC283" s="39"/>
      <c r="LZD283" s="342"/>
      <c r="LZE283" s="337"/>
      <c r="LZF283" s="337"/>
      <c r="LZG283" s="39"/>
      <c r="LZH283" s="342"/>
      <c r="LZI283" s="337"/>
      <c r="LZJ283" s="337"/>
      <c r="LZK283" s="39"/>
      <c r="LZL283" s="342"/>
      <c r="LZM283" s="337"/>
      <c r="LZN283" s="337"/>
      <c r="LZO283" s="39"/>
      <c r="LZP283" s="342"/>
      <c r="LZQ283" s="337"/>
      <c r="LZR283" s="337"/>
      <c r="LZS283" s="39"/>
      <c r="LZT283" s="342"/>
      <c r="LZU283" s="337"/>
      <c r="LZV283" s="337"/>
      <c r="LZW283" s="39"/>
      <c r="LZX283" s="342"/>
      <c r="LZY283" s="337"/>
      <c r="LZZ283" s="337"/>
      <c r="MAA283" s="39"/>
      <c r="MAB283" s="342"/>
      <c r="MAC283" s="337"/>
      <c r="MAD283" s="337"/>
      <c r="MAE283" s="39"/>
      <c r="MAF283" s="342"/>
      <c r="MAG283" s="337"/>
      <c r="MAH283" s="337"/>
      <c r="MAI283" s="39"/>
      <c r="MAJ283" s="342"/>
      <c r="MAK283" s="337"/>
      <c r="MAL283" s="337"/>
      <c r="MAM283" s="39"/>
      <c r="MAN283" s="342"/>
      <c r="MAO283" s="337"/>
      <c r="MAP283" s="337"/>
      <c r="MAQ283" s="39"/>
      <c r="MAR283" s="342"/>
      <c r="MAS283" s="337"/>
      <c r="MAT283" s="337"/>
      <c r="MAU283" s="39"/>
      <c r="MAV283" s="342"/>
      <c r="MAW283" s="337"/>
      <c r="MAX283" s="337"/>
      <c r="MAY283" s="39"/>
      <c r="MAZ283" s="342"/>
      <c r="MBA283" s="337"/>
      <c r="MBB283" s="337"/>
      <c r="MBC283" s="39"/>
      <c r="MBD283" s="342"/>
      <c r="MBE283" s="337"/>
      <c r="MBF283" s="337"/>
      <c r="MBG283" s="39"/>
      <c r="MBH283" s="342"/>
      <c r="MBI283" s="337"/>
      <c r="MBJ283" s="337"/>
      <c r="MBK283" s="39"/>
      <c r="MBL283" s="342"/>
      <c r="MBM283" s="337"/>
      <c r="MBN283" s="337"/>
      <c r="MBO283" s="39"/>
      <c r="MBP283" s="342"/>
      <c r="MBQ283" s="337"/>
      <c r="MBR283" s="337"/>
      <c r="MBS283" s="39"/>
      <c r="MBT283" s="342"/>
      <c r="MBU283" s="337"/>
      <c r="MBV283" s="337"/>
      <c r="MBW283" s="39"/>
      <c r="MBX283" s="342"/>
      <c r="MBY283" s="337"/>
      <c r="MBZ283" s="337"/>
      <c r="MCA283" s="39"/>
      <c r="MCB283" s="342"/>
      <c r="MCC283" s="337"/>
      <c r="MCD283" s="337"/>
      <c r="MCE283" s="39"/>
      <c r="MCF283" s="342"/>
      <c r="MCG283" s="337"/>
      <c r="MCH283" s="337"/>
      <c r="MCI283" s="39"/>
      <c r="MCJ283" s="342"/>
      <c r="MCK283" s="337"/>
      <c r="MCL283" s="337"/>
      <c r="MCM283" s="39"/>
      <c r="MCN283" s="342"/>
      <c r="MCO283" s="337"/>
      <c r="MCP283" s="337"/>
      <c r="MCQ283" s="39"/>
      <c r="MCR283" s="342"/>
      <c r="MCS283" s="337"/>
      <c r="MCT283" s="337"/>
      <c r="MCU283" s="39"/>
      <c r="MCV283" s="342"/>
      <c r="MCW283" s="337"/>
      <c r="MCX283" s="337"/>
      <c r="MCY283" s="39"/>
      <c r="MCZ283" s="342"/>
      <c r="MDA283" s="337"/>
      <c r="MDB283" s="337"/>
      <c r="MDC283" s="39"/>
      <c r="MDD283" s="342"/>
      <c r="MDE283" s="337"/>
      <c r="MDF283" s="337"/>
      <c r="MDG283" s="39"/>
      <c r="MDH283" s="342"/>
      <c r="MDI283" s="337"/>
      <c r="MDJ283" s="337"/>
      <c r="MDK283" s="39"/>
      <c r="MDL283" s="342"/>
      <c r="MDM283" s="337"/>
      <c r="MDN283" s="337"/>
      <c r="MDO283" s="39"/>
      <c r="MDP283" s="342"/>
      <c r="MDQ283" s="337"/>
      <c r="MDR283" s="337"/>
      <c r="MDS283" s="39"/>
      <c r="MDT283" s="342"/>
      <c r="MDU283" s="337"/>
      <c r="MDV283" s="337"/>
      <c r="MDW283" s="39"/>
      <c r="MDX283" s="342"/>
      <c r="MDY283" s="337"/>
      <c r="MDZ283" s="337"/>
      <c r="MEA283" s="39"/>
      <c r="MEB283" s="342"/>
      <c r="MEC283" s="337"/>
      <c r="MED283" s="337"/>
      <c r="MEE283" s="39"/>
      <c r="MEF283" s="342"/>
      <c r="MEG283" s="337"/>
      <c r="MEH283" s="337"/>
      <c r="MEI283" s="39"/>
      <c r="MEJ283" s="342"/>
      <c r="MEK283" s="337"/>
      <c r="MEL283" s="337"/>
      <c r="MEM283" s="39"/>
      <c r="MEN283" s="342"/>
      <c r="MEO283" s="337"/>
      <c r="MEP283" s="337"/>
      <c r="MEQ283" s="39"/>
      <c r="MER283" s="342"/>
      <c r="MES283" s="337"/>
      <c r="MET283" s="337"/>
      <c r="MEU283" s="39"/>
      <c r="MEV283" s="342"/>
      <c r="MEW283" s="337"/>
      <c r="MEX283" s="337"/>
      <c r="MEY283" s="39"/>
      <c r="MEZ283" s="342"/>
      <c r="MFA283" s="337"/>
      <c r="MFB283" s="337"/>
      <c r="MFC283" s="39"/>
      <c r="MFD283" s="342"/>
      <c r="MFE283" s="337"/>
      <c r="MFF283" s="337"/>
      <c r="MFG283" s="39"/>
      <c r="MFH283" s="342"/>
      <c r="MFI283" s="337"/>
      <c r="MFJ283" s="337"/>
      <c r="MFK283" s="39"/>
      <c r="MFL283" s="342"/>
      <c r="MFM283" s="337"/>
      <c r="MFN283" s="337"/>
      <c r="MFO283" s="39"/>
      <c r="MFP283" s="342"/>
      <c r="MFQ283" s="337"/>
      <c r="MFR283" s="337"/>
      <c r="MFS283" s="39"/>
      <c r="MFT283" s="342"/>
      <c r="MFU283" s="337"/>
      <c r="MFV283" s="337"/>
      <c r="MFW283" s="39"/>
      <c r="MFX283" s="342"/>
      <c r="MFY283" s="337"/>
      <c r="MFZ283" s="337"/>
      <c r="MGA283" s="39"/>
      <c r="MGB283" s="342"/>
      <c r="MGC283" s="337"/>
      <c r="MGD283" s="337"/>
      <c r="MGE283" s="39"/>
      <c r="MGF283" s="342"/>
      <c r="MGG283" s="337"/>
      <c r="MGH283" s="337"/>
      <c r="MGI283" s="39"/>
      <c r="MGJ283" s="342"/>
      <c r="MGK283" s="337"/>
      <c r="MGL283" s="337"/>
      <c r="MGM283" s="39"/>
      <c r="MGN283" s="342"/>
      <c r="MGO283" s="337"/>
      <c r="MGP283" s="337"/>
      <c r="MGQ283" s="39"/>
      <c r="MGR283" s="342"/>
      <c r="MGS283" s="337"/>
      <c r="MGT283" s="337"/>
      <c r="MGU283" s="39"/>
      <c r="MGV283" s="342"/>
      <c r="MGW283" s="337"/>
      <c r="MGX283" s="337"/>
      <c r="MGY283" s="39"/>
      <c r="MGZ283" s="342"/>
      <c r="MHA283" s="337"/>
      <c r="MHB283" s="337"/>
      <c r="MHC283" s="39"/>
      <c r="MHD283" s="342"/>
      <c r="MHE283" s="337"/>
      <c r="MHF283" s="337"/>
      <c r="MHG283" s="39"/>
      <c r="MHH283" s="342"/>
      <c r="MHI283" s="337"/>
      <c r="MHJ283" s="337"/>
      <c r="MHK283" s="39"/>
      <c r="MHL283" s="342"/>
      <c r="MHM283" s="337"/>
      <c r="MHN283" s="337"/>
      <c r="MHO283" s="39"/>
      <c r="MHP283" s="342"/>
      <c r="MHQ283" s="337"/>
      <c r="MHR283" s="337"/>
      <c r="MHS283" s="39"/>
      <c r="MHT283" s="342"/>
      <c r="MHU283" s="337"/>
      <c r="MHV283" s="337"/>
      <c r="MHW283" s="39"/>
      <c r="MHX283" s="342"/>
      <c r="MHY283" s="337"/>
      <c r="MHZ283" s="337"/>
      <c r="MIA283" s="39"/>
      <c r="MIB283" s="342"/>
      <c r="MIC283" s="337"/>
      <c r="MID283" s="337"/>
      <c r="MIE283" s="39"/>
      <c r="MIF283" s="342"/>
      <c r="MIG283" s="337"/>
      <c r="MIH283" s="337"/>
      <c r="MII283" s="39"/>
      <c r="MIJ283" s="342"/>
      <c r="MIK283" s="337"/>
      <c r="MIL283" s="337"/>
      <c r="MIM283" s="39"/>
      <c r="MIN283" s="342"/>
      <c r="MIO283" s="337"/>
      <c r="MIP283" s="337"/>
      <c r="MIQ283" s="39"/>
      <c r="MIR283" s="342"/>
      <c r="MIS283" s="337"/>
      <c r="MIT283" s="337"/>
      <c r="MIU283" s="39"/>
      <c r="MIV283" s="342"/>
      <c r="MIW283" s="337"/>
      <c r="MIX283" s="337"/>
      <c r="MIY283" s="39"/>
      <c r="MIZ283" s="342"/>
      <c r="MJA283" s="337"/>
      <c r="MJB283" s="337"/>
      <c r="MJC283" s="39"/>
      <c r="MJD283" s="342"/>
      <c r="MJE283" s="337"/>
      <c r="MJF283" s="337"/>
      <c r="MJG283" s="39"/>
      <c r="MJH283" s="342"/>
      <c r="MJI283" s="337"/>
      <c r="MJJ283" s="337"/>
      <c r="MJK283" s="39"/>
      <c r="MJL283" s="342"/>
      <c r="MJM283" s="337"/>
      <c r="MJN283" s="337"/>
      <c r="MJO283" s="39"/>
      <c r="MJP283" s="342"/>
      <c r="MJQ283" s="337"/>
      <c r="MJR283" s="337"/>
      <c r="MJS283" s="39"/>
      <c r="MJT283" s="342"/>
      <c r="MJU283" s="337"/>
      <c r="MJV283" s="337"/>
      <c r="MJW283" s="39"/>
      <c r="MJX283" s="342"/>
      <c r="MJY283" s="337"/>
      <c r="MJZ283" s="337"/>
      <c r="MKA283" s="39"/>
      <c r="MKB283" s="342"/>
      <c r="MKC283" s="337"/>
      <c r="MKD283" s="337"/>
      <c r="MKE283" s="39"/>
      <c r="MKF283" s="342"/>
      <c r="MKG283" s="337"/>
      <c r="MKH283" s="337"/>
      <c r="MKI283" s="39"/>
      <c r="MKJ283" s="342"/>
      <c r="MKK283" s="337"/>
      <c r="MKL283" s="337"/>
      <c r="MKM283" s="39"/>
      <c r="MKN283" s="342"/>
      <c r="MKO283" s="337"/>
      <c r="MKP283" s="337"/>
      <c r="MKQ283" s="39"/>
      <c r="MKR283" s="342"/>
      <c r="MKS283" s="337"/>
      <c r="MKT283" s="337"/>
      <c r="MKU283" s="39"/>
      <c r="MKV283" s="342"/>
      <c r="MKW283" s="337"/>
      <c r="MKX283" s="337"/>
      <c r="MKY283" s="39"/>
      <c r="MKZ283" s="342"/>
      <c r="MLA283" s="337"/>
      <c r="MLB283" s="337"/>
      <c r="MLC283" s="39"/>
      <c r="MLD283" s="342"/>
      <c r="MLE283" s="337"/>
      <c r="MLF283" s="337"/>
      <c r="MLG283" s="39"/>
      <c r="MLH283" s="342"/>
      <c r="MLI283" s="337"/>
      <c r="MLJ283" s="337"/>
      <c r="MLK283" s="39"/>
      <c r="MLL283" s="342"/>
      <c r="MLM283" s="337"/>
      <c r="MLN283" s="337"/>
      <c r="MLO283" s="39"/>
      <c r="MLP283" s="342"/>
      <c r="MLQ283" s="337"/>
      <c r="MLR283" s="337"/>
      <c r="MLS283" s="39"/>
      <c r="MLT283" s="342"/>
      <c r="MLU283" s="337"/>
      <c r="MLV283" s="337"/>
      <c r="MLW283" s="39"/>
      <c r="MLX283" s="342"/>
      <c r="MLY283" s="337"/>
      <c r="MLZ283" s="337"/>
      <c r="MMA283" s="39"/>
      <c r="MMB283" s="342"/>
      <c r="MMC283" s="337"/>
      <c r="MMD283" s="337"/>
      <c r="MME283" s="39"/>
      <c r="MMF283" s="342"/>
      <c r="MMG283" s="337"/>
      <c r="MMH283" s="337"/>
      <c r="MMI283" s="39"/>
      <c r="MMJ283" s="342"/>
      <c r="MMK283" s="337"/>
      <c r="MML283" s="337"/>
      <c r="MMM283" s="39"/>
      <c r="MMN283" s="342"/>
      <c r="MMO283" s="337"/>
      <c r="MMP283" s="337"/>
      <c r="MMQ283" s="39"/>
      <c r="MMR283" s="342"/>
      <c r="MMS283" s="337"/>
      <c r="MMT283" s="337"/>
      <c r="MMU283" s="39"/>
      <c r="MMV283" s="342"/>
      <c r="MMW283" s="337"/>
      <c r="MMX283" s="337"/>
      <c r="MMY283" s="39"/>
      <c r="MMZ283" s="342"/>
      <c r="MNA283" s="337"/>
      <c r="MNB283" s="337"/>
      <c r="MNC283" s="39"/>
      <c r="MND283" s="342"/>
      <c r="MNE283" s="337"/>
      <c r="MNF283" s="337"/>
      <c r="MNG283" s="39"/>
      <c r="MNH283" s="342"/>
      <c r="MNI283" s="337"/>
      <c r="MNJ283" s="337"/>
      <c r="MNK283" s="39"/>
      <c r="MNL283" s="342"/>
      <c r="MNM283" s="337"/>
      <c r="MNN283" s="337"/>
      <c r="MNO283" s="39"/>
      <c r="MNP283" s="342"/>
      <c r="MNQ283" s="337"/>
      <c r="MNR283" s="337"/>
      <c r="MNS283" s="39"/>
      <c r="MNT283" s="342"/>
      <c r="MNU283" s="337"/>
      <c r="MNV283" s="337"/>
      <c r="MNW283" s="39"/>
      <c r="MNX283" s="342"/>
      <c r="MNY283" s="337"/>
      <c r="MNZ283" s="337"/>
      <c r="MOA283" s="39"/>
      <c r="MOB283" s="342"/>
      <c r="MOC283" s="337"/>
      <c r="MOD283" s="337"/>
      <c r="MOE283" s="39"/>
      <c r="MOF283" s="342"/>
      <c r="MOG283" s="337"/>
      <c r="MOH283" s="337"/>
      <c r="MOI283" s="39"/>
      <c r="MOJ283" s="342"/>
      <c r="MOK283" s="337"/>
      <c r="MOL283" s="337"/>
      <c r="MOM283" s="39"/>
      <c r="MON283" s="342"/>
      <c r="MOO283" s="337"/>
      <c r="MOP283" s="337"/>
      <c r="MOQ283" s="39"/>
      <c r="MOR283" s="342"/>
      <c r="MOS283" s="337"/>
      <c r="MOT283" s="337"/>
      <c r="MOU283" s="39"/>
      <c r="MOV283" s="342"/>
      <c r="MOW283" s="337"/>
      <c r="MOX283" s="337"/>
      <c r="MOY283" s="39"/>
      <c r="MOZ283" s="342"/>
      <c r="MPA283" s="337"/>
      <c r="MPB283" s="337"/>
      <c r="MPC283" s="39"/>
      <c r="MPD283" s="342"/>
      <c r="MPE283" s="337"/>
      <c r="MPF283" s="337"/>
      <c r="MPG283" s="39"/>
      <c r="MPH283" s="342"/>
      <c r="MPI283" s="337"/>
      <c r="MPJ283" s="337"/>
      <c r="MPK283" s="39"/>
      <c r="MPL283" s="342"/>
      <c r="MPM283" s="337"/>
      <c r="MPN283" s="337"/>
      <c r="MPO283" s="39"/>
      <c r="MPP283" s="342"/>
      <c r="MPQ283" s="337"/>
      <c r="MPR283" s="337"/>
      <c r="MPS283" s="39"/>
      <c r="MPT283" s="342"/>
      <c r="MPU283" s="337"/>
      <c r="MPV283" s="337"/>
      <c r="MPW283" s="39"/>
      <c r="MPX283" s="342"/>
      <c r="MPY283" s="337"/>
      <c r="MPZ283" s="337"/>
      <c r="MQA283" s="39"/>
      <c r="MQB283" s="342"/>
      <c r="MQC283" s="337"/>
      <c r="MQD283" s="337"/>
      <c r="MQE283" s="39"/>
      <c r="MQF283" s="342"/>
      <c r="MQG283" s="337"/>
      <c r="MQH283" s="337"/>
      <c r="MQI283" s="39"/>
      <c r="MQJ283" s="342"/>
      <c r="MQK283" s="337"/>
      <c r="MQL283" s="337"/>
      <c r="MQM283" s="39"/>
      <c r="MQN283" s="342"/>
      <c r="MQO283" s="337"/>
      <c r="MQP283" s="337"/>
      <c r="MQQ283" s="39"/>
      <c r="MQR283" s="342"/>
      <c r="MQS283" s="337"/>
      <c r="MQT283" s="337"/>
      <c r="MQU283" s="39"/>
      <c r="MQV283" s="342"/>
      <c r="MQW283" s="337"/>
      <c r="MQX283" s="337"/>
      <c r="MQY283" s="39"/>
      <c r="MQZ283" s="342"/>
      <c r="MRA283" s="337"/>
      <c r="MRB283" s="337"/>
      <c r="MRC283" s="39"/>
      <c r="MRD283" s="342"/>
      <c r="MRE283" s="337"/>
      <c r="MRF283" s="337"/>
      <c r="MRG283" s="39"/>
      <c r="MRH283" s="342"/>
      <c r="MRI283" s="337"/>
      <c r="MRJ283" s="337"/>
      <c r="MRK283" s="39"/>
      <c r="MRL283" s="342"/>
      <c r="MRM283" s="337"/>
      <c r="MRN283" s="337"/>
      <c r="MRO283" s="39"/>
      <c r="MRP283" s="342"/>
      <c r="MRQ283" s="337"/>
      <c r="MRR283" s="337"/>
      <c r="MRS283" s="39"/>
      <c r="MRT283" s="342"/>
      <c r="MRU283" s="337"/>
      <c r="MRV283" s="337"/>
      <c r="MRW283" s="39"/>
      <c r="MRX283" s="342"/>
      <c r="MRY283" s="337"/>
      <c r="MRZ283" s="337"/>
      <c r="MSA283" s="39"/>
      <c r="MSB283" s="342"/>
      <c r="MSC283" s="337"/>
      <c r="MSD283" s="337"/>
      <c r="MSE283" s="39"/>
      <c r="MSF283" s="342"/>
      <c r="MSG283" s="337"/>
      <c r="MSH283" s="337"/>
      <c r="MSI283" s="39"/>
      <c r="MSJ283" s="342"/>
      <c r="MSK283" s="337"/>
      <c r="MSL283" s="337"/>
      <c r="MSM283" s="39"/>
      <c r="MSN283" s="342"/>
      <c r="MSO283" s="337"/>
      <c r="MSP283" s="337"/>
      <c r="MSQ283" s="39"/>
      <c r="MSR283" s="342"/>
      <c r="MSS283" s="337"/>
      <c r="MST283" s="337"/>
      <c r="MSU283" s="39"/>
      <c r="MSV283" s="342"/>
      <c r="MSW283" s="337"/>
      <c r="MSX283" s="337"/>
      <c r="MSY283" s="39"/>
      <c r="MSZ283" s="342"/>
      <c r="MTA283" s="337"/>
      <c r="MTB283" s="337"/>
      <c r="MTC283" s="39"/>
      <c r="MTD283" s="342"/>
      <c r="MTE283" s="337"/>
      <c r="MTF283" s="337"/>
      <c r="MTG283" s="39"/>
      <c r="MTH283" s="342"/>
      <c r="MTI283" s="337"/>
      <c r="MTJ283" s="337"/>
      <c r="MTK283" s="39"/>
      <c r="MTL283" s="342"/>
      <c r="MTM283" s="337"/>
      <c r="MTN283" s="337"/>
      <c r="MTO283" s="39"/>
      <c r="MTP283" s="342"/>
      <c r="MTQ283" s="337"/>
      <c r="MTR283" s="337"/>
      <c r="MTS283" s="39"/>
      <c r="MTT283" s="342"/>
      <c r="MTU283" s="337"/>
      <c r="MTV283" s="337"/>
      <c r="MTW283" s="39"/>
      <c r="MTX283" s="342"/>
      <c r="MTY283" s="337"/>
      <c r="MTZ283" s="337"/>
      <c r="MUA283" s="39"/>
      <c r="MUB283" s="342"/>
      <c r="MUC283" s="337"/>
      <c r="MUD283" s="337"/>
      <c r="MUE283" s="39"/>
      <c r="MUF283" s="342"/>
      <c r="MUG283" s="337"/>
      <c r="MUH283" s="337"/>
      <c r="MUI283" s="39"/>
      <c r="MUJ283" s="342"/>
      <c r="MUK283" s="337"/>
      <c r="MUL283" s="337"/>
      <c r="MUM283" s="39"/>
      <c r="MUN283" s="342"/>
      <c r="MUO283" s="337"/>
      <c r="MUP283" s="337"/>
      <c r="MUQ283" s="39"/>
      <c r="MUR283" s="342"/>
      <c r="MUS283" s="337"/>
      <c r="MUT283" s="337"/>
      <c r="MUU283" s="39"/>
      <c r="MUV283" s="342"/>
      <c r="MUW283" s="337"/>
      <c r="MUX283" s="337"/>
      <c r="MUY283" s="39"/>
      <c r="MUZ283" s="342"/>
      <c r="MVA283" s="337"/>
      <c r="MVB283" s="337"/>
      <c r="MVC283" s="39"/>
      <c r="MVD283" s="342"/>
      <c r="MVE283" s="337"/>
      <c r="MVF283" s="337"/>
      <c r="MVG283" s="39"/>
      <c r="MVH283" s="342"/>
      <c r="MVI283" s="337"/>
      <c r="MVJ283" s="337"/>
      <c r="MVK283" s="39"/>
      <c r="MVL283" s="342"/>
      <c r="MVM283" s="337"/>
      <c r="MVN283" s="337"/>
      <c r="MVO283" s="39"/>
      <c r="MVP283" s="342"/>
      <c r="MVQ283" s="337"/>
      <c r="MVR283" s="337"/>
      <c r="MVS283" s="39"/>
      <c r="MVT283" s="342"/>
      <c r="MVU283" s="337"/>
      <c r="MVV283" s="337"/>
      <c r="MVW283" s="39"/>
      <c r="MVX283" s="342"/>
      <c r="MVY283" s="337"/>
      <c r="MVZ283" s="337"/>
      <c r="MWA283" s="39"/>
      <c r="MWB283" s="342"/>
      <c r="MWC283" s="337"/>
      <c r="MWD283" s="337"/>
      <c r="MWE283" s="39"/>
      <c r="MWF283" s="342"/>
      <c r="MWG283" s="337"/>
      <c r="MWH283" s="337"/>
      <c r="MWI283" s="39"/>
      <c r="MWJ283" s="342"/>
      <c r="MWK283" s="337"/>
      <c r="MWL283" s="337"/>
      <c r="MWM283" s="39"/>
      <c r="MWN283" s="342"/>
      <c r="MWO283" s="337"/>
      <c r="MWP283" s="337"/>
      <c r="MWQ283" s="39"/>
      <c r="MWR283" s="342"/>
      <c r="MWS283" s="337"/>
      <c r="MWT283" s="337"/>
      <c r="MWU283" s="39"/>
      <c r="MWV283" s="342"/>
      <c r="MWW283" s="337"/>
      <c r="MWX283" s="337"/>
      <c r="MWY283" s="39"/>
      <c r="MWZ283" s="342"/>
      <c r="MXA283" s="337"/>
      <c r="MXB283" s="337"/>
      <c r="MXC283" s="39"/>
      <c r="MXD283" s="342"/>
      <c r="MXE283" s="337"/>
      <c r="MXF283" s="337"/>
      <c r="MXG283" s="39"/>
      <c r="MXH283" s="342"/>
      <c r="MXI283" s="337"/>
      <c r="MXJ283" s="337"/>
      <c r="MXK283" s="39"/>
      <c r="MXL283" s="342"/>
      <c r="MXM283" s="337"/>
      <c r="MXN283" s="337"/>
      <c r="MXO283" s="39"/>
      <c r="MXP283" s="342"/>
      <c r="MXQ283" s="337"/>
      <c r="MXR283" s="337"/>
      <c r="MXS283" s="39"/>
      <c r="MXT283" s="342"/>
      <c r="MXU283" s="337"/>
      <c r="MXV283" s="337"/>
      <c r="MXW283" s="39"/>
      <c r="MXX283" s="342"/>
      <c r="MXY283" s="337"/>
      <c r="MXZ283" s="337"/>
      <c r="MYA283" s="39"/>
      <c r="MYB283" s="342"/>
      <c r="MYC283" s="337"/>
      <c r="MYD283" s="337"/>
      <c r="MYE283" s="39"/>
      <c r="MYF283" s="342"/>
      <c r="MYG283" s="337"/>
      <c r="MYH283" s="337"/>
      <c r="MYI283" s="39"/>
      <c r="MYJ283" s="342"/>
      <c r="MYK283" s="337"/>
      <c r="MYL283" s="337"/>
      <c r="MYM283" s="39"/>
      <c r="MYN283" s="342"/>
      <c r="MYO283" s="337"/>
      <c r="MYP283" s="337"/>
      <c r="MYQ283" s="39"/>
      <c r="MYR283" s="342"/>
      <c r="MYS283" s="337"/>
      <c r="MYT283" s="337"/>
      <c r="MYU283" s="39"/>
      <c r="MYV283" s="342"/>
      <c r="MYW283" s="337"/>
      <c r="MYX283" s="337"/>
      <c r="MYY283" s="39"/>
      <c r="MYZ283" s="342"/>
      <c r="MZA283" s="337"/>
      <c r="MZB283" s="337"/>
      <c r="MZC283" s="39"/>
      <c r="MZD283" s="342"/>
      <c r="MZE283" s="337"/>
      <c r="MZF283" s="337"/>
      <c r="MZG283" s="39"/>
      <c r="MZH283" s="342"/>
      <c r="MZI283" s="337"/>
      <c r="MZJ283" s="337"/>
      <c r="MZK283" s="39"/>
      <c r="MZL283" s="342"/>
      <c r="MZM283" s="337"/>
      <c r="MZN283" s="337"/>
      <c r="MZO283" s="39"/>
      <c r="MZP283" s="342"/>
      <c r="MZQ283" s="337"/>
      <c r="MZR283" s="337"/>
      <c r="MZS283" s="39"/>
      <c r="MZT283" s="342"/>
      <c r="MZU283" s="337"/>
      <c r="MZV283" s="337"/>
      <c r="MZW283" s="39"/>
      <c r="MZX283" s="342"/>
      <c r="MZY283" s="337"/>
      <c r="MZZ283" s="337"/>
      <c r="NAA283" s="39"/>
      <c r="NAB283" s="342"/>
      <c r="NAC283" s="337"/>
      <c r="NAD283" s="337"/>
      <c r="NAE283" s="39"/>
      <c r="NAF283" s="342"/>
      <c r="NAG283" s="337"/>
      <c r="NAH283" s="337"/>
      <c r="NAI283" s="39"/>
      <c r="NAJ283" s="342"/>
      <c r="NAK283" s="337"/>
      <c r="NAL283" s="337"/>
      <c r="NAM283" s="39"/>
      <c r="NAN283" s="342"/>
      <c r="NAO283" s="337"/>
      <c r="NAP283" s="337"/>
      <c r="NAQ283" s="39"/>
      <c r="NAR283" s="342"/>
      <c r="NAS283" s="337"/>
      <c r="NAT283" s="337"/>
      <c r="NAU283" s="39"/>
      <c r="NAV283" s="342"/>
      <c r="NAW283" s="337"/>
      <c r="NAX283" s="337"/>
      <c r="NAY283" s="39"/>
      <c r="NAZ283" s="342"/>
      <c r="NBA283" s="337"/>
      <c r="NBB283" s="337"/>
      <c r="NBC283" s="39"/>
      <c r="NBD283" s="342"/>
      <c r="NBE283" s="337"/>
      <c r="NBF283" s="337"/>
      <c r="NBG283" s="39"/>
      <c r="NBH283" s="342"/>
      <c r="NBI283" s="337"/>
      <c r="NBJ283" s="337"/>
      <c r="NBK283" s="39"/>
      <c r="NBL283" s="342"/>
      <c r="NBM283" s="337"/>
      <c r="NBN283" s="337"/>
      <c r="NBO283" s="39"/>
      <c r="NBP283" s="342"/>
      <c r="NBQ283" s="337"/>
      <c r="NBR283" s="337"/>
      <c r="NBS283" s="39"/>
      <c r="NBT283" s="342"/>
      <c r="NBU283" s="337"/>
      <c r="NBV283" s="337"/>
      <c r="NBW283" s="39"/>
      <c r="NBX283" s="342"/>
      <c r="NBY283" s="337"/>
      <c r="NBZ283" s="337"/>
      <c r="NCA283" s="39"/>
      <c r="NCB283" s="342"/>
      <c r="NCC283" s="337"/>
      <c r="NCD283" s="337"/>
      <c r="NCE283" s="39"/>
      <c r="NCF283" s="342"/>
      <c r="NCG283" s="337"/>
      <c r="NCH283" s="337"/>
      <c r="NCI283" s="39"/>
      <c r="NCJ283" s="342"/>
      <c r="NCK283" s="337"/>
      <c r="NCL283" s="337"/>
      <c r="NCM283" s="39"/>
      <c r="NCN283" s="342"/>
      <c r="NCO283" s="337"/>
      <c r="NCP283" s="337"/>
      <c r="NCQ283" s="39"/>
      <c r="NCR283" s="342"/>
      <c r="NCS283" s="337"/>
      <c r="NCT283" s="337"/>
      <c r="NCU283" s="39"/>
      <c r="NCV283" s="342"/>
      <c r="NCW283" s="337"/>
      <c r="NCX283" s="337"/>
      <c r="NCY283" s="39"/>
      <c r="NCZ283" s="342"/>
      <c r="NDA283" s="337"/>
      <c r="NDB283" s="337"/>
      <c r="NDC283" s="39"/>
      <c r="NDD283" s="342"/>
      <c r="NDE283" s="337"/>
      <c r="NDF283" s="337"/>
      <c r="NDG283" s="39"/>
      <c r="NDH283" s="342"/>
      <c r="NDI283" s="337"/>
      <c r="NDJ283" s="337"/>
      <c r="NDK283" s="39"/>
      <c r="NDL283" s="342"/>
      <c r="NDM283" s="337"/>
      <c r="NDN283" s="337"/>
      <c r="NDO283" s="39"/>
      <c r="NDP283" s="342"/>
      <c r="NDQ283" s="337"/>
      <c r="NDR283" s="337"/>
      <c r="NDS283" s="39"/>
      <c r="NDT283" s="342"/>
      <c r="NDU283" s="337"/>
      <c r="NDV283" s="337"/>
      <c r="NDW283" s="39"/>
      <c r="NDX283" s="342"/>
      <c r="NDY283" s="337"/>
      <c r="NDZ283" s="337"/>
      <c r="NEA283" s="39"/>
      <c r="NEB283" s="342"/>
      <c r="NEC283" s="337"/>
      <c r="NED283" s="337"/>
      <c r="NEE283" s="39"/>
      <c r="NEF283" s="342"/>
      <c r="NEG283" s="337"/>
      <c r="NEH283" s="337"/>
      <c r="NEI283" s="39"/>
      <c r="NEJ283" s="342"/>
      <c r="NEK283" s="337"/>
      <c r="NEL283" s="337"/>
      <c r="NEM283" s="39"/>
      <c r="NEN283" s="342"/>
      <c r="NEO283" s="337"/>
      <c r="NEP283" s="337"/>
      <c r="NEQ283" s="39"/>
      <c r="NER283" s="342"/>
      <c r="NES283" s="337"/>
      <c r="NET283" s="337"/>
      <c r="NEU283" s="39"/>
      <c r="NEV283" s="342"/>
      <c r="NEW283" s="337"/>
      <c r="NEX283" s="337"/>
      <c r="NEY283" s="39"/>
      <c r="NEZ283" s="342"/>
      <c r="NFA283" s="337"/>
      <c r="NFB283" s="337"/>
      <c r="NFC283" s="39"/>
      <c r="NFD283" s="342"/>
      <c r="NFE283" s="337"/>
      <c r="NFF283" s="337"/>
      <c r="NFG283" s="39"/>
      <c r="NFH283" s="342"/>
      <c r="NFI283" s="337"/>
      <c r="NFJ283" s="337"/>
      <c r="NFK283" s="39"/>
      <c r="NFL283" s="342"/>
      <c r="NFM283" s="337"/>
      <c r="NFN283" s="337"/>
      <c r="NFO283" s="39"/>
      <c r="NFP283" s="342"/>
      <c r="NFQ283" s="337"/>
      <c r="NFR283" s="337"/>
      <c r="NFS283" s="39"/>
      <c r="NFT283" s="342"/>
      <c r="NFU283" s="337"/>
      <c r="NFV283" s="337"/>
      <c r="NFW283" s="39"/>
      <c r="NFX283" s="342"/>
      <c r="NFY283" s="337"/>
      <c r="NFZ283" s="337"/>
      <c r="NGA283" s="39"/>
      <c r="NGB283" s="342"/>
      <c r="NGC283" s="337"/>
      <c r="NGD283" s="337"/>
      <c r="NGE283" s="39"/>
      <c r="NGF283" s="342"/>
      <c r="NGG283" s="337"/>
      <c r="NGH283" s="337"/>
      <c r="NGI283" s="39"/>
      <c r="NGJ283" s="342"/>
      <c r="NGK283" s="337"/>
      <c r="NGL283" s="337"/>
      <c r="NGM283" s="39"/>
      <c r="NGN283" s="342"/>
      <c r="NGO283" s="337"/>
      <c r="NGP283" s="337"/>
      <c r="NGQ283" s="39"/>
      <c r="NGR283" s="342"/>
      <c r="NGS283" s="337"/>
      <c r="NGT283" s="337"/>
      <c r="NGU283" s="39"/>
      <c r="NGV283" s="342"/>
      <c r="NGW283" s="337"/>
      <c r="NGX283" s="337"/>
      <c r="NGY283" s="39"/>
      <c r="NGZ283" s="342"/>
      <c r="NHA283" s="337"/>
      <c r="NHB283" s="337"/>
      <c r="NHC283" s="39"/>
      <c r="NHD283" s="342"/>
      <c r="NHE283" s="337"/>
      <c r="NHF283" s="337"/>
      <c r="NHG283" s="39"/>
      <c r="NHH283" s="342"/>
      <c r="NHI283" s="337"/>
      <c r="NHJ283" s="337"/>
      <c r="NHK283" s="39"/>
      <c r="NHL283" s="342"/>
      <c r="NHM283" s="337"/>
      <c r="NHN283" s="337"/>
      <c r="NHO283" s="39"/>
      <c r="NHP283" s="342"/>
      <c r="NHQ283" s="337"/>
      <c r="NHR283" s="337"/>
      <c r="NHS283" s="39"/>
      <c r="NHT283" s="342"/>
      <c r="NHU283" s="337"/>
      <c r="NHV283" s="337"/>
      <c r="NHW283" s="39"/>
      <c r="NHX283" s="342"/>
      <c r="NHY283" s="337"/>
      <c r="NHZ283" s="337"/>
      <c r="NIA283" s="39"/>
      <c r="NIB283" s="342"/>
      <c r="NIC283" s="337"/>
      <c r="NID283" s="337"/>
      <c r="NIE283" s="39"/>
      <c r="NIF283" s="342"/>
      <c r="NIG283" s="337"/>
      <c r="NIH283" s="337"/>
      <c r="NII283" s="39"/>
      <c r="NIJ283" s="342"/>
      <c r="NIK283" s="337"/>
      <c r="NIL283" s="337"/>
      <c r="NIM283" s="39"/>
      <c r="NIN283" s="342"/>
      <c r="NIO283" s="337"/>
      <c r="NIP283" s="337"/>
      <c r="NIQ283" s="39"/>
      <c r="NIR283" s="342"/>
      <c r="NIS283" s="337"/>
      <c r="NIT283" s="337"/>
      <c r="NIU283" s="39"/>
      <c r="NIV283" s="342"/>
      <c r="NIW283" s="337"/>
      <c r="NIX283" s="337"/>
      <c r="NIY283" s="39"/>
      <c r="NIZ283" s="342"/>
      <c r="NJA283" s="337"/>
      <c r="NJB283" s="337"/>
      <c r="NJC283" s="39"/>
      <c r="NJD283" s="342"/>
      <c r="NJE283" s="337"/>
      <c r="NJF283" s="337"/>
      <c r="NJG283" s="39"/>
      <c r="NJH283" s="342"/>
      <c r="NJI283" s="337"/>
      <c r="NJJ283" s="337"/>
      <c r="NJK283" s="39"/>
      <c r="NJL283" s="342"/>
      <c r="NJM283" s="337"/>
      <c r="NJN283" s="337"/>
      <c r="NJO283" s="39"/>
      <c r="NJP283" s="342"/>
      <c r="NJQ283" s="337"/>
      <c r="NJR283" s="337"/>
      <c r="NJS283" s="39"/>
      <c r="NJT283" s="342"/>
      <c r="NJU283" s="337"/>
      <c r="NJV283" s="337"/>
      <c r="NJW283" s="39"/>
      <c r="NJX283" s="342"/>
      <c r="NJY283" s="337"/>
      <c r="NJZ283" s="337"/>
      <c r="NKA283" s="39"/>
      <c r="NKB283" s="342"/>
      <c r="NKC283" s="337"/>
      <c r="NKD283" s="337"/>
      <c r="NKE283" s="39"/>
      <c r="NKF283" s="342"/>
      <c r="NKG283" s="337"/>
      <c r="NKH283" s="337"/>
      <c r="NKI283" s="39"/>
      <c r="NKJ283" s="342"/>
      <c r="NKK283" s="337"/>
      <c r="NKL283" s="337"/>
      <c r="NKM283" s="39"/>
      <c r="NKN283" s="342"/>
      <c r="NKO283" s="337"/>
      <c r="NKP283" s="337"/>
      <c r="NKQ283" s="39"/>
      <c r="NKR283" s="342"/>
      <c r="NKS283" s="337"/>
      <c r="NKT283" s="337"/>
      <c r="NKU283" s="39"/>
      <c r="NKV283" s="342"/>
      <c r="NKW283" s="337"/>
      <c r="NKX283" s="337"/>
      <c r="NKY283" s="39"/>
      <c r="NKZ283" s="342"/>
      <c r="NLA283" s="337"/>
      <c r="NLB283" s="337"/>
      <c r="NLC283" s="39"/>
      <c r="NLD283" s="342"/>
      <c r="NLE283" s="337"/>
      <c r="NLF283" s="337"/>
      <c r="NLG283" s="39"/>
      <c r="NLH283" s="342"/>
      <c r="NLI283" s="337"/>
      <c r="NLJ283" s="337"/>
      <c r="NLK283" s="39"/>
      <c r="NLL283" s="342"/>
      <c r="NLM283" s="337"/>
      <c r="NLN283" s="337"/>
      <c r="NLO283" s="39"/>
      <c r="NLP283" s="342"/>
      <c r="NLQ283" s="337"/>
      <c r="NLR283" s="337"/>
      <c r="NLS283" s="39"/>
      <c r="NLT283" s="342"/>
      <c r="NLU283" s="337"/>
      <c r="NLV283" s="337"/>
      <c r="NLW283" s="39"/>
      <c r="NLX283" s="342"/>
      <c r="NLY283" s="337"/>
      <c r="NLZ283" s="337"/>
      <c r="NMA283" s="39"/>
      <c r="NMB283" s="342"/>
      <c r="NMC283" s="337"/>
      <c r="NMD283" s="337"/>
      <c r="NME283" s="39"/>
      <c r="NMF283" s="342"/>
      <c r="NMG283" s="337"/>
      <c r="NMH283" s="337"/>
      <c r="NMI283" s="39"/>
      <c r="NMJ283" s="342"/>
      <c r="NMK283" s="337"/>
      <c r="NML283" s="337"/>
      <c r="NMM283" s="39"/>
      <c r="NMN283" s="342"/>
      <c r="NMO283" s="337"/>
      <c r="NMP283" s="337"/>
      <c r="NMQ283" s="39"/>
      <c r="NMR283" s="342"/>
      <c r="NMS283" s="337"/>
      <c r="NMT283" s="337"/>
      <c r="NMU283" s="39"/>
      <c r="NMV283" s="342"/>
      <c r="NMW283" s="337"/>
      <c r="NMX283" s="337"/>
      <c r="NMY283" s="39"/>
      <c r="NMZ283" s="342"/>
      <c r="NNA283" s="337"/>
      <c r="NNB283" s="337"/>
      <c r="NNC283" s="39"/>
      <c r="NND283" s="342"/>
      <c r="NNE283" s="337"/>
      <c r="NNF283" s="337"/>
      <c r="NNG283" s="39"/>
      <c r="NNH283" s="342"/>
      <c r="NNI283" s="337"/>
      <c r="NNJ283" s="337"/>
      <c r="NNK283" s="39"/>
      <c r="NNL283" s="342"/>
      <c r="NNM283" s="337"/>
      <c r="NNN283" s="337"/>
      <c r="NNO283" s="39"/>
      <c r="NNP283" s="342"/>
      <c r="NNQ283" s="337"/>
      <c r="NNR283" s="337"/>
      <c r="NNS283" s="39"/>
      <c r="NNT283" s="342"/>
      <c r="NNU283" s="337"/>
      <c r="NNV283" s="337"/>
      <c r="NNW283" s="39"/>
      <c r="NNX283" s="342"/>
      <c r="NNY283" s="337"/>
      <c r="NNZ283" s="337"/>
      <c r="NOA283" s="39"/>
      <c r="NOB283" s="342"/>
      <c r="NOC283" s="337"/>
      <c r="NOD283" s="337"/>
      <c r="NOE283" s="39"/>
      <c r="NOF283" s="342"/>
      <c r="NOG283" s="337"/>
      <c r="NOH283" s="337"/>
      <c r="NOI283" s="39"/>
      <c r="NOJ283" s="342"/>
      <c r="NOK283" s="337"/>
      <c r="NOL283" s="337"/>
      <c r="NOM283" s="39"/>
      <c r="NON283" s="342"/>
      <c r="NOO283" s="337"/>
      <c r="NOP283" s="337"/>
      <c r="NOQ283" s="39"/>
      <c r="NOR283" s="342"/>
      <c r="NOS283" s="337"/>
      <c r="NOT283" s="337"/>
      <c r="NOU283" s="39"/>
      <c r="NOV283" s="342"/>
      <c r="NOW283" s="337"/>
      <c r="NOX283" s="337"/>
      <c r="NOY283" s="39"/>
      <c r="NOZ283" s="342"/>
      <c r="NPA283" s="337"/>
      <c r="NPB283" s="337"/>
      <c r="NPC283" s="39"/>
      <c r="NPD283" s="342"/>
      <c r="NPE283" s="337"/>
      <c r="NPF283" s="337"/>
      <c r="NPG283" s="39"/>
      <c r="NPH283" s="342"/>
      <c r="NPI283" s="337"/>
      <c r="NPJ283" s="337"/>
      <c r="NPK283" s="39"/>
      <c r="NPL283" s="342"/>
      <c r="NPM283" s="337"/>
      <c r="NPN283" s="337"/>
      <c r="NPO283" s="39"/>
      <c r="NPP283" s="342"/>
      <c r="NPQ283" s="337"/>
      <c r="NPR283" s="337"/>
      <c r="NPS283" s="39"/>
      <c r="NPT283" s="342"/>
      <c r="NPU283" s="337"/>
      <c r="NPV283" s="337"/>
      <c r="NPW283" s="39"/>
      <c r="NPX283" s="342"/>
      <c r="NPY283" s="337"/>
      <c r="NPZ283" s="337"/>
      <c r="NQA283" s="39"/>
      <c r="NQB283" s="342"/>
      <c r="NQC283" s="337"/>
      <c r="NQD283" s="337"/>
      <c r="NQE283" s="39"/>
      <c r="NQF283" s="342"/>
      <c r="NQG283" s="337"/>
      <c r="NQH283" s="337"/>
      <c r="NQI283" s="39"/>
      <c r="NQJ283" s="342"/>
      <c r="NQK283" s="337"/>
      <c r="NQL283" s="337"/>
      <c r="NQM283" s="39"/>
      <c r="NQN283" s="342"/>
      <c r="NQO283" s="337"/>
      <c r="NQP283" s="337"/>
      <c r="NQQ283" s="39"/>
      <c r="NQR283" s="342"/>
      <c r="NQS283" s="337"/>
      <c r="NQT283" s="337"/>
      <c r="NQU283" s="39"/>
      <c r="NQV283" s="342"/>
      <c r="NQW283" s="337"/>
      <c r="NQX283" s="337"/>
      <c r="NQY283" s="39"/>
      <c r="NQZ283" s="342"/>
      <c r="NRA283" s="337"/>
      <c r="NRB283" s="337"/>
      <c r="NRC283" s="39"/>
      <c r="NRD283" s="342"/>
      <c r="NRE283" s="337"/>
      <c r="NRF283" s="337"/>
      <c r="NRG283" s="39"/>
      <c r="NRH283" s="342"/>
      <c r="NRI283" s="337"/>
      <c r="NRJ283" s="337"/>
      <c r="NRK283" s="39"/>
      <c r="NRL283" s="342"/>
      <c r="NRM283" s="337"/>
      <c r="NRN283" s="337"/>
      <c r="NRO283" s="39"/>
      <c r="NRP283" s="342"/>
      <c r="NRQ283" s="337"/>
      <c r="NRR283" s="337"/>
      <c r="NRS283" s="39"/>
      <c r="NRT283" s="342"/>
      <c r="NRU283" s="337"/>
      <c r="NRV283" s="337"/>
      <c r="NRW283" s="39"/>
      <c r="NRX283" s="342"/>
      <c r="NRY283" s="337"/>
      <c r="NRZ283" s="337"/>
      <c r="NSA283" s="39"/>
      <c r="NSB283" s="342"/>
      <c r="NSC283" s="337"/>
      <c r="NSD283" s="337"/>
      <c r="NSE283" s="39"/>
      <c r="NSF283" s="342"/>
      <c r="NSG283" s="337"/>
      <c r="NSH283" s="337"/>
      <c r="NSI283" s="39"/>
      <c r="NSJ283" s="342"/>
      <c r="NSK283" s="337"/>
      <c r="NSL283" s="337"/>
      <c r="NSM283" s="39"/>
      <c r="NSN283" s="342"/>
      <c r="NSO283" s="337"/>
      <c r="NSP283" s="337"/>
      <c r="NSQ283" s="39"/>
      <c r="NSR283" s="342"/>
      <c r="NSS283" s="337"/>
      <c r="NST283" s="337"/>
      <c r="NSU283" s="39"/>
      <c r="NSV283" s="342"/>
      <c r="NSW283" s="337"/>
      <c r="NSX283" s="337"/>
      <c r="NSY283" s="39"/>
      <c r="NSZ283" s="342"/>
      <c r="NTA283" s="337"/>
      <c r="NTB283" s="337"/>
      <c r="NTC283" s="39"/>
      <c r="NTD283" s="342"/>
      <c r="NTE283" s="337"/>
      <c r="NTF283" s="337"/>
      <c r="NTG283" s="39"/>
      <c r="NTH283" s="342"/>
      <c r="NTI283" s="337"/>
      <c r="NTJ283" s="337"/>
      <c r="NTK283" s="39"/>
      <c r="NTL283" s="342"/>
      <c r="NTM283" s="337"/>
      <c r="NTN283" s="337"/>
      <c r="NTO283" s="39"/>
      <c r="NTP283" s="342"/>
      <c r="NTQ283" s="337"/>
      <c r="NTR283" s="337"/>
      <c r="NTS283" s="39"/>
      <c r="NTT283" s="342"/>
      <c r="NTU283" s="337"/>
      <c r="NTV283" s="337"/>
      <c r="NTW283" s="39"/>
      <c r="NTX283" s="342"/>
      <c r="NTY283" s="337"/>
      <c r="NTZ283" s="337"/>
      <c r="NUA283" s="39"/>
      <c r="NUB283" s="342"/>
      <c r="NUC283" s="337"/>
      <c r="NUD283" s="337"/>
      <c r="NUE283" s="39"/>
      <c r="NUF283" s="342"/>
      <c r="NUG283" s="337"/>
      <c r="NUH283" s="337"/>
      <c r="NUI283" s="39"/>
      <c r="NUJ283" s="342"/>
      <c r="NUK283" s="337"/>
      <c r="NUL283" s="337"/>
      <c r="NUM283" s="39"/>
      <c r="NUN283" s="342"/>
      <c r="NUO283" s="337"/>
      <c r="NUP283" s="337"/>
      <c r="NUQ283" s="39"/>
      <c r="NUR283" s="342"/>
      <c r="NUS283" s="337"/>
      <c r="NUT283" s="337"/>
      <c r="NUU283" s="39"/>
      <c r="NUV283" s="342"/>
      <c r="NUW283" s="337"/>
      <c r="NUX283" s="337"/>
      <c r="NUY283" s="39"/>
      <c r="NUZ283" s="342"/>
      <c r="NVA283" s="337"/>
      <c r="NVB283" s="337"/>
      <c r="NVC283" s="39"/>
      <c r="NVD283" s="342"/>
      <c r="NVE283" s="337"/>
      <c r="NVF283" s="337"/>
      <c r="NVG283" s="39"/>
      <c r="NVH283" s="342"/>
      <c r="NVI283" s="337"/>
      <c r="NVJ283" s="337"/>
      <c r="NVK283" s="39"/>
      <c r="NVL283" s="342"/>
      <c r="NVM283" s="337"/>
      <c r="NVN283" s="337"/>
      <c r="NVO283" s="39"/>
      <c r="NVP283" s="342"/>
      <c r="NVQ283" s="337"/>
      <c r="NVR283" s="337"/>
      <c r="NVS283" s="39"/>
      <c r="NVT283" s="342"/>
      <c r="NVU283" s="337"/>
      <c r="NVV283" s="337"/>
      <c r="NVW283" s="39"/>
      <c r="NVX283" s="342"/>
      <c r="NVY283" s="337"/>
      <c r="NVZ283" s="337"/>
      <c r="NWA283" s="39"/>
      <c r="NWB283" s="342"/>
      <c r="NWC283" s="337"/>
      <c r="NWD283" s="337"/>
      <c r="NWE283" s="39"/>
      <c r="NWF283" s="342"/>
      <c r="NWG283" s="337"/>
      <c r="NWH283" s="337"/>
      <c r="NWI283" s="39"/>
      <c r="NWJ283" s="342"/>
      <c r="NWK283" s="337"/>
      <c r="NWL283" s="337"/>
      <c r="NWM283" s="39"/>
      <c r="NWN283" s="342"/>
      <c r="NWO283" s="337"/>
      <c r="NWP283" s="337"/>
      <c r="NWQ283" s="39"/>
      <c r="NWR283" s="342"/>
      <c r="NWS283" s="337"/>
      <c r="NWT283" s="337"/>
      <c r="NWU283" s="39"/>
      <c r="NWV283" s="342"/>
      <c r="NWW283" s="337"/>
      <c r="NWX283" s="337"/>
      <c r="NWY283" s="39"/>
      <c r="NWZ283" s="342"/>
      <c r="NXA283" s="337"/>
      <c r="NXB283" s="337"/>
      <c r="NXC283" s="39"/>
      <c r="NXD283" s="342"/>
      <c r="NXE283" s="337"/>
      <c r="NXF283" s="337"/>
      <c r="NXG283" s="39"/>
      <c r="NXH283" s="342"/>
      <c r="NXI283" s="337"/>
      <c r="NXJ283" s="337"/>
      <c r="NXK283" s="39"/>
      <c r="NXL283" s="342"/>
      <c r="NXM283" s="337"/>
      <c r="NXN283" s="337"/>
      <c r="NXO283" s="39"/>
      <c r="NXP283" s="342"/>
      <c r="NXQ283" s="337"/>
      <c r="NXR283" s="337"/>
      <c r="NXS283" s="39"/>
      <c r="NXT283" s="342"/>
      <c r="NXU283" s="337"/>
      <c r="NXV283" s="337"/>
      <c r="NXW283" s="39"/>
      <c r="NXX283" s="342"/>
      <c r="NXY283" s="337"/>
      <c r="NXZ283" s="337"/>
      <c r="NYA283" s="39"/>
      <c r="NYB283" s="342"/>
      <c r="NYC283" s="337"/>
      <c r="NYD283" s="337"/>
      <c r="NYE283" s="39"/>
      <c r="NYF283" s="342"/>
      <c r="NYG283" s="337"/>
      <c r="NYH283" s="337"/>
      <c r="NYI283" s="39"/>
      <c r="NYJ283" s="342"/>
      <c r="NYK283" s="337"/>
      <c r="NYL283" s="337"/>
      <c r="NYM283" s="39"/>
      <c r="NYN283" s="342"/>
      <c r="NYO283" s="337"/>
      <c r="NYP283" s="337"/>
      <c r="NYQ283" s="39"/>
      <c r="NYR283" s="342"/>
      <c r="NYS283" s="337"/>
      <c r="NYT283" s="337"/>
      <c r="NYU283" s="39"/>
      <c r="NYV283" s="342"/>
      <c r="NYW283" s="337"/>
      <c r="NYX283" s="337"/>
      <c r="NYY283" s="39"/>
      <c r="NYZ283" s="342"/>
      <c r="NZA283" s="337"/>
      <c r="NZB283" s="337"/>
      <c r="NZC283" s="39"/>
      <c r="NZD283" s="342"/>
      <c r="NZE283" s="337"/>
      <c r="NZF283" s="337"/>
      <c r="NZG283" s="39"/>
      <c r="NZH283" s="342"/>
      <c r="NZI283" s="337"/>
      <c r="NZJ283" s="337"/>
      <c r="NZK283" s="39"/>
      <c r="NZL283" s="342"/>
      <c r="NZM283" s="337"/>
      <c r="NZN283" s="337"/>
      <c r="NZO283" s="39"/>
      <c r="NZP283" s="342"/>
      <c r="NZQ283" s="337"/>
      <c r="NZR283" s="337"/>
      <c r="NZS283" s="39"/>
      <c r="NZT283" s="342"/>
      <c r="NZU283" s="337"/>
      <c r="NZV283" s="337"/>
      <c r="NZW283" s="39"/>
      <c r="NZX283" s="342"/>
      <c r="NZY283" s="337"/>
      <c r="NZZ283" s="337"/>
      <c r="OAA283" s="39"/>
      <c r="OAB283" s="342"/>
      <c r="OAC283" s="337"/>
      <c r="OAD283" s="337"/>
      <c r="OAE283" s="39"/>
      <c r="OAF283" s="342"/>
      <c r="OAG283" s="337"/>
      <c r="OAH283" s="337"/>
      <c r="OAI283" s="39"/>
      <c r="OAJ283" s="342"/>
      <c r="OAK283" s="337"/>
      <c r="OAL283" s="337"/>
      <c r="OAM283" s="39"/>
      <c r="OAN283" s="342"/>
      <c r="OAO283" s="337"/>
      <c r="OAP283" s="337"/>
      <c r="OAQ283" s="39"/>
      <c r="OAR283" s="342"/>
      <c r="OAS283" s="337"/>
      <c r="OAT283" s="337"/>
      <c r="OAU283" s="39"/>
      <c r="OAV283" s="342"/>
      <c r="OAW283" s="337"/>
      <c r="OAX283" s="337"/>
      <c r="OAY283" s="39"/>
      <c r="OAZ283" s="342"/>
      <c r="OBA283" s="337"/>
      <c r="OBB283" s="337"/>
      <c r="OBC283" s="39"/>
      <c r="OBD283" s="342"/>
      <c r="OBE283" s="337"/>
      <c r="OBF283" s="337"/>
      <c r="OBG283" s="39"/>
      <c r="OBH283" s="342"/>
      <c r="OBI283" s="337"/>
      <c r="OBJ283" s="337"/>
      <c r="OBK283" s="39"/>
      <c r="OBL283" s="342"/>
      <c r="OBM283" s="337"/>
      <c r="OBN283" s="337"/>
      <c r="OBO283" s="39"/>
      <c r="OBP283" s="342"/>
      <c r="OBQ283" s="337"/>
      <c r="OBR283" s="337"/>
      <c r="OBS283" s="39"/>
      <c r="OBT283" s="342"/>
      <c r="OBU283" s="337"/>
      <c r="OBV283" s="337"/>
      <c r="OBW283" s="39"/>
      <c r="OBX283" s="342"/>
      <c r="OBY283" s="337"/>
      <c r="OBZ283" s="337"/>
      <c r="OCA283" s="39"/>
      <c r="OCB283" s="342"/>
      <c r="OCC283" s="337"/>
      <c r="OCD283" s="337"/>
      <c r="OCE283" s="39"/>
      <c r="OCF283" s="342"/>
      <c r="OCG283" s="337"/>
      <c r="OCH283" s="337"/>
      <c r="OCI283" s="39"/>
      <c r="OCJ283" s="342"/>
      <c r="OCK283" s="337"/>
      <c r="OCL283" s="337"/>
      <c r="OCM283" s="39"/>
      <c r="OCN283" s="342"/>
      <c r="OCO283" s="337"/>
      <c r="OCP283" s="337"/>
      <c r="OCQ283" s="39"/>
      <c r="OCR283" s="342"/>
      <c r="OCS283" s="337"/>
      <c r="OCT283" s="337"/>
      <c r="OCU283" s="39"/>
      <c r="OCV283" s="342"/>
      <c r="OCW283" s="337"/>
      <c r="OCX283" s="337"/>
      <c r="OCY283" s="39"/>
      <c r="OCZ283" s="342"/>
      <c r="ODA283" s="337"/>
      <c r="ODB283" s="337"/>
      <c r="ODC283" s="39"/>
      <c r="ODD283" s="342"/>
      <c r="ODE283" s="337"/>
      <c r="ODF283" s="337"/>
      <c r="ODG283" s="39"/>
      <c r="ODH283" s="342"/>
      <c r="ODI283" s="337"/>
      <c r="ODJ283" s="337"/>
      <c r="ODK283" s="39"/>
      <c r="ODL283" s="342"/>
      <c r="ODM283" s="337"/>
      <c r="ODN283" s="337"/>
      <c r="ODO283" s="39"/>
      <c r="ODP283" s="342"/>
      <c r="ODQ283" s="337"/>
      <c r="ODR283" s="337"/>
      <c r="ODS283" s="39"/>
      <c r="ODT283" s="342"/>
      <c r="ODU283" s="337"/>
      <c r="ODV283" s="337"/>
      <c r="ODW283" s="39"/>
      <c r="ODX283" s="342"/>
      <c r="ODY283" s="337"/>
      <c r="ODZ283" s="337"/>
      <c r="OEA283" s="39"/>
      <c r="OEB283" s="342"/>
      <c r="OEC283" s="337"/>
      <c r="OED283" s="337"/>
      <c r="OEE283" s="39"/>
      <c r="OEF283" s="342"/>
      <c r="OEG283" s="337"/>
      <c r="OEH283" s="337"/>
      <c r="OEI283" s="39"/>
      <c r="OEJ283" s="342"/>
      <c r="OEK283" s="337"/>
      <c r="OEL283" s="337"/>
      <c r="OEM283" s="39"/>
      <c r="OEN283" s="342"/>
      <c r="OEO283" s="337"/>
      <c r="OEP283" s="337"/>
      <c r="OEQ283" s="39"/>
      <c r="OER283" s="342"/>
      <c r="OES283" s="337"/>
      <c r="OET283" s="337"/>
      <c r="OEU283" s="39"/>
      <c r="OEV283" s="342"/>
      <c r="OEW283" s="337"/>
      <c r="OEX283" s="337"/>
      <c r="OEY283" s="39"/>
      <c r="OEZ283" s="342"/>
      <c r="OFA283" s="337"/>
      <c r="OFB283" s="337"/>
      <c r="OFC283" s="39"/>
      <c r="OFD283" s="342"/>
      <c r="OFE283" s="337"/>
      <c r="OFF283" s="337"/>
      <c r="OFG283" s="39"/>
      <c r="OFH283" s="342"/>
      <c r="OFI283" s="337"/>
      <c r="OFJ283" s="337"/>
      <c r="OFK283" s="39"/>
      <c r="OFL283" s="342"/>
      <c r="OFM283" s="337"/>
      <c r="OFN283" s="337"/>
      <c r="OFO283" s="39"/>
      <c r="OFP283" s="342"/>
      <c r="OFQ283" s="337"/>
      <c r="OFR283" s="337"/>
      <c r="OFS283" s="39"/>
      <c r="OFT283" s="342"/>
      <c r="OFU283" s="337"/>
      <c r="OFV283" s="337"/>
      <c r="OFW283" s="39"/>
      <c r="OFX283" s="342"/>
      <c r="OFY283" s="337"/>
      <c r="OFZ283" s="337"/>
      <c r="OGA283" s="39"/>
      <c r="OGB283" s="342"/>
      <c r="OGC283" s="337"/>
      <c r="OGD283" s="337"/>
      <c r="OGE283" s="39"/>
      <c r="OGF283" s="342"/>
      <c r="OGG283" s="337"/>
      <c r="OGH283" s="337"/>
      <c r="OGI283" s="39"/>
      <c r="OGJ283" s="342"/>
      <c r="OGK283" s="337"/>
      <c r="OGL283" s="337"/>
      <c r="OGM283" s="39"/>
      <c r="OGN283" s="342"/>
      <c r="OGO283" s="337"/>
      <c r="OGP283" s="337"/>
      <c r="OGQ283" s="39"/>
      <c r="OGR283" s="342"/>
      <c r="OGS283" s="337"/>
      <c r="OGT283" s="337"/>
      <c r="OGU283" s="39"/>
      <c r="OGV283" s="342"/>
      <c r="OGW283" s="337"/>
      <c r="OGX283" s="337"/>
      <c r="OGY283" s="39"/>
      <c r="OGZ283" s="342"/>
      <c r="OHA283" s="337"/>
      <c r="OHB283" s="337"/>
      <c r="OHC283" s="39"/>
      <c r="OHD283" s="342"/>
      <c r="OHE283" s="337"/>
      <c r="OHF283" s="337"/>
      <c r="OHG283" s="39"/>
      <c r="OHH283" s="342"/>
      <c r="OHI283" s="337"/>
      <c r="OHJ283" s="337"/>
      <c r="OHK283" s="39"/>
      <c r="OHL283" s="342"/>
      <c r="OHM283" s="337"/>
      <c r="OHN283" s="337"/>
      <c r="OHO283" s="39"/>
      <c r="OHP283" s="342"/>
      <c r="OHQ283" s="337"/>
      <c r="OHR283" s="337"/>
      <c r="OHS283" s="39"/>
      <c r="OHT283" s="342"/>
      <c r="OHU283" s="337"/>
      <c r="OHV283" s="337"/>
      <c r="OHW283" s="39"/>
      <c r="OHX283" s="342"/>
      <c r="OHY283" s="337"/>
      <c r="OHZ283" s="337"/>
      <c r="OIA283" s="39"/>
      <c r="OIB283" s="342"/>
      <c r="OIC283" s="337"/>
      <c r="OID283" s="337"/>
      <c r="OIE283" s="39"/>
      <c r="OIF283" s="342"/>
      <c r="OIG283" s="337"/>
      <c r="OIH283" s="337"/>
      <c r="OII283" s="39"/>
      <c r="OIJ283" s="342"/>
      <c r="OIK283" s="337"/>
      <c r="OIL283" s="337"/>
      <c r="OIM283" s="39"/>
      <c r="OIN283" s="342"/>
      <c r="OIO283" s="337"/>
      <c r="OIP283" s="337"/>
      <c r="OIQ283" s="39"/>
      <c r="OIR283" s="342"/>
      <c r="OIS283" s="337"/>
      <c r="OIT283" s="337"/>
      <c r="OIU283" s="39"/>
      <c r="OIV283" s="342"/>
      <c r="OIW283" s="337"/>
      <c r="OIX283" s="337"/>
      <c r="OIY283" s="39"/>
      <c r="OIZ283" s="342"/>
      <c r="OJA283" s="337"/>
      <c r="OJB283" s="337"/>
      <c r="OJC283" s="39"/>
      <c r="OJD283" s="342"/>
      <c r="OJE283" s="337"/>
      <c r="OJF283" s="337"/>
      <c r="OJG283" s="39"/>
      <c r="OJH283" s="342"/>
      <c r="OJI283" s="337"/>
      <c r="OJJ283" s="337"/>
      <c r="OJK283" s="39"/>
      <c r="OJL283" s="342"/>
      <c r="OJM283" s="337"/>
      <c r="OJN283" s="337"/>
      <c r="OJO283" s="39"/>
      <c r="OJP283" s="342"/>
      <c r="OJQ283" s="337"/>
      <c r="OJR283" s="337"/>
      <c r="OJS283" s="39"/>
      <c r="OJT283" s="342"/>
      <c r="OJU283" s="337"/>
      <c r="OJV283" s="337"/>
      <c r="OJW283" s="39"/>
      <c r="OJX283" s="342"/>
      <c r="OJY283" s="337"/>
      <c r="OJZ283" s="337"/>
      <c r="OKA283" s="39"/>
      <c r="OKB283" s="342"/>
      <c r="OKC283" s="337"/>
      <c r="OKD283" s="337"/>
      <c r="OKE283" s="39"/>
      <c r="OKF283" s="342"/>
      <c r="OKG283" s="337"/>
      <c r="OKH283" s="337"/>
      <c r="OKI283" s="39"/>
      <c r="OKJ283" s="342"/>
      <c r="OKK283" s="337"/>
      <c r="OKL283" s="337"/>
      <c r="OKM283" s="39"/>
      <c r="OKN283" s="342"/>
      <c r="OKO283" s="337"/>
      <c r="OKP283" s="337"/>
      <c r="OKQ283" s="39"/>
      <c r="OKR283" s="342"/>
      <c r="OKS283" s="337"/>
      <c r="OKT283" s="337"/>
      <c r="OKU283" s="39"/>
      <c r="OKV283" s="342"/>
      <c r="OKW283" s="337"/>
      <c r="OKX283" s="337"/>
      <c r="OKY283" s="39"/>
      <c r="OKZ283" s="342"/>
      <c r="OLA283" s="337"/>
      <c r="OLB283" s="337"/>
      <c r="OLC283" s="39"/>
      <c r="OLD283" s="342"/>
      <c r="OLE283" s="337"/>
      <c r="OLF283" s="337"/>
      <c r="OLG283" s="39"/>
      <c r="OLH283" s="342"/>
      <c r="OLI283" s="337"/>
      <c r="OLJ283" s="337"/>
      <c r="OLK283" s="39"/>
      <c r="OLL283" s="342"/>
      <c r="OLM283" s="337"/>
      <c r="OLN283" s="337"/>
      <c r="OLO283" s="39"/>
      <c r="OLP283" s="342"/>
      <c r="OLQ283" s="337"/>
      <c r="OLR283" s="337"/>
      <c r="OLS283" s="39"/>
      <c r="OLT283" s="342"/>
      <c r="OLU283" s="337"/>
      <c r="OLV283" s="337"/>
      <c r="OLW283" s="39"/>
      <c r="OLX283" s="342"/>
      <c r="OLY283" s="337"/>
      <c r="OLZ283" s="337"/>
      <c r="OMA283" s="39"/>
      <c r="OMB283" s="342"/>
      <c r="OMC283" s="337"/>
      <c r="OMD283" s="337"/>
      <c r="OME283" s="39"/>
      <c r="OMF283" s="342"/>
      <c r="OMG283" s="337"/>
      <c r="OMH283" s="337"/>
      <c r="OMI283" s="39"/>
      <c r="OMJ283" s="342"/>
      <c r="OMK283" s="337"/>
      <c r="OML283" s="337"/>
      <c r="OMM283" s="39"/>
      <c r="OMN283" s="342"/>
      <c r="OMO283" s="337"/>
      <c r="OMP283" s="337"/>
      <c r="OMQ283" s="39"/>
      <c r="OMR283" s="342"/>
      <c r="OMS283" s="337"/>
      <c r="OMT283" s="337"/>
      <c r="OMU283" s="39"/>
      <c r="OMV283" s="342"/>
      <c r="OMW283" s="337"/>
      <c r="OMX283" s="337"/>
      <c r="OMY283" s="39"/>
      <c r="OMZ283" s="342"/>
      <c r="ONA283" s="337"/>
      <c r="ONB283" s="337"/>
      <c r="ONC283" s="39"/>
      <c r="OND283" s="342"/>
      <c r="ONE283" s="337"/>
      <c r="ONF283" s="337"/>
      <c r="ONG283" s="39"/>
      <c r="ONH283" s="342"/>
      <c r="ONI283" s="337"/>
      <c r="ONJ283" s="337"/>
      <c r="ONK283" s="39"/>
      <c r="ONL283" s="342"/>
      <c r="ONM283" s="337"/>
      <c r="ONN283" s="337"/>
      <c r="ONO283" s="39"/>
      <c r="ONP283" s="342"/>
      <c r="ONQ283" s="337"/>
      <c r="ONR283" s="337"/>
      <c r="ONS283" s="39"/>
      <c r="ONT283" s="342"/>
      <c r="ONU283" s="337"/>
      <c r="ONV283" s="337"/>
      <c r="ONW283" s="39"/>
      <c r="ONX283" s="342"/>
      <c r="ONY283" s="337"/>
      <c r="ONZ283" s="337"/>
      <c r="OOA283" s="39"/>
      <c r="OOB283" s="342"/>
      <c r="OOC283" s="337"/>
      <c r="OOD283" s="337"/>
      <c r="OOE283" s="39"/>
      <c r="OOF283" s="342"/>
      <c r="OOG283" s="337"/>
      <c r="OOH283" s="337"/>
      <c r="OOI283" s="39"/>
      <c r="OOJ283" s="342"/>
      <c r="OOK283" s="337"/>
      <c r="OOL283" s="337"/>
      <c r="OOM283" s="39"/>
      <c r="OON283" s="342"/>
      <c r="OOO283" s="337"/>
      <c r="OOP283" s="337"/>
      <c r="OOQ283" s="39"/>
      <c r="OOR283" s="342"/>
      <c r="OOS283" s="337"/>
      <c r="OOT283" s="337"/>
      <c r="OOU283" s="39"/>
      <c r="OOV283" s="342"/>
      <c r="OOW283" s="337"/>
      <c r="OOX283" s="337"/>
      <c r="OOY283" s="39"/>
      <c r="OOZ283" s="342"/>
      <c r="OPA283" s="337"/>
      <c r="OPB283" s="337"/>
      <c r="OPC283" s="39"/>
      <c r="OPD283" s="342"/>
      <c r="OPE283" s="337"/>
      <c r="OPF283" s="337"/>
      <c r="OPG283" s="39"/>
      <c r="OPH283" s="342"/>
      <c r="OPI283" s="337"/>
      <c r="OPJ283" s="337"/>
      <c r="OPK283" s="39"/>
      <c r="OPL283" s="342"/>
      <c r="OPM283" s="337"/>
      <c r="OPN283" s="337"/>
      <c r="OPO283" s="39"/>
      <c r="OPP283" s="342"/>
      <c r="OPQ283" s="337"/>
      <c r="OPR283" s="337"/>
      <c r="OPS283" s="39"/>
      <c r="OPT283" s="342"/>
      <c r="OPU283" s="337"/>
      <c r="OPV283" s="337"/>
      <c r="OPW283" s="39"/>
      <c r="OPX283" s="342"/>
      <c r="OPY283" s="337"/>
      <c r="OPZ283" s="337"/>
      <c r="OQA283" s="39"/>
      <c r="OQB283" s="342"/>
      <c r="OQC283" s="337"/>
      <c r="OQD283" s="337"/>
      <c r="OQE283" s="39"/>
      <c r="OQF283" s="342"/>
      <c r="OQG283" s="337"/>
      <c r="OQH283" s="337"/>
      <c r="OQI283" s="39"/>
      <c r="OQJ283" s="342"/>
      <c r="OQK283" s="337"/>
      <c r="OQL283" s="337"/>
      <c r="OQM283" s="39"/>
      <c r="OQN283" s="342"/>
      <c r="OQO283" s="337"/>
      <c r="OQP283" s="337"/>
      <c r="OQQ283" s="39"/>
      <c r="OQR283" s="342"/>
      <c r="OQS283" s="337"/>
      <c r="OQT283" s="337"/>
      <c r="OQU283" s="39"/>
      <c r="OQV283" s="342"/>
      <c r="OQW283" s="337"/>
      <c r="OQX283" s="337"/>
      <c r="OQY283" s="39"/>
      <c r="OQZ283" s="342"/>
      <c r="ORA283" s="337"/>
      <c r="ORB283" s="337"/>
      <c r="ORC283" s="39"/>
      <c r="ORD283" s="342"/>
      <c r="ORE283" s="337"/>
      <c r="ORF283" s="337"/>
      <c r="ORG283" s="39"/>
      <c r="ORH283" s="342"/>
      <c r="ORI283" s="337"/>
      <c r="ORJ283" s="337"/>
      <c r="ORK283" s="39"/>
      <c r="ORL283" s="342"/>
      <c r="ORM283" s="337"/>
      <c r="ORN283" s="337"/>
      <c r="ORO283" s="39"/>
      <c r="ORP283" s="342"/>
      <c r="ORQ283" s="337"/>
      <c r="ORR283" s="337"/>
      <c r="ORS283" s="39"/>
      <c r="ORT283" s="342"/>
      <c r="ORU283" s="337"/>
      <c r="ORV283" s="337"/>
      <c r="ORW283" s="39"/>
      <c r="ORX283" s="342"/>
      <c r="ORY283" s="337"/>
      <c r="ORZ283" s="337"/>
      <c r="OSA283" s="39"/>
      <c r="OSB283" s="342"/>
      <c r="OSC283" s="337"/>
      <c r="OSD283" s="337"/>
      <c r="OSE283" s="39"/>
      <c r="OSF283" s="342"/>
      <c r="OSG283" s="337"/>
      <c r="OSH283" s="337"/>
      <c r="OSI283" s="39"/>
      <c r="OSJ283" s="342"/>
      <c r="OSK283" s="337"/>
      <c r="OSL283" s="337"/>
      <c r="OSM283" s="39"/>
      <c r="OSN283" s="342"/>
      <c r="OSO283" s="337"/>
      <c r="OSP283" s="337"/>
      <c r="OSQ283" s="39"/>
      <c r="OSR283" s="342"/>
      <c r="OSS283" s="337"/>
      <c r="OST283" s="337"/>
      <c r="OSU283" s="39"/>
      <c r="OSV283" s="342"/>
      <c r="OSW283" s="337"/>
      <c r="OSX283" s="337"/>
      <c r="OSY283" s="39"/>
      <c r="OSZ283" s="342"/>
      <c r="OTA283" s="337"/>
      <c r="OTB283" s="337"/>
      <c r="OTC283" s="39"/>
      <c r="OTD283" s="342"/>
      <c r="OTE283" s="337"/>
      <c r="OTF283" s="337"/>
      <c r="OTG283" s="39"/>
      <c r="OTH283" s="342"/>
      <c r="OTI283" s="337"/>
      <c r="OTJ283" s="337"/>
      <c r="OTK283" s="39"/>
      <c r="OTL283" s="342"/>
      <c r="OTM283" s="337"/>
      <c r="OTN283" s="337"/>
      <c r="OTO283" s="39"/>
      <c r="OTP283" s="342"/>
      <c r="OTQ283" s="337"/>
      <c r="OTR283" s="337"/>
      <c r="OTS283" s="39"/>
      <c r="OTT283" s="342"/>
      <c r="OTU283" s="337"/>
      <c r="OTV283" s="337"/>
      <c r="OTW283" s="39"/>
      <c r="OTX283" s="342"/>
      <c r="OTY283" s="337"/>
      <c r="OTZ283" s="337"/>
      <c r="OUA283" s="39"/>
      <c r="OUB283" s="342"/>
      <c r="OUC283" s="337"/>
      <c r="OUD283" s="337"/>
      <c r="OUE283" s="39"/>
      <c r="OUF283" s="342"/>
      <c r="OUG283" s="337"/>
      <c r="OUH283" s="337"/>
      <c r="OUI283" s="39"/>
      <c r="OUJ283" s="342"/>
      <c r="OUK283" s="337"/>
      <c r="OUL283" s="337"/>
      <c r="OUM283" s="39"/>
      <c r="OUN283" s="342"/>
      <c r="OUO283" s="337"/>
      <c r="OUP283" s="337"/>
      <c r="OUQ283" s="39"/>
      <c r="OUR283" s="342"/>
      <c r="OUS283" s="337"/>
      <c r="OUT283" s="337"/>
      <c r="OUU283" s="39"/>
      <c r="OUV283" s="342"/>
      <c r="OUW283" s="337"/>
      <c r="OUX283" s="337"/>
      <c r="OUY283" s="39"/>
      <c r="OUZ283" s="342"/>
      <c r="OVA283" s="337"/>
      <c r="OVB283" s="337"/>
      <c r="OVC283" s="39"/>
      <c r="OVD283" s="342"/>
      <c r="OVE283" s="337"/>
      <c r="OVF283" s="337"/>
      <c r="OVG283" s="39"/>
      <c r="OVH283" s="342"/>
      <c r="OVI283" s="337"/>
      <c r="OVJ283" s="337"/>
      <c r="OVK283" s="39"/>
      <c r="OVL283" s="342"/>
      <c r="OVM283" s="337"/>
      <c r="OVN283" s="337"/>
      <c r="OVO283" s="39"/>
      <c r="OVP283" s="342"/>
      <c r="OVQ283" s="337"/>
      <c r="OVR283" s="337"/>
      <c r="OVS283" s="39"/>
      <c r="OVT283" s="342"/>
      <c r="OVU283" s="337"/>
      <c r="OVV283" s="337"/>
      <c r="OVW283" s="39"/>
      <c r="OVX283" s="342"/>
      <c r="OVY283" s="337"/>
      <c r="OVZ283" s="337"/>
      <c r="OWA283" s="39"/>
      <c r="OWB283" s="342"/>
      <c r="OWC283" s="337"/>
      <c r="OWD283" s="337"/>
      <c r="OWE283" s="39"/>
      <c r="OWF283" s="342"/>
      <c r="OWG283" s="337"/>
      <c r="OWH283" s="337"/>
      <c r="OWI283" s="39"/>
      <c r="OWJ283" s="342"/>
      <c r="OWK283" s="337"/>
      <c r="OWL283" s="337"/>
      <c r="OWM283" s="39"/>
      <c r="OWN283" s="342"/>
      <c r="OWO283" s="337"/>
      <c r="OWP283" s="337"/>
      <c r="OWQ283" s="39"/>
      <c r="OWR283" s="342"/>
      <c r="OWS283" s="337"/>
      <c r="OWT283" s="337"/>
      <c r="OWU283" s="39"/>
      <c r="OWV283" s="342"/>
      <c r="OWW283" s="337"/>
      <c r="OWX283" s="337"/>
      <c r="OWY283" s="39"/>
      <c r="OWZ283" s="342"/>
      <c r="OXA283" s="337"/>
      <c r="OXB283" s="337"/>
      <c r="OXC283" s="39"/>
      <c r="OXD283" s="342"/>
      <c r="OXE283" s="337"/>
      <c r="OXF283" s="337"/>
      <c r="OXG283" s="39"/>
      <c r="OXH283" s="342"/>
      <c r="OXI283" s="337"/>
      <c r="OXJ283" s="337"/>
      <c r="OXK283" s="39"/>
      <c r="OXL283" s="342"/>
      <c r="OXM283" s="337"/>
      <c r="OXN283" s="337"/>
      <c r="OXO283" s="39"/>
      <c r="OXP283" s="342"/>
      <c r="OXQ283" s="337"/>
      <c r="OXR283" s="337"/>
      <c r="OXS283" s="39"/>
      <c r="OXT283" s="342"/>
      <c r="OXU283" s="337"/>
      <c r="OXV283" s="337"/>
      <c r="OXW283" s="39"/>
      <c r="OXX283" s="342"/>
      <c r="OXY283" s="337"/>
      <c r="OXZ283" s="337"/>
      <c r="OYA283" s="39"/>
      <c r="OYB283" s="342"/>
      <c r="OYC283" s="337"/>
      <c r="OYD283" s="337"/>
      <c r="OYE283" s="39"/>
      <c r="OYF283" s="342"/>
      <c r="OYG283" s="337"/>
      <c r="OYH283" s="337"/>
      <c r="OYI283" s="39"/>
      <c r="OYJ283" s="342"/>
      <c r="OYK283" s="337"/>
      <c r="OYL283" s="337"/>
      <c r="OYM283" s="39"/>
      <c r="OYN283" s="342"/>
      <c r="OYO283" s="337"/>
      <c r="OYP283" s="337"/>
      <c r="OYQ283" s="39"/>
      <c r="OYR283" s="342"/>
      <c r="OYS283" s="337"/>
      <c r="OYT283" s="337"/>
      <c r="OYU283" s="39"/>
      <c r="OYV283" s="342"/>
      <c r="OYW283" s="337"/>
      <c r="OYX283" s="337"/>
      <c r="OYY283" s="39"/>
      <c r="OYZ283" s="342"/>
      <c r="OZA283" s="337"/>
      <c r="OZB283" s="337"/>
      <c r="OZC283" s="39"/>
      <c r="OZD283" s="342"/>
      <c r="OZE283" s="337"/>
      <c r="OZF283" s="337"/>
      <c r="OZG283" s="39"/>
      <c r="OZH283" s="342"/>
      <c r="OZI283" s="337"/>
      <c r="OZJ283" s="337"/>
      <c r="OZK283" s="39"/>
      <c r="OZL283" s="342"/>
      <c r="OZM283" s="337"/>
      <c r="OZN283" s="337"/>
      <c r="OZO283" s="39"/>
      <c r="OZP283" s="342"/>
      <c r="OZQ283" s="337"/>
      <c r="OZR283" s="337"/>
      <c r="OZS283" s="39"/>
      <c r="OZT283" s="342"/>
      <c r="OZU283" s="337"/>
      <c r="OZV283" s="337"/>
      <c r="OZW283" s="39"/>
      <c r="OZX283" s="342"/>
      <c r="OZY283" s="337"/>
      <c r="OZZ283" s="337"/>
      <c r="PAA283" s="39"/>
      <c r="PAB283" s="342"/>
      <c r="PAC283" s="337"/>
      <c r="PAD283" s="337"/>
      <c r="PAE283" s="39"/>
      <c r="PAF283" s="342"/>
      <c r="PAG283" s="337"/>
      <c r="PAH283" s="337"/>
      <c r="PAI283" s="39"/>
      <c r="PAJ283" s="342"/>
      <c r="PAK283" s="337"/>
      <c r="PAL283" s="337"/>
      <c r="PAM283" s="39"/>
      <c r="PAN283" s="342"/>
      <c r="PAO283" s="337"/>
      <c r="PAP283" s="337"/>
      <c r="PAQ283" s="39"/>
      <c r="PAR283" s="342"/>
      <c r="PAS283" s="337"/>
      <c r="PAT283" s="337"/>
      <c r="PAU283" s="39"/>
      <c r="PAV283" s="342"/>
      <c r="PAW283" s="337"/>
      <c r="PAX283" s="337"/>
      <c r="PAY283" s="39"/>
      <c r="PAZ283" s="342"/>
      <c r="PBA283" s="337"/>
      <c r="PBB283" s="337"/>
      <c r="PBC283" s="39"/>
      <c r="PBD283" s="342"/>
      <c r="PBE283" s="337"/>
      <c r="PBF283" s="337"/>
      <c r="PBG283" s="39"/>
      <c r="PBH283" s="342"/>
      <c r="PBI283" s="337"/>
      <c r="PBJ283" s="337"/>
      <c r="PBK283" s="39"/>
      <c r="PBL283" s="342"/>
      <c r="PBM283" s="337"/>
      <c r="PBN283" s="337"/>
      <c r="PBO283" s="39"/>
      <c r="PBP283" s="342"/>
      <c r="PBQ283" s="337"/>
      <c r="PBR283" s="337"/>
      <c r="PBS283" s="39"/>
      <c r="PBT283" s="342"/>
      <c r="PBU283" s="337"/>
      <c r="PBV283" s="337"/>
      <c r="PBW283" s="39"/>
      <c r="PBX283" s="342"/>
      <c r="PBY283" s="337"/>
      <c r="PBZ283" s="337"/>
      <c r="PCA283" s="39"/>
      <c r="PCB283" s="342"/>
      <c r="PCC283" s="337"/>
      <c r="PCD283" s="337"/>
      <c r="PCE283" s="39"/>
      <c r="PCF283" s="342"/>
      <c r="PCG283" s="337"/>
      <c r="PCH283" s="337"/>
      <c r="PCI283" s="39"/>
      <c r="PCJ283" s="342"/>
      <c r="PCK283" s="337"/>
      <c r="PCL283" s="337"/>
      <c r="PCM283" s="39"/>
      <c r="PCN283" s="342"/>
      <c r="PCO283" s="337"/>
      <c r="PCP283" s="337"/>
      <c r="PCQ283" s="39"/>
      <c r="PCR283" s="342"/>
      <c r="PCS283" s="337"/>
      <c r="PCT283" s="337"/>
      <c r="PCU283" s="39"/>
      <c r="PCV283" s="342"/>
      <c r="PCW283" s="337"/>
      <c r="PCX283" s="337"/>
      <c r="PCY283" s="39"/>
      <c r="PCZ283" s="342"/>
      <c r="PDA283" s="337"/>
      <c r="PDB283" s="337"/>
      <c r="PDC283" s="39"/>
      <c r="PDD283" s="342"/>
      <c r="PDE283" s="337"/>
      <c r="PDF283" s="337"/>
      <c r="PDG283" s="39"/>
      <c r="PDH283" s="342"/>
      <c r="PDI283" s="337"/>
      <c r="PDJ283" s="337"/>
      <c r="PDK283" s="39"/>
      <c r="PDL283" s="342"/>
      <c r="PDM283" s="337"/>
      <c r="PDN283" s="337"/>
      <c r="PDO283" s="39"/>
      <c r="PDP283" s="342"/>
      <c r="PDQ283" s="337"/>
      <c r="PDR283" s="337"/>
      <c r="PDS283" s="39"/>
      <c r="PDT283" s="342"/>
      <c r="PDU283" s="337"/>
      <c r="PDV283" s="337"/>
      <c r="PDW283" s="39"/>
      <c r="PDX283" s="342"/>
      <c r="PDY283" s="337"/>
      <c r="PDZ283" s="337"/>
      <c r="PEA283" s="39"/>
      <c r="PEB283" s="342"/>
      <c r="PEC283" s="337"/>
      <c r="PED283" s="337"/>
      <c r="PEE283" s="39"/>
      <c r="PEF283" s="342"/>
      <c r="PEG283" s="337"/>
      <c r="PEH283" s="337"/>
      <c r="PEI283" s="39"/>
      <c r="PEJ283" s="342"/>
      <c r="PEK283" s="337"/>
      <c r="PEL283" s="337"/>
      <c r="PEM283" s="39"/>
      <c r="PEN283" s="342"/>
      <c r="PEO283" s="337"/>
      <c r="PEP283" s="337"/>
      <c r="PEQ283" s="39"/>
      <c r="PER283" s="342"/>
      <c r="PES283" s="337"/>
      <c r="PET283" s="337"/>
      <c r="PEU283" s="39"/>
      <c r="PEV283" s="342"/>
      <c r="PEW283" s="337"/>
      <c r="PEX283" s="337"/>
      <c r="PEY283" s="39"/>
      <c r="PEZ283" s="342"/>
      <c r="PFA283" s="337"/>
      <c r="PFB283" s="337"/>
      <c r="PFC283" s="39"/>
      <c r="PFD283" s="342"/>
      <c r="PFE283" s="337"/>
      <c r="PFF283" s="337"/>
      <c r="PFG283" s="39"/>
      <c r="PFH283" s="342"/>
      <c r="PFI283" s="337"/>
      <c r="PFJ283" s="337"/>
      <c r="PFK283" s="39"/>
      <c r="PFL283" s="342"/>
      <c r="PFM283" s="337"/>
      <c r="PFN283" s="337"/>
      <c r="PFO283" s="39"/>
      <c r="PFP283" s="342"/>
      <c r="PFQ283" s="337"/>
      <c r="PFR283" s="337"/>
      <c r="PFS283" s="39"/>
      <c r="PFT283" s="342"/>
      <c r="PFU283" s="337"/>
      <c r="PFV283" s="337"/>
      <c r="PFW283" s="39"/>
      <c r="PFX283" s="342"/>
      <c r="PFY283" s="337"/>
      <c r="PFZ283" s="337"/>
      <c r="PGA283" s="39"/>
      <c r="PGB283" s="342"/>
      <c r="PGC283" s="337"/>
      <c r="PGD283" s="337"/>
      <c r="PGE283" s="39"/>
      <c r="PGF283" s="342"/>
      <c r="PGG283" s="337"/>
      <c r="PGH283" s="337"/>
      <c r="PGI283" s="39"/>
      <c r="PGJ283" s="342"/>
      <c r="PGK283" s="337"/>
      <c r="PGL283" s="337"/>
      <c r="PGM283" s="39"/>
      <c r="PGN283" s="342"/>
      <c r="PGO283" s="337"/>
      <c r="PGP283" s="337"/>
      <c r="PGQ283" s="39"/>
      <c r="PGR283" s="342"/>
      <c r="PGS283" s="337"/>
      <c r="PGT283" s="337"/>
      <c r="PGU283" s="39"/>
      <c r="PGV283" s="342"/>
      <c r="PGW283" s="337"/>
      <c r="PGX283" s="337"/>
      <c r="PGY283" s="39"/>
      <c r="PGZ283" s="342"/>
      <c r="PHA283" s="337"/>
      <c r="PHB283" s="337"/>
      <c r="PHC283" s="39"/>
      <c r="PHD283" s="342"/>
      <c r="PHE283" s="337"/>
      <c r="PHF283" s="337"/>
      <c r="PHG283" s="39"/>
      <c r="PHH283" s="342"/>
      <c r="PHI283" s="337"/>
      <c r="PHJ283" s="337"/>
      <c r="PHK283" s="39"/>
      <c r="PHL283" s="342"/>
      <c r="PHM283" s="337"/>
      <c r="PHN283" s="337"/>
      <c r="PHO283" s="39"/>
      <c r="PHP283" s="342"/>
      <c r="PHQ283" s="337"/>
      <c r="PHR283" s="337"/>
      <c r="PHS283" s="39"/>
      <c r="PHT283" s="342"/>
      <c r="PHU283" s="337"/>
      <c r="PHV283" s="337"/>
      <c r="PHW283" s="39"/>
      <c r="PHX283" s="342"/>
      <c r="PHY283" s="337"/>
      <c r="PHZ283" s="337"/>
      <c r="PIA283" s="39"/>
      <c r="PIB283" s="342"/>
      <c r="PIC283" s="337"/>
      <c r="PID283" s="337"/>
      <c r="PIE283" s="39"/>
      <c r="PIF283" s="342"/>
      <c r="PIG283" s="337"/>
      <c r="PIH283" s="337"/>
      <c r="PII283" s="39"/>
      <c r="PIJ283" s="342"/>
      <c r="PIK283" s="337"/>
      <c r="PIL283" s="337"/>
      <c r="PIM283" s="39"/>
      <c r="PIN283" s="342"/>
      <c r="PIO283" s="337"/>
      <c r="PIP283" s="337"/>
      <c r="PIQ283" s="39"/>
      <c r="PIR283" s="342"/>
      <c r="PIS283" s="337"/>
      <c r="PIT283" s="337"/>
      <c r="PIU283" s="39"/>
      <c r="PIV283" s="342"/>
      <c r="PIW283" s="337"/>
      <c r="PIX283" s="337"/>
      <c r="PIY283" s="39"/>
      <c r="PIZ283" s="342"/>
      <c r="PJA283" s="337"/>
      <c r="PJB283" s="337"/>
      <c r="PJC283" s="39"/>
      <c r="PJD283" s="342"/>
      <c r="PJE283" s="337"/>
      <c r="PJF283" s="337"/>
      <c r="PJG283" s="39"/>
      <c r="PJH283" s="342"/>
      <c r="PJI283" s="337"/>
      <c r="PJJ283" s="337"/>
      <c r="PJK283" s="39"/>
      <c r="PJL283" s="342"/>
      <c r="PJM283" s="337"/>
      <c r="PJN283" s="337"/>
      <c r="PJO283" s="39"/>
      <c r="PJP283" s="342"/>
      <c r="PJQ283" s="337"/>
      <c r="PJR283" s="337"/>
      <c r="PJS283" s="39"/>
      <c r="PJT283" s="342"/>
      <c r="PJU283" s="337"/>
      <c r="PJV283" s="337"/>
      <c r="PJW283" s="39"/>
      <c r="PJX283" s="342"/>
      <c r="PJY283" s="337"/>
      <c r="PJZ283" s="337"/>
      <c r="PKA283" s="39"/>
      <c r="PKB283" s="342"/>
      <c r="PKC283" s="337"/>
      <c r="PKD283" s="337"/>
      <c r="PKE283" s="39"/>
      <c r="PKF283" s="342"/>
      <c r="PKG283" s="337"/>
      <c r="PKH283" s="337"/>
      <c r="PKI283" s="39"/>
      <c r="PKJ283" s="342"/>
      <c r="PKK283" s="337"/>
      <c r="PKL283" s="337"/>
      <c r="PKM283" s="39"/>
      <c r="PKN283" s="342"/>
      <c r="PKO283" s="337"/>
      <c r="PKP283" s="337"/>
      <c r="PKQ283" s="39"/>
      <c r="PKR283" s="342"/>
      <c r="PKS283" s="337"/>
      <c r="PKT283" s="337"/>
      <c r="PKU283" s="39"/>
      <c r="PKV283" s="342"/>
      <c r="PKW283" s="337"/>
      <c r="PKX283" s="337"/>
      <c r="PKY283" s="39"/>
      <c r="PKZ283" s="342"/>
      <c r="PLA283" s="337"/>
      <c r="PLB283" s="337"/>
      <c r="PLC283" s="39"/>
      <c r="PLD283" s="342"/>
      <c r="PLE283" s="337"/>
      <c r="PLF283" s="337"/>
      <c r="PLG283" s="39"/>
      <c r="PLH283" s="342"/>
      <c r="PLI283" s="337"/>
      <c r="PLJ283" s="337"/>
      <c r="PLK283" s="39"/>
      <c r="PLL283" s="342"/>
      <c r="PLM283" s="337"/>
      <c r="PLN283" s="337"/>
      <c r="PLO283" s="39"/>
      <c r="PLP283" s="342"/>
      <c r="PLQ283" s="337"/>
      <c r="PLR283" s="337"/>
      <c r="PLS283" s="39"/>
      <c r="PLT283" s="342"/>
      <c r="PLU283" s="337"/>
      <c r="PLV283" s="337"/>
      <c r="PLW283" s="39"/>
      <c r="PLX283" s="342"/>
      <c r="PLY283" s="337"/>
      <c r="PLZ283" s="337"/>
      <c r="PMA283" s="39"/>
      <c r="PMB283" s="342"/>
      <c r="PMC283" s="337"/>
      <c r="PMD283" s="337"/>
      <c r="PME283" s="39"/>
      <c r="PMF283" s="342"/>
      <c r="PMG283" s="337"/>
      <c r="PMH283" s="337"/>
      <c r="PMI283" s="39"/>
      <c r="PMJ283" s="342"/>
      <c r="PMK283" s="337"/>
      <c r="PML283" s="337"/>
      <c r="PMM283" s="39"/>
      <c r="PMN283" s="342"/>
      <c r="PMO283" s="337"/>
      <c r="PMP283" s="337"/>
      <c r="PMQ283" s="39"/>
      <c r="PMR283" s="342"/>
      <c r="PMS283" s="337"/>
      <c r="PMT283" s="337"/>
      <c r="PMU283" s="39"/>
      <c r="PMV283" s="342"/>
      <c r="PMW283" s="337"/>
      <c r="PMX283" s="337"/>
      <c r="PMY283" s="39"/>
      <c r="PMZ283" s="342"/>
      <c r="PNA283" s="337"/>
      <c r="PNB283" s="337"/>
      <c r="PNC283" s="39"/>
      <c r="PND283" s="342"/>
      <c r="PNE283" s="337"/>
      <c r="PNF283" s="337"/>
      <c r="PNG283" s="39"/>
      <c r="PNH283" s="342"/>
      <c r="PNI283" s="337"/>
      <c r="PNJ283" s="337"/>
      <c r="PNK283" s="39"/>
      <c r="PNL283" s="342"/>
      <c r="PNM283" s="337"/>
      <c r="PNN283" s="337"/>
      <c r="PNO283" s="39"/>
      <c r="PNP283" s="342"/>
      <c r="PNQ283" s="337"/>
      <c r="PNR283" s="337"/>
      <c r="PNS283" s="39"/>
      <c r="PNT283" s="342"/>
      <c r="PNU283" s="337"/>
      <c r="PNV283" s="337"/>
      <c r="PNW283" s="39"/>
      <c r="PNX283" s="342"/>
      <c r="PNY283" s="337"/>
      <c r="PNZ283" s="337"/>
      <c r="POA283" s="39"/>
      <c r="POB283" s="342"/>
      <c r="POC283" s="337"/>
      <c r="POD283" s="337"/>
      <c r="POE283" s="39"/>
      <c r="POF283" s="342"/>
      <c r="POG283" s="337"/>
      <c r="POH283" s="337"/>
      <c r="POI283" s="39"/>
      <c r="POJ283" s="342"/>
      <c r="POK283" s="337"/>
      <c r="POL283" s="337"/>
      <c r="POM283" s="39"/>
      <c r="PON283" s="342"/>
      <c r="POO283" s="337"/>
      <c r="POP283" s="337"/>
      <c r="POQ283" s="39"/>
      <c r="POR283" s="342"/>
      <c r="POS283" s="337"/>
      <c r="POT283" s="337"/>
      <c r="POU283" s="39"/>
      <c r="POV283" s="342"/>
      <c r="POW283" s="337"/>
      <c r="POX283" s="337"/>
      <c r="POY283" s="39"/>
      <c r="POZ283" s="342"/>
      <c r="PPA283" s="337"/>
      <c r="PPB283" s="337"/>
      <c r="PPC283" s="39"/>
      <c r="PPD283" s="342"/>
      <c r="PPE283" s="337"/>
      <c r="PPF283" s="337"/>
      <c r="PPG283" s="39"/>
      <c r="PPH283" s="342"/>
      <c r="PPI283" s="337"/>
      <c r="PPJ283" s="337"/>
      <c r="PPK283" s="39"/>
      <c r="PPL283" s="342"/>
      <c r="PPM283" s="337"/>
      <c r="PPN283" s="337"/>
      <c r="PPO283" s="39"/>
      <c r="PPP283" s="342"/>
      <c r="PPQ283" s="337"/>
      <c r="PPR283" s="337"/>
      <c r="PPS283" s="39"/>
      <c r="PPT283" s="342"/>
      <c r="PPU283" s="337"/>
      <c r="PPV283" s="337"/>
      <c r="PPW283" s="39"/>
      <c r="PPX283" s="342"/>
      <c r="PPY283" s="337"/>
      <c r="PPZ283" s="337"/>
      <c r="PQA283" s="39"/>
      <c r="PQB283" s="342"/>
      <c r="PQC283" s="337"/>
      <c r="PQD283" s="337"/>
      <c r="PQE283" s="39"/>
      <c r="PQF283" s="342"/>
      <c r="PQG283" s="337"/>
      <c r="PQH283" s="337"/>
      <c r="PQI283" s="39"/>
      <c r="PQJ283" s="342"/>
      <c r="PQK283" s="337"/>
      <c r="PQL283" s="337"/>
      <c r="PQM283" s="39"/>
      <c r="PQN283" s="342"/>
      <c r="PQO283" s="337"/>
      <c r="PQP283" s="337"/>
      <c r="PQQ283" s="39"/>
      <c r="PQR283" s="342"/>
      <c r="PQS283" s="337"/>
      <c r="PQT283" s="337"/>
      <c r="PQU283" s="39"/>
      <c r="PQV283" s="342"/>
      <c r="PQW283" s="337"/>
      <c r="PQX283" s="337"/>
      <c r="PQY283" s="39"/>
      <c r="PQZ283" s="342"/>
      <c r="PRA283" s="337"/>
      <c r="PRB283" s="337"/>
      <c r="PRC283" s="39"/>
      <c r="PRD283" s="342"/>
      <c r="PRE283" s="337"/>
      <c r="PRF283" s="337"/>
      <c r="PRG283" s="39"/>
      <c r="PRH283" s="342"/>
      <c r="PRI283" s="337"/>
      <c r="PRJ283" s="337"/>
      <c r="PRK283" s="39"/>
      <c r="PRL283" s="342"/>
      <c r="PRM283" s="337"/>
      <c r="PRN283" s="337"/>
      <c r="PRO283" s="39"/>
      <c r="PRP283" s="342"/>
      <c r="PRQ283" s="337"/>
      <c r="PRR283" s="337"/>
      <c r="PRS283" s="39"/>
      <c r="PRT283" s="342"/>
      <c r="PRU283" s="337"/>
      <c r="PRV283" s="337"/>
      <c r="PRW283" s="39"/>
      <c r="PRX283" s="342"/>
      <c r="PRY283" s="337"/>
      <c r="PRZ283" s="337"/>
      <c r="PSA283" s="39"/>
      <c r="PSB283" s="342"/>
      <c r="PSC283" s="337"/>
      <c r="PSD283" s="337"/>
      <c r="PSE283" s="39"/>
      <c r="PSF283" s="342"/>
      <c r="PSG283" s="337"/>
      <c r="PSH283" s="337"/>
      <c r="PSI283" s="39"/>
      <c r="PSJ283" s="342"/>
      <c r="PSK283" s="337"/>
      <c r="PSL283" s="337"/>
      <c r="PSM283" s="39"/>
      <c r="PSN283" s="342"/>
      <c r="PSO283" s="337"/>
      <c r="PSP283" s="337"/>
      <c r="PSQ283" s="39"/>
      <c r="PSR283" s="342"/>
      <c r="PSS283" s="337"/>
      <c r="PST283" s="337"/>
      <c r="PSU283" s="39"/>
      <c r="PSV283" s="342"/>
      <c r="PSW283" s="337"/>
      <c r="PSX283" s="337"/>
      <c r="PSY283" s="39"/>
      <c r="PSZ283" s="342"/>
      <c r="PTA283" s="337"/>
      <c r="PTB283" s="337"/>
      <c r="PTC283" s="39"/>
      <c r="PTD283" s="342"/>
      <c r="PTE283" s="337"/>
      <c r="PTF283" s="337"/>
      <c r="PTG283" s="39"/>
      <c r="PTH283" s="342"/>
      <c r="PTI283" s="337"/>
      <c r="PTJ283" s="337"/>
      <c r="PTK283" s="39"/>
      <c r="PTL283" s="342"/>
      <c r="PTM283" s="337"/>
      <c r="PTN283" s="337"/>
      <c r="PTO283" s="39"/>
      <c r="PTP283" s="342"/>
      <c r="PTQ283" s="337"/>
      <c r="PTR283" s="337"/>
      <c r="PTS283" s="39"/>
      <c r="PTT283" s="342"/>
      <c r="PTU283" s="337"/>
      <c r="PTV283" s="337"/>
      <c r="PTW283" s="39"/>
      <c r="PTX283" s="342"/>
      <c r="PTY283" s="337"/>
      <c r="PTZ283" s="337"/>
      <c r="PUA283" s="39"/>
      <c r="PUB283" s="342"/>
      <c r="PUC283" s="337"/>
      <c r="PUD283" s="337"/>
      <c r="PUE283" s="39"/>
      <c r="PUF283" s="342"/>
      <c r="PUG283" s="337"/>
      <c r="PUH283" s="337"/>
      <c r="PUI283" s="39"/>
      <c r="PUJ283" s="342"/>
      <c r="PUK283" s="337"/>
      <c r="PUL283" s="337"/>
      <c r="PUM283" s="39"/>
      <c r="PUN283" s="342"/>
      <c r="PUO283" s="337"/>
      <c r="PUP283" s="337"/>
      <c r="PUQ283" s="39"/>
      <c r="PUR283" s="342"/>
      <c r="PUS283" s="337"/>
      <c r="PUT283" s="337"/>
      <c r="PUU283" s="39"/>
      <c r="PUV283" s="342"/>
      <c r="PUW283" s="337"/>
      <c r="PUX283" s="337"/>
      <c r="PUY283" s="39"/>
      <c r="PUZ283" s="342"/>
      <c r="PVA283" s="337"/>
      <c r="PVB283" s="337"/>
      <c r="PVC283" s="39"/>
      <c r="PVD283" s="342"/>
      <c r="PVE283" s="337"/>
      <c r="PVF283" s="337"/>
      <c r="PVG283" s="39"/>
      <c r="PVH283" s="342"/>
      <c r="PVI283" s="337"/>
      <c r="PVJ283" s="337"/>
      <c r="PVK283" s="39"/>
      <c r="PVL283" s="342"/>
      <c r="PVM283" s="337"/>
      <c r="PVN283" s="337"/>
      <c r="PVO283" s="39"/>
      <c r="PVP283" s="342"/>
      <c r="PVQ283" s="337"/>
      <c r="PVR283" s="337"/>
      <c r="PVS283" s="39"/>
      <c r="PVT283" s="342"/>
      <c r="PVU283" s="337"/>
      <c r="PVV283" s="337"/>
      <c r="PVW283" s="39"/>
      <c r="PVX283" s="342"/>
      <c r="PVY283" s="337"/>
      <c r="PVZ283" s="337"/>
      <c r="PWA283" s="39"/>
      <c r="PWB283" s="342"/>
      <c r="PWC283" s="337"/>
      <c r="PWD283" s="337"/>
      <c r="PWE283" s="39"/>
      <c r="PWF283" s="342"/>
      <c r="PWG283" s="337"/>
      <c r="PWH283" s="337"/>
      <c r="PWI283" s="39"/>
      <c r="PWJ283" s="342"/>
      <c r="PWK283" s="337"/>
      <c r="PWL283" s="337"/>
      <c r="PWM283" s="39"/>
      <c r="PWN283" s="342"/>
      <c r="PWO283" s="337"/>
      <c r="PWP283" s="337"/>
      <c r="PWQ283" s="39"/>
      <c r="PWR283" s="342"/>
      <c r="PWS283" s="337"/>
      <c r="PWT283" s="337"/>
      <c r="PWU283" s="39"/>
      <c r="PWV283" s="342"/>
      <c r="PWW283" s="337"/>
      <c r="PWX283" s="337"/>
      <c r="PWY283" s="39"/>
      <c r="PWZ283" s="342"/>
      <c r="PXA283" s="337"/>
      <c r="PXB283" s="337"/>
      <c r="PXC283" s="39"/>
      <c r="PXD283" s="342"/>
      <c r="PXE283" s="337"/>
      <c r="PXF283" s="337"/>
      <c r="PXG283" s="39"/>
      <c r="PXH283" s="342"/>
      <c r="PXI283" s="337"/>
      <c r="PXJ283" s="337"/>
      <c r="PXK283" s="39"/>
      <c r="PXL283" s="342"/>
      <c r="PXM283" s="337"/>
      <c r="PXN283" s="337"/>
      <c r="PXO283" s="39"/>
      <c r="PXP283" s="342"/>
      <c r="PXQ283" s="337"/>
      <c r="PXR283" s="337"/>
      <c r="PXS283" s="39"/>
      <c r="PXT283" s="342"/>
      <c r="PXU283" s="337"/>
      <c r="PXV283" s="337"/>
      <c r="PXW283" s="39"/>
      <c r="PXX283" s="342"/>
      <c r="PXY283" s="337"/>
      <c r="PXZ283" s="337"/>
      <c r="PYA283" s="39"/>
      <c r="PYB283" s="342"/>
      <c r="PYC283" s="337"/>
      <c r="PYD283" s="337"/>
      <c r="PYE283" s="39"/>
      <c r="PYF283" s="342"/>
      <c r="PYG283" s="337"/>
      <c r="PYH283" s="337"/>
      <c r="PYI283" s="39"/>
      <c r="PYJ283" s="342"/>
      <c r="PYK283" s="337"/>
      <c r="PYL283" s="337"/>
      <c r="PYM283" s="39"/>
      <c r="PYN283" s="342"/>
      <c r="PYO283" s="337"/>
      <c r="PYP283" s="337"/>
      <c r="PYQ283" s="39"/>
      <c r="PYR283" s="342"/>
      <c r="PYS283" s="337"/>
      <c r="PYT283" s="337"/>
      <c r="PYU283" s="39"/>
      <c r="PYV283" s="342"/>
      <c r="PYW283" s="337"/>
      <c r="PYX283" s="337"/>
      <c r="PYY283" s="39"/>
      <c r="PYZ283" s="342"/>
      <c r="PZA283" s="337"/>
      <c r="PZB283" s="337"/>
      <c r="PZC283" s="39"/>
      <c r="PZD283" s="342"/>
      <c r="PZE283" s="337"/>
      <c r="PZF283" s="337"/>
      <c r="PZG283" s="39"/>
      <c r="PZH283" s="342"/>
      <c r="PZI283" s="337"/>
      <c r="PZJ283" s="337"/>
      <c r="PZK283" s="39"/>
      <c r="PZL283" s="342"/>
      <c r="PZM283" s="337"/>
      <c r="PZN283" s="337"/>
      <c r="PZO283" s="39"/>
      <c r="PZP283" s="342"/>
      <c r="PZQ283" s="337"/>
      <c r="PZR283" s="337"/>
      <c r="PZS283" s="39"/>
      <c r="PZT283" s="342"/>
      <c r="PZU283" s="337"/>
      <c r="PZV283" s="337"/>
      <c r="PZW283" s="39"/>
      <c r="PZX283" s="342"/>
      <c r="PZY283" s="337"/>
      <c r="PZZ283" s="337"/>
      <c r="QAA283" s="39"/>
      <c r="QAB283" s="342"/>
      <c r="QAC283" s="337"/>
      <c r="QAD283" s="337"/>
      <c r="QAE283" s="39"/>
      <c r="QAF283" s="342"/>
      <c r="QAG283" s="337"/>
      <c r="QAH283" s="337"/>
      <c r="QAI283" s="39"/>
      <c r="QAJ283" s="342"/>
      <c r="QAK283" s="337"/>
      <c r="QAL283" s="337"/>
      <c r="QAM283" s="39"/>
      <c r="QAN283" s="342"/>
      <c r="QAO283" s="337"/>
      <c r="QAP283" s="337"/>
      <c r="QAQ283" s="39"/>
      <c r="QAR283" s="342"/>
      <c r="QAS283" s="337"/>
      <c r="QAT283" s="337"/>
      <c r="QAU283" s="39"/>
      <c r="QAV283" s="342"/>
      <c r="QAW283" s="337"/>
      <c r="QAX283" s="337"/>
      <c r="QAY283" s="39"/>
      <c r="QAZ283" s="342"/>
      <c r="QBA283" s="337"/>
      <c r="QBB283" s="337"/>
      <c r="QBC283" s="39"/>
      <c r="QBD283" s="342"/>
      <c r="QBE283" s="337"/>
      <c r="QBF283" s="337"/>
      <c r="QBG283" s="39"/>
      <c r="QBH283" s="342"/>
      <c r="QBI283" s="337"/>
      <c r="QBJ283" s="337"/>
      <c r="QBK283" s="39"/>
      <c r="QBL283" s="342"/>
      <c r="QBM283" s="337"/>
      <c r="QBN283" s="337"/>
      <c r="QBO283" s="39"/>
      <c r="QBP283" s="342"/>
      <c r="QBQ283" s="337"/>
      <c r="QBR283" s="337"/>
      <c r="QBS283" s="39"/>
      <c r="QBT283" s="342"/>
      <c r="QBU283" s="337"/>
      <c r="QBV283" s="337"/>
      <c r="QBW283" s="39"/>
      <c r="QBX283" s="342"/>
      <c r="QBY283" s="337"/>
      <c r="QBZ283" s="337"/>
      <c r="QCA283" s="39"/>
      <c r="QCB283" s="342"/>
      <c r="QCC283" s="337"/>
      <c r="QCD283" s="337"/>
      <c r="QCE283" s="39"/>
      <c r="QCF283" s="342"/>
      <c r="QCG283" s="337"/>
      <c r="QCH283" s="337"/>
      <c r="QCI283" s="39"/>
      <c r="QCJ283" s="342"/>
      <c r="QCK283" s="337"/>
      <c r="QCL283" s="337"/>
      <c r="QCM283" s="39"/>
      <c r="QCN283" s="342"/>
      <c r="QCO283" s="337"/>
      <c r="QCP283" s="337"/>
      <c r="QCQ283" s="39"/>
      <c r="QCR283" s="342"/>
      <c r="QCS283" s="337"/>
      <c r="QCT283" s="337"/>
      <c r="QCU283" s="39"/>
      <c r="QCV283" s="342"/>
      <c r="QCW283" s="337"/>
      <c r="QCX283" s="337"/>
      <c r="QCY283" s="39"/>
      <c r="QCZ283" s="342"/>
      <c r="QDA283" s="337"/>
      <c r="QDB283" s="337"/>
      <c r="QDC283" s="39"/>
      <c r="QDD283" s="342"/>
      <c r="QDE283" s="337"/>
      <c r="QDF283" s="337"/>
      <c r="QDG283" s="39"/>
      <c r="QDH283" s="342"/>
      <c r="QDI283" s="337"/>
      <c r="QDJ283" s="337"/>
      <c r="QDK283" s="39"/>
      <c r="QDL283" s="342"/>
      <c r="QDM283" s="337"/>
      <c r="QDN283" s="337"/>
      <c r="QDO283" s="39"/>
      <c r="QDP283" s="342"/>
      <c r="QDQ283" s="337"/>
      <c r="QDR283" s="337"/>
      <c r="QDS283" s="39"/>
      <c r="QDT283" s="342"/>
      <c r="QDU283" s="337"/>
      <c r="QDV283" s="337"/>
      <c r="QDW283" s="39"/>
      <c r="QDX283" s="342"/>
      <c r="QDY283" s="337"/>
      <c r="QDZ283" s="337"/>
      <c r="QEA283" s="39"/>
      <c r="QEB283" s="342"/>
      <c r="QEC283" s="337"/>
      <c r="QED283" s="337"/>
      <c r="QEE283" s="39"/>
      <c r="QEF283" s="342"/>
      <c r="QEG283" s="337"/>
      <c r="QEH283" s="337"/>
      <c r="QEI283" s="39"/>
      <c r="QEJ283" s="342"/>
      <c r="QEK283" s="337"/>
      <c r="QEL283" s="337"/>
      <c r="QEM283" s="39"/>
      <c r="QEN283" s="342"/>
      <c r="QEO283" s="337"/>
      <c r="QEP283" s="337"/>
      <c r="QEQ283" s="39"/>
      <c r="QER283" s="342"/>
      <c r="QES283" s="337"/>
      <c r="QET283" s="337"/>
      <c r="QEU283" s="39"/>
      <c r="QEV283" s="342"/>
      <c r="QEW283" s="337"/>
      <c r="QEX283" s="337"/>
      <c r="QEY283" s="39"/>
      <c r="QEZ283" s="342"/>
      <c r="QFA283" s="337"/>
      <c r="QFB283" s="337"/>
      <c r="QFC283" s="39"/>
      <c r="QFD283" s="342"/>
      <c r="QFE283" s="337"/>
      <c r="QFF283" s="337"/>
      <c r="QFG283" s="39"/>
      <c r="QFH283" s="342"/>
      <c r="QFI283" s="337"/>
      <c r="QFJ283" s="337"/>
      <c r="QFK283" s="39"/>
      <c r="QFL283" s="342"/>
      <c r="QFM283" s="337"/>
      <c r="QFN283" s="337"/>
      <c r="QFO283" s="39"/>
      <c r="QFP283" s="342"/>
      <c r="QFQ283" s="337"/>
      <c r="QFR283" s="337"/>
      <c r="QFS283" s="39"/>
      <c r="QFT283" s="342"/>
      <c r="QFU283" s="337"/>
      <c r="QFV283" s="337"/>
      <c r="QFW283" s="39"/>
      <c r="QFX283" s="342"/>
      <c r="QFY283" s="337"/>
      <c r="QFZ283" s="337"/>
      <c r="QGA283" s="39"/>
      <c r="QGB283" s="342"/>
      <c r="QGC283" s="337"/>
      <c r="QGD283" s="337"/>
      <c r="QGE283" s="39"/>
      <c r="QGF283" s="342"/>
      <c r="QGG283" s="337"/>
      <c r="QGH283" s="337"/>
      <c r="QGI283" s="39"/>
      <c r="QGJ283" s="342"/>
      <c r="QGK283" s="337"/>
      <c r="QGL283" s="337"/>
      <c r="QGM283" s="39"/>
      <c r="QGN283" s="342"/>
      <c r="QGO283" s="337"/>
      <c r="QGP283" s="337"/>
      <c r="QGQ283" s="39"/>
      <c r="QGR283" s="342"/>
      <c r="QGS283" s="337"/>
      <c r="QGT283" s="337"/>
      <c r="QGU283" s="39"/>
      <c r="QGV283" s="342"/>
      <c r="QGW283" s="337"/>
      <c r="QGX283" s="337"/>
      <c r="QGY283" s="39"/>
      <c r="QGZ283" s="342"/>
      <c r="QHA283" s="337"/>
      <c r="QHB283" s="337"/>
      <c r="QHC283" s="39"/>
      <c r="QHD283" s="342"/>
      <c r="QHE283" s="337"/>
      <c r="QHF283" s="337"/>
      <c r="QHG283" s="39"/>
      <c r="QHH283" s="342"/>
      <c r="QHI283" s="337"/>
      <c r="QHJ283" s="337"/>
      <c r="QHK283" s="39"/>
      <c r="QHL283" s="342"/>
      <c r="QHM283" s="337"/>
      <c r="QHN283" s="337"/>
      <c r="QHO283" s="39"/>
      <c r="QHP283" s="342"/>
      <c r="QHQ283" s="337"/>
      <c r="QHR283" s="337"/>
      <c r="QHS283" s="39"/>
      <c r="QHT283" s="342"/>
      <c r="QHU283" s="337"/>
      <c r="QHV283" s="337"/>
      <c r="QHW283" s="39"/>
      <c r="QHX283" s="342"/>
      <c r="QHY283" s="337"/>
      <c r="QHZ283" s="337"/>
      <c r="QIA283" s="39"/>
      <c r="QIB283" s="342"/>
      <c r="QIC283" s="337"/>
      <c r="QID283" s="337"/>
      <c r="QIE283" s="39"/>
      <c r="QIF283" s="342"/>
      <c r="QIG283" s="337"/>
      <c r="QIH283" s="337"/>
      <c r="QII283" s="39"/>
      <c r="QIJ283" s="342"/>
      <c r="QIK283" s="337"/>
      <c r="QIL283" s="337"/>
      <c r="QIM283" s="39"/>
      <c r="QIN283" s="342"/>
      <c r="QIO283" s="337"/>
      <c r="QIP283" s="337"/>
      <c r="QIQ283" s="39"/>
      <c r="QIR283" s="342"/>
      <c r="QIS283" s="337"/>
      <c r="QIT283" s="337"/>
      <c r="QIU283" s="39"/>
      <c r="QIV283" s="342"/>
      <c r="QIW283" s="337"/>
      <c r="QIX283" s="337"/>
      <c r="QIY283" s="39"/>
      <c r="QIZ283" s="342"/>
      <c r="QJA283" s="337"/>
      <c r="QJB283" s="337"/>
      <c r="QJC283" s="39"/>
      <c r="QJD283" s="342"/>
      <c r="QJE283" s="337"/>
      <c r="QJF283" s="337"/>
      <c r="QJG283" s="39"/>
      <c r="QJH283" s="342"/>
      <c r="QJI283" s="337"/>
      <c r="QJJ283" s="337"/>
      <c r="QJK283" s="39"/>
      <c r="QJL283" s="342"/>
      <c r="QJM283" s="337"/>
      <c r="QJN283" s="337"/>
      <c r="QJO283" s="39"/>
      <c r="QJP283" s="342"/>
      <c r="QJQ283" s="337"/>
      <c r="QJR283" s="337"/>
      <c r="QJS283" s="39"/>
      <c r="QJT283" s="342"/>
      <c r="QJU283" s="337"/>
      <c r="QJV283" s="337"/>
      <c r="QJW283" s="39"/>
      <c r="QJX283" s="342"/>
      <c r="QJY283" s="337"/>
      <c r="QJZ283" s="337"/>
      <c r="QKA283" s="39"/>
      <c r="QKB283" s="342"/>
      <c r="QKC283" s="337"/>
      <c r="QKD283" s="337"/>
      <c r="QKE283" s="39"/>
      <c r="QKF283" s="342"/>
      <c r="QKG283" s="337"/>
      <c r="QKH283" s="337"/>
      <c r="QKI283" s="39"/>
      <c r="QKJ283" s="342"/>
      <c r="QKK283" s="337"/>
      <c r="QKL283" s="337"/>
      <c r="QKM283" s="39"/>
      <c r="QKN283" s="342"/>
      <c r="QKO283" s="337"/>
      <c r="QKP283" s="337"/>
      <c r="QKQ283" s="39"/>
      <c r="QKR283" s="342"/>
      <c r="QKS283" s="337"/>
      <c r="QKT283" s="337"/>
      <c r="QKU283" s="39"/>
      <c r="QKV283" s="342"/>
      <c r="QKW283" s="337"/>
      <c r="QKX283" s="337"/>
      <c r="QKY283" s="39"/>
      <c r="QKZ283" s="342"/>
      <c r="QLA283" s="337"/>
      <c r="QLB283" s="337"/>
      <c r="QLC283" s="39"/>
      <c r="QLD283" s="342"/>
      <c r="QLE283" s="337"/>
      <c r="QLF283" s="337"/>
      <c r="QLG283" s="39"/>
      <c r="QLH283" s="342"/>
      <c r="QLI283" s="337"/>
      <c r="QLJ283" s="337"/>
      <c r="QLK283" s="39"/>
      <c r="QLL283" s="342"/>
      <c r="QLM283" s="337"/>
      <c r="QLN283" s="337"/>
      <c r="QLO283" s="39"/>
      <c r="QLP283" s="342"/>
      <c r="QLQ283" s="337"/>
      <c r="QLR283" s="337"/>
      <c r="QLS283" s="39"/>
      <c r="QLT283" s="342"/>
      <c r="QLU283" s="337"/>
      <c r="QLV283" s="337"/>
      <c r="QLW283" s="39"/>
      <c r="QLX283" s="342"/>
      <c r="QLY283" s="337"/>
      <c r="QLZ283" s="337"/>
      <c r="QMA283" s="39"/>
      <c r="QMB283" s="342"/>
      <c r="QMC283" s="337"/>
      <c r="QMD283" s="337"/>
      <c r="QME283" s="39"/>
      <c r="QMF283" s="342"/>
      <c r="QMG283" s="337"/>
      <c r="QMH283" s="337"/>
      <c r="QMI283" s="39"/>
      <c r="QMJ283" s="342"/>
      <c r="QMK283" s="337"/>
      <c r="QML283" s="337"/>
      <c r="QMM283" s="39"/>
      <c r="QMN283" s="342"/>
      <c r="QMO283" s="337"/>
      <c r="QMP283" s="337"/>
      <c r="QMQ283" s="39"/>
      <c r="QMR283" s="342"/>
      <c r="QMS283" s="337"/>
      <c r="QMT283" s="337"/>
      <c r="QMU283" s="39"/>
      <c r="QMV283" s="342"/>
      <c r="QMW283" s="337"/>
      <c r="QMX283" s="337"/>
      <c r="QMY283" s="39"/>
      <c r="QMZ283" s="342"/>
      <c r="QNA283" s="337"/>
      <c r="QNB283" s="337"/>
      <c r="QNC283" s="39"/>
      <c r="QND283" s="342"/>
      <c r="QNE283" s="337"/>
      <c r="QNF283" s="337"/>
      <c r="QNG283" s="39"/>
      <c r="QNH283" s="342"/>
      <c r="QNI283" s="337"/>
      <c r="QNJ283" s="337"/>
      <c r="QNK283" s="39"/>
      <c r="QNL283" s="342"/>
      <c r="QNM283" s="337"/>
      <c r="QNN283" s="337"/>
      <c r="QNO283" s="39"/>
      <c r="QNP283" s="342"/>
      <c r="QNQ283" s="337"/>
      <c r="QNR283" s="337"/>
      <c r="QNS283" s="39"/>
      <c r="QNT283" s="342"/>
      <c r="QNU283" s="337"/>
      <c r="QNV283" s="337"/>
      <c r="QNW283" s="39"/>
      <c r="QNX283" s="342"/>
      <c r="QNY283" s="337"/>
      <c r="QNZ283" s="337"/>
      <c r="QOA283" s="39"/>
      <c r="QOB283" s="342"/>
      <c r="QOC283" s="337"/>
      <c r="QOD283" s="337"/>
      <c r="QOE283" s="39"/>
      <c r="QOF283" s="342"/>
      <c r="QOG283" s="337"/>
      <c r="QOH283" s="337"/>
      <c r="QOI283" s="39"/>
      <c r="QOJ283" s="342"/>
      <c r="QOK283" s="337"/>
      <c r="QOL283" s="337"/>
      <c r="QOM283" s="39"/>
      <c r="QON283" s="342"/>
      <c r="QOO283" s="337"/>
      <c r="QOP283" s="337"/>
      <c r="QOQ283" s="39"/>
      <c r="QOR283" s="342"/>
      <c r="QOS283" s="337"/>
      <c r="QOT283" s="337"/>
      <c r="QOU283" s="39"/>
      <c r="QOV283" s="342"/>
      <c r="QOW283" s="337"/>
      <c r="QOX283" s="337"/>
      <c r="QOY283" s="39"/>
      <c r="QOZ283" s="342"/>
      <c r="QPA283" s="337"/>
      <c r="QPB283" s="337"/>
      <c r="QPC283" s="39"/>
      <c r="QPD283" s="342"/>
      <c r="QPE283" s="337"/>
      <c r="QPF283" s="337"/>
      <c r="QPG283" s="39"/>
      <c r="QPH283" s="342"/>
      <c r="QPI283" s="337"/>
      <c r="QPJ283" s="337"/>
      <c r="QPK283" s="39"/>
      <c r="QPL283" s="342"/>
      <c r="QPM283" s="337"/>
      <c r="QPN283" s="337"/>
      <c r="QPO283" s="39"/>
      <c r="QPP283" s="342"/>
      <c r="QPQ283" s="337"/>
      <c r="QPR283" s="337"/>
      <c r="QPS283" s="39"/>
      <c r="QPT283" s="342"/>
      <c r="QPU283" s="337"/>
      <c r="QPV283" s="337"/>
      <c r="QPW283" s="39"/>
      <c r="QPX283" s="342"/>
      <c r="QPY283" s="337"/>
      <c r="QPZ283" s="337"/>
      <c r="QQA283" s="39"/>
      <c r="QQB283" s="342"/>
      <c r="QQC283" s="337"/>
      <c r="QQD283" s="337"/>
      <c r="QQE283" s="39"/>
      <c r="QQF283" s="342"/>
      <c r="QQG283" s="337"/>
      <c r="QQH283" s="337"/>
      <c r="QQI283" s="39"/>
      <c r="QQJ283" s="342"/>
      <c r="QQK283" s="337"/>
      <c r="QQL283" s="337"/>
      <c r="QQM283" s="39"/>
      <c r="QQN283" s="342"/>
      <c r="QQO283" s="337"/>
      <c r="QQP283" s="337"/>
      <c r="QQQ283" s="39"/>
      <c r="QQR283" s="342"/>
      <c r="QQS283" s="337"/>
      <c r="QQT283" s="337"/>
      <c r="QQU283" s="39"/>
      <c r="QQV283" s="342"/>
      <c r="QQW283" s="337"/>
      <c r="QQX283" s="337"/>
      <c r="QQY283" s="39"/>
      <c r="QQZ283" s="342"/>
      <c r="QRA283" s="337"/>
      <c r="QRB283" s="337"/>
      <c r="QRC283" s="39"/>
      <c r="QRD283" s="342"/>
      <c r="QRE283" s="337"/>
      <c r="QRF283" s="337"/>
      <c r="QRG283" s="39"/>
      <c r="QRH283" s="342"/>
      <c r="QRI283" s="337"/>
      <c r="QRJ283" s="337"/>
      <c r="QRK283" s="39"/>
      <c r="QRL283" s="342"/>
      <c r="QRM283" s="337"/>
      <c r="QRN283" s="337"/>
      <c r="QRO283" s="39"/>
      <c r="QRP283" s="342"/>
      <c r="QRQ283" s="337"/>
      <c r="QRR283" s="337"/>
      <c r="QRS283" s="39"/>
      <c r="QRT283" s="342"/>
      <c r="QRU283" s="337"/>
      <c r="QRV283" s="337"/>
      <c r="QRW283" s="39"/>
      <c r="QRX283" s="342"/>
      <c r="QRY283" s="337"/>
      <c r="QRZ283" s="337"/>
      <c r="QSA283" s="39"/>
      <c r="QSB283" s="342"/>
      <c r="QSC283" s="337"/>
      <c r="QSD283" s="337"/>
      <c r="QSE283" s="39"/>
      <c r="QSF283" s="342"/>
      <c r="QSG283" s="337"/>
      <c r="QSH283" s="337"/>
      <c r="QSI283" s="39"/>
      <c r="QSJ283" s="342"/>
      <c r="QSK283" s="337"/>
      <c r="QSL283" s="337"/>
      <c r="QSM283" s="39"/>
      <c r="QSN283" s="342"/>
      <c r="QSO283" s="337"/>
      <c r="QSP283" s="337"/>
      <c r="QSQ283" s="39"/>
      <c r="QSR283" s="342"/>
      <c r="QSS283" s="337"/>
      <c r="QST283" s="337"/>
      <c r="QSU283" s="39"/>
      <c r="QSV283" s="342"/>
      <c r="QSW283" s="337"/>
      <c r="QSX283" s="337"/>
      <c r="QSY283" s="39"/>
      <c r="QSZ283" s="342"/>
      <c r="QTA283" s="337"/>
      <c r="QTB283" s="337"/>
      <c r="QTC283" s="39"/>
      <c r="QTD283" s="342"/>
      <c r="QTE283" s="337"/>
      <c r="QTF283" s="337"/>
      <c r="QTG283" s="39"/>
      <c r="QTH283" s="342"/>
      <c r="QTI283" s="337"/>
      <c r="QTJ283" s="337"/>
      <c r="QTK283" s="39"/>
      <c r="QTL283" s="342"/>
      <c r="QTM283" s="337"/>
      <c r="QTN283" s="337"/>
      <c r="QTO283" s="39"/>
      <c r="QTP283" s="342"/>
      <c r="QTQ283" s="337"/>
      <c r="QTR283" s="337"/>
      <c r="QTS283" s="39"/>
      <c r="QTT283" s="342"/>
      <c r="QTU283" s="337"/>
      <c r="QTV283" s="337"/>
      <c r="QTW283" s="39"/>
      <c r="QTX283" s="342"/>
      <c r="QTY283" s="337"/>
      <c r="QTZ283" s="337"/>
      <c r="QUA283" s="39"/>
      <c r="QUB283" s="342"/>
      <c r="QUC283" s="337"/>
      <c r="QUD283" s="337"/>
      <c r="QUE283" s="39"/>
      <c r="QUF283" s="342"/>
      <c r="QUG283" s="337"/>
      <c r="QUH283" s="337"/>
      <c r="QUI283" s="39"/>
      <c r="QUJ283" s="342"/>
      <c r="QUK283" s="337"/>
      <c r="QUL283" s="337"/>
      <c r="QUM283" s="39"/>
      <c r="QUN283" s="342"/>
      <c r="QUO283" s="337"/>
      <c r="QUP283" s="337"/>
      <c r="QUQ283" s="39"/>
      <c r="QUR283" s="342"/>
      <c r="QUS283" s="337"/>
      <c r="QUT283" s="337"/>
      <c r="QUU283" s="39"/>
      <c r="QUV283" s="342"/>
      <c r="QUW283" s="337"/>
      <c r="QUX283" s="337"/>
      <c r="QUY283" s="39"/>
      <c r="QUZ283" s="342"/>
      <c r="QVA283" s="337"/>
      <c r="QVB283" s="337"/>
      <c r="QVC283" s="39"/>
      <c r="QVD283" s="342"/>
      <c r="QVE283" s="337"/>
      <c r="QVF283" s="337"/>
      <c r="QVG283" s="39"/>
      <c r="QVH283" s="342"/>
      <c r="QVI283" s="337"/>
      <c r="QVJ283" s="337"/>
      <c r="QVK283" s="39"/>
      <c r="QVL283" s="342"/>
      <c r="QVM283" s="337"/>
      <c r="QVN283" s="337"/>
      <c r="QVO283" s="39"/>
      <c r="QVP283" s="342"/>
      <c r="QVQ283" s="337"/>
      <c r="QVR283" s="337"/>
      <c r="QVS283" s="39"/>
      <c r="QVT283" s="342"/>
      <c r="QVU283" s="337"/>
      <c r="QVV283" s="337"/>
      <c r="QVW283" s="39"/>
      <c r="QVX283" s="342"/>
      <c r="QVY283" s="337"/>
      <c r="QVZ283" s="337"/>
      <c r="QWA283" s="39"/>
      <c r="QWB283" s="342"/>
      <c r="QWC283" s="337"/>
      <c r="QWD283" s="337"/>
      <c r="QWE283" s="39"/>
      <c r="QWF283" s="342"/>
      <c r="QWG283" s="337"/>
      <c r="QWH283" s="337"/>
      <c r="QWI283" s="39"/>
      <c r="QWJ283" s="342"/>
      <c r="QWK283" s="337"/>
      <c r="QWL283" s="337"/>
      <c r="QWM283" s="39"/>
      <c r="QWN283" s="342"/>
      <c r="QWO283" s="337"/>
      <c r="QWP283" s="337"/>
      <c r="QWQ283" s="39"/>
      <c r="QWR283" s="342"/>
      <c r="QWS283" s="337"/>
      <c r="QWT283" s="337"/>
      <c r="QWU283" s="39"/>
      <c r="QWV283" s="342"/>
      <c r="QWW283" s="337"/>
      <c r="QWX283" s="337"/>
      <c r="QWY283" s="39"/>
      <c r="QWZ283" s="342"/>
      <c r="QXA283" s="337"/>
      <c r="QXB283" s="337"/>
      <c r="QXC283" s="39"/>
      <c r="QXD283" s="342"/>
      <c r="QXE283" s="337"/>
      <c r="QXF283" s="337"/>
      <c r="QXG283" s="39"/>
      <c r="QXH283" s="342"/>
      <c r="QXI283" s="337"/>
      <c r="QXJ283" s="337"/>
      <c r="QXK283" s="39"/>
      <c r="QXL283" s="342"/>
      <c r="QXM283" s="337"/>
      <c r="QXN283" s="337"/>
      <c r="QXO283" s="39"/>
      <c r="QXP283" s="342"/>
      <c r="QXQ283" s="337"/>
      <c r="QXR283" s="337"/>
      <c r="QXS283" s="39"/>
      <c r="QXT283" s="342"/>
      <c r="QXU283" s="337"/>
      <c r="QXV283" s="337"/>
      <c r="QXW283" s="39"/>
      <c r="QXX283" s="342"/>
      <c r="QXY283" s="337"/>
      <c r="QXZ283" s="337"/>
      <c r="QYA283" s="39"/>
      <c r="QYB283" s="342"/>
      <c r="QYC283" s="337"/>
      <c r="QYD283" s="337"/>
      <c r="QYE283" s="39"/>
      <c r="QYF283" s="342"/>
      <c r="QYG283" s="337"/>
      <c r="QYH283" s="337"/>
      <c r="QYI283" s="39"/>
      <c r="QYJ283" s="342"/>
      <c r="QYK283" s="337"/>
      <c r="QYL283" s="337"/>
      <c r="QYM283" s="39"/>
      <c r="QYN283" s="342"/>
      <c r="QYO283" s="337"/>
      <c r="QYP283" s="337"/>
      <c r="QYQ283" s="39"/>
      <c r="QYR283" s="342"/>
      <c r="QYS283" s="337"/>
      <c r="QYT283" s="337"/>
      <c r="QYU283" s="39"/>
      <c r="QYV283" s="342"/>
      <c r="QYW283" s="337"/>
      <c r="QYX283" s="337"/>
      <c r="QYY283" s="39"/>
      <c r="QYZ283" s="342"/>
      <c r="QZA283" s="337"/>
      <c r="QZB283" s="337"/>
      <c r="QZC283" s="39"/>
      <c r="QZD283" s="342"/>
      <c r="QZE283" s="337"/>
      <c r="QZF283" s="337"/>
      <c r="QZG283" s="39"/>
      <c r="QZH283" s="342"/>
      <c r="QZI283" s="337"/>
      <c r="QZJ283" s="337"/>
      <c r="QZK283" s="39"/>
      <c r="QZL283" s="342"/>
      <c r="QZM283" s="337"/>
      <c r="QZN283" s="337"/>
      <c r="QZO283" s="39"/>
      <c r="QZP283" s="342"/>
      <c r="QZQ283" s="337"/>
      <c r="QZR283" s="337"/>
      <c r="QZS283" s="39"/>
      <c r="QZT283" s="342"/>
      <c r="QZU283" s="337"/>
      <c r="QZV283" s="337"/>
      <c r="QZW283" s="39"/>
      <c r="QZX283" s="342"/>
      <c r="QZY283" s="337"/>
      <c r="QZZ283" s="337"/>
      <c r="RAA283" s="39"/>
      <c r="RAB283" s="342"/>
      <c r="RAC283" s="337"/>
      <c r="RAD283" s="337"/>
      <c r="RAE283" s="39"/>
      <c r="RAF283" s="342"/>
      <c r="RAG283" s="337"/>
      <c r="RAH283" s="337"/>
      <c r="RAI283" s="39"/>
      <c r="RAJ283" s="342"/>
      <c r="RAK283" s="337"/>
      <c r="RAL283" s="337"/>
      <c r="RAM283" s="39"/>
      <c r="RAN283" s="342"/>
      <c r="RAO283" s="337"/>
      <c r="RAP283" s="337"/>
      <c r="RAQ283" s="39"/>
      <c r="RAR283" s="342"/>
      <c r="RAS283" s="337"/>
      <c r="RAT283" s="337"/>
      <c r="RAU283" s="39"/>
      <c r="RAV283" s="342"/>
      <c r="RAW283" s="337"/>
      <c r="RAX283" s="337"/>
      <c r="RAY283" s="39"/>
      <c r="RAZ283" s="342"/>
      <c r="RBA283" s="337"/>
      <c r="RBB283" s="337"/>
      <c r="RBC283" s="39"/>
      <c r="RBD283" s="342"/>
      <c r="RBE283" s="337"/>
      <c r="RBF283" s="337"/>
      <c r="RBG283" s="39"/>
      <c r="RBH283" s="342"/>
      <c r="RBI283" s="337"/>
      <c r="RBJ283" s="337"/>
      <c r="RBK283" s="39"/>
      <c r="RBL283" s="342"/>
      <c r="RBM283" s="337"/>
      <c r="RBN283" s="337"/>
      <c r="RBO283" s="39"/>
      <c r="RBP283" s="342"/>
      <c r="RBQ283" s="337"/>
      <c r="RBR283" s="337"/>
      <c r="RBS283" s="39"/>
      <c r="RBT283" s="342"/>
      <c r="RBU283" s="337"/>
      <c r="RBV283" s="337"/>
      <c r="RBW283" s="39"/>
      <c r="RBX283" s="342"/>
      <c r="RBY283" s="337"/>
      <c r="RBZ283" s="337"/>
      <c r="RCA283" s="39"/>
      <c r="RCB283" s="342"/>
      <c r="RCC283" s="337"/>
      <c r="RCD283" s="337"/>
      <c r="RCE283" s="39"/>
      <c r="RCF283" s="342"/>
      <c r="RCG283" s="337"/>
      <c r="RCH283" s="337"/>
      <c r="RCI283" s="39"/>
      <c r="RCJ283" s="342"/>
      <c r="RCK283" s="337"/>
      <c r="RCL283" s="337"/>
      <c r="RCM283" s="39"/>
      <c r="RCN283" s="342"/>
      <c r="RCO283" s="337"/>
      <c r="RCP283" s="337"/>
      <c r="RCQ283" s="39"/>
      <c r="RCR283" s="342"/>
      <c r="RCS283" s="337"/>
      <c r="RCT283" s="337"/>
      <c r="RCU283" s="39"/>
      <c r="RCV283" s="342"/>
      <c r="RCW283" s="337"/>
      <c r="RCX283" s="337"/>
      <c r="RCY283" s="39"/>
      <c r="RCZ283" s="342"/>
      <c r="RDA283" s="337"/>
      <c r="RDB283" s="337"/>
      <c r="RDC283" s="39"/>
      <c r="RDD283" s="342"/>
      <c r="RDE283" s="337"/>
      <c r="RDF283" s="337"/>
      <c r="RDG283" s="39"/>
      <c r="RDH283" s="342"/>
      <c r="RDI283" s="337"/>
      <c r="RDJ283" s="337"/>
      <c r="RDK283" s="39"/>
      <c r="RDL283" s="342"/>
      <c r="RDM283" s="337"/>
      <c r="RDN283" s="337"/>
      <c r="RDO283" s="39"/>
      <c r="RDP283" s="342"/>
      <c r="RDQ283" s="337"/>
      <c r="RDR283" s="337"/>
      <c r="RDS283" s="39"/>
      <c r="RDT283" s="342"/>
      <c r="RDU283" s="337"/>
      <c r="RDV283" s="337"/>
      <c r="RDW283" s="39"/>
      <c r="RDX283" s="342"/>
      <c r="RDY283" s="337"/>
      <c r="RDZ283" s="337"/>
      <c r="REA283" s="39"/>
      <c r="REB283" s="342"/>
      <c r="REC283" s="337"/>
      <c r="RED283" s="337"/>
      <c r="REE283" s="39"/>
      <c r="REF283" s="342"/>
      <c r="REG283" s="337"/>
      <c r="REH283" s="337"/>
      <c r="REI283" s="39"/>
      <c r="REJ283" s="342"/>
      <c r="REK283" s="337"/>
      <c r="REL283" s="337"/>
      <c r="REM283" s="39"/>
      <c r="REN283" s="342"/>
      <c r="REO283" s="337"/>
      <c r="REP283" s="337"/>
      <c r="REQ283" s="39"/>
      <c r="RER283" s="342"/>
      <c r="RES283" s="337"/>
      <c r="RET283" s="337"/>
      <c r="REU283" s="39"/>
      <c r="REV283" s="342"/>
      <c r="REW283" s="337"/>
      <c r="REX283" s="337"/>
      <c r="REY283" s="39"/>
      <c r="REZ283" s="342"/>
      <c r="RFA283" s="337"/>
      <c r="RFB283" s="337"/>
      <c r="RFC283" s="39"/>
      <c r="RFD283" s="342"/>
      <c r="RFE283" s="337"/>
      <c r="RFF283" s="337"/>
      <c r="RFG283" s="39"/>
      <c r="RFH283" s="342"/>
      <c r="RFI283" s="337"/>
      <c r="RFJ283" s="337"/>
      <c r="RFK283" s="39"/>
      <c r="RFL283" s="342"/>
      <c r="RFM283" s="337"/>
      <c r="RFN283" s="337"/>
      <c r="RFO283" s="39"/>
      <c r="RFP283" s="342"/>
      <c r="RFQ283" s="337"/>
      <c r="RFR283" s="337"/>
      <c r="RFS283" s="39"/>
      <c r="RFT283" s="342"/>
      <c r="RFU283" s="337"/>
      <c r="RFV283" s="337"/>
      <c r="RFW283" s="39"/>
      <c r="RFX283" s="342"/>
      <c r="RFY283" s="337"/>
      <c r="RFZ283" s="337"/>
      <c r="RGA283" s="39"/>
      <c r="RGB283" s="342"/>
      <c r="RGC283" s="337"/>
      <c r="RGD283" s="337"/>
      <c r="RGE283" s="39"/>
      <c r="RGF283" s="342"/>
      <c r="RGG283" s="337"/>
      <c r="RGH283" s="337"/>
      <c r="RGI283" s="39"/>
      <c r="RGJ283" s="342"/>
      <c r="RGK283" s="337"/>
      <c r="RGL283" s="337"/>
      <c r="RGM283" s="39"/>
      <c r="RGN283" s="342"/>
      <c r="RGO283" s="337"/>
      <c r="RGP283" s="337"/>
      <c r="RGQ283" s="39"/>
      <c r="RGR283" s="342"/>
      <c r="RGS283" s="337"/>
      <c r="RGT283" s="337"/>
      <c r="RGU283" s="39"/>
      <c r="RGV283" s="342"/>
      <c r="RGW283" s="337"/>
      <c r="RGX283" s="337"/>
      <c r="RGY283" s="39"/>
      <c r="RGZ283" s="342"/>
      <c r="RHA283" s="337"/>
      <c r="RHB283" s="337"/>
      <c r="RHC283" s="39"/>
      <c r="RHD283" s="342"/>
      <c r="RHE283" s="337"/>
      <c r="RHF283" s="337"/>
      <c r="RHG283" s="39"/>
      <c r="RHH283" s="342"/>
      <c r="RHI283" s="337"/>
      <c r="RHJ283" s="337"/>
      <c r="RHK283" s="39"/>
      <c r="RHL283" s="342"/>
      <c r="RHM283" s="337"/>
      <c r="RHN283" s="337"/>
      <c r="RHO283" s="39"/>
      <c r="RHP283" s="342"/>
      <c r="RHQ283" s="337"/>
      <c r="RHR283" s="337"/>
      <c r="RHS283" s="39"/>
      <c r="RHT283" s="342"/>
      <c r="RHU283" s="337"/>
      <c r="RHV283" s="337"/>
      <c r="RHW283" s="39"/>
      <c r="RHX283" s="342"/>
      <c r="RHY283" s="337"/>
      <c r="RHZ283" s="337"/>
      <c r="RIA283" s="39"/>
      <c r="RIB283" s="342"/>
      <c r="RIC283" s="337"/>
      <c r="RID283" s="337"/>
      <c r="RIE283" s="39"/>
      <c r="RIF283" s="342"/>
      <c r="RIG283" s="337"/>
      <c r="RIH283" s="337"/>
      <c r="RII283" s="39"/>
      <c r="RIJ283" s="342"/>
      <c r="RIK283" s="337"/>
      <c r="RIL283" s="337"/>
      <c r="RIM283" s="39"/>
      <c r="RIN283" s="342"/>
      <c r="RIO283" s="337"/>
      <c r="RIP283" s="337"/>
      <c r="RIQ283" s="39"/>
      <c r="RIR283" s="342"/>
      <c r="RIS283" s="337"/>
      <c r="RIT283" s="337"/>
      <c r="RIU283" s="39"/>
      <c r="RIV283" s="342"/>
      <c r="RIW283" s="337"/>
      <c r="RIX283" s="337"/>
      <c r="RIY283" s="39"/>
      <c r="RIZ283" s="342"/>
      <c r="RJA283" s="337"/>
      <c r="RJB283" s="337"/>
      <c r="RJC283" s="39"/>
      <c r="RJD283" s="342"/>
      <c r="RJE283" s="337"/>
      <c r="RJF283" s="337"/>
      <c r="RJG283" s="39"/>
      <c r="RJH283" s="342"/>
      <c r="RJI283" s="337"/>
      <c r="RJJ283" s="337"/>
      <c r="RJK283" s="39"/>
      <c r="RJL283" s="342"/>
      <c r="RJM283" s="337"/>
      <c r="RJN283" s="337"/>
      <c r="RJO283" s="39"/>
      <c r="RJP283" s="342"/>
      <c r="RJQ283" s="337"/>
      <c r="RJR283" s="337"/>
      <c r="RJS283" s="39"/>
      <c r="RJT283" s="342"/>
      <c r="RJU283" s="337"/>
      <c r="RJV283" s="337"/>
      <c r="RJW283" s="39"/>
      <c r="RJX283" s="342"/>
      <c r="RJY283" s="337"/>
      <c r="RJZ283" s="337"/>
      <c r="RKA283" s="39"/>
      <c r="RKB283" s="342"/>
      <c r="RKC283" s="337"/>
      <c r="RKD283" s="337"/>
      <c r="RKE283" s="39"/>
      <c r="RKF283" s="342"/>
      <c r="RKG283" s="337"/>
      <c r="RKH283" s="337"/>
      <c r="RKI283" s="39"/>
      <c r="RKJ283" s="342"/>
      <c r="RKK283" s="337"/>
      <c r="RKL283" s="337"/>
      <c r="RKM283" s="39"/>
      <c r="RKN283" s="342"/>
      <c r="RKO283" s="337"/>
      <c r="RKP283" s="337"/>
      <c r="RKQ283" s="39"/>
      <c r="RKR283" s="342"/>
      <c r="RKS283" s="337"/>
      <c r="RKT283" s="337"/>
      <c r="RKU283" s="39"/>
      <c r="RKV283" s="342"/>
      <c r="RKW283" s="337"/>
      <c r="RKX283" s="337"/>
      <c r="RKY283" s="39"/>
      <c r="RKZ283" s="342"/>
      <c r="RLA283" s="337"/>
      <c r="RLB283" s="337"/>
      <c r="RLC283" s="39"/>
      <c r="RLD283" s="342"/>
      <c r="RLE283" s="337"/>
      <c r="RLF283" s="337"/>
      <c r="RLG283" s="39"/>
      <c r="RLH283" s="342"/>
      <c r="RLI283" s="337"/>
      <c r="RLJ283" s="337"/>
      <c r="RLK283" s="39"/>
      <c r="RLL283" s="342"/>
      <c r="RLM283" s="337"/>
      <c r="RLN283" s="337"/>
      <c r="RLO283" s="39"/>
      <c r="RLP283" s="342"/>
      <c r="RLQ283" s="337"/>
      <c r="RLR283" s="337"/>
      <c r="RLS283" s="39"/>
      <c r="RLT283" s="342"/>
      <c r="RLU283" s="337"/>
      <c r="RLV283" s="337"/>
      <c r="RLW283" s="39"/>
      <c r="RLX283" s="342"/>
      <c r="RLY283" s="337"/>
      <c r="RLZ283" s="337"/>
      <c r="RMA283" s="39"/>
      <c r="RMB283" s="342"/>
      <c r="RMC283" s="337"/>
      <c r="RMD283" s="337"/>
      <c r="RME283" s="39"/>
      <c r="RMF283" s="342"/>
      <c r="RMG283" s="337"/>
      <c r="RMH283" s="337"/>
      <c r="RMI283" s="39"/>
      <c r="RMJ283" s="342"/>
      <c r="RMK283" s="337"/>
      <c r="RML283" s="337"/>
      <c r="RMM283" s="39"/>
      <c r="RMN283" s="342"/>
      <c r="RMO283" s="337"/>
      <c r="RMP283" s="337"/>
      <c r="RMQ283" s="39"/>
      <c r="RMR283" s="342"/>
      <c r="RMS283" s="337"/>
      <c r="RMT283" s="337"/>
      <c r="RMU283" s="39"/>
      <c r="RMV283" s="342"/>
      <c r="RMW283" s="337"/>
      <c r="RMX283" s="337"/>
      <c r="RMY283" s="39"/>
      <c r="RMZ283" s="342"/>
      <c r="RNA283" s="337"/>
      <c r="RNB283" s="337"/>
      <c r="RNC283" s="39"/>
      <c r="RND283" s="342"/>
      <c r="RNE283" s="337"/>
      <c r="RNF283" s="337"/>
      <c r="RNG283" s="39"/>
      <c r="RNH283" s="342"/>
      <c r="RNI283" s="337"/>
      <c r="RNJ283" s="337"/>
      <c r="RNK283" s="39"/>
      <c r="RNL283" s="342"/>
      <c r="RNM283" s="337"/>
      <c r="RNN283" s="337"/>
      <c r="RNO283" s="39"/>
      <c r="RNP283" s="342"/>
      <c r="RNQ283" s="337"/>
      <c r="RNR283" s="337"/>
      <c r="RNS283" s="39"/>
      <c r="RNT283" s="342"/>
      <c r="RNU283" s="337"/>
      <c r="RNV283" s="337"/>
      <c r="RNW283" s="39"/>
      <c r="RNX283" s="342"/>
      <c r="RNY283" s="337"/>
      <c r="RNZ283" s="337"/>
      <c r="ROA283" s="39"/>
      <c r="ROB283" s="342"/>
      <c r="ROC283" s="337"/>
      <c r="ROD283" s="337"/>
      <c r="ROE283" s="39"/>
      <c r="ROF283" s="342"/>
      <c r="ROG283" s="337"/>
      <c r="ROH283" s="337"/>
      <c r="ROI283" s="39"/>
      <c r="ROJ283" s="342"/>
      <c r="ROK283" s="337"/>
      <c r="ROL283" s="337"/>
      <c r="ROM283" s="39"/>
      <c r="RON283" s="342"/>
      <c r="ROO283" s="337"/>
      <c r="ROP283" s="337"/>
      <c r="ROQ283" s="39"/>
      <c r="ROR283" s="342"/>
      <c r="ROS283" s="337"/>
      <c r="ROT283" s="337"/>
      <c r="ROU283" s="39"/>
      <c r="ROV283" s="342"/>
      <c r="ROW283" s="337"/>
      <c r="ROX283" s="337"/>
      <c r="ROY283" s="39"/>
      <c r="ROZ283" s="342"/>
      <c r="RPA283" s="337"/>
      <c r="RPB283" s="337"/>
      <c r="RPC283" s="39"/>
      <c r="RPD283" s="342"/>
      <c r="RPE283" s="337"/>
      <c r="RPF283" s="337"/>
      <c r="RPG283" s="39"/>
      <c r="RPH283" s="342"/>
      <c r="RPI283" s="337"/>
      <c r="RPJ283" s="337"/>
      <c r="RPK283" s="39"/>
      <c r="RPL283" s="342"/>
      <c r="RPM283" s="337"/>
      <c r="RPN283" s="337"/>
      <c r="RPO283" s="39"/>
      <c r="RPP283" s="342"/>
      <c r="RPQ283" s="337"/>
      <c r="RPR283" s="337"/>
      <c r="RPS283" s="39"/>
      <c r="RPT283" s="342"/>
      <c r="RPU283" s="337"/>
      <c r="RPV283" s="337"/>
      <c r="RPW283" s="39"/>
      <c r="RPX283" s="342"/>
      <c r="RPY283" s="337"/>
      <c r="RPZ283" s="337"/>
      <c r="RQA283" s="39"/>
      <c r="RQB283" s="342"/>
      <c r="RQC283" s="337"/>
      <c r="RQD283" s="337"/>
      <c r="RQE283" s="39"/>
      <c r="RQF283" s="342"/>
      <c r="RQG283" s="337"/>
      <c r="RQH283" s="337"/>
      <c r="RQI283" s="39"/>
      <c r="RQJ283" s="342"/>
      <c r="RQK283" s="337"/>
      <c r="RQL283" s="337"/>
      <c r="RQM283" s="39"/>
      <c r="RQN283" s="342"/>
      <c r="RQO283" s="337"/>
      <c r="RQP283" s="337"/>
      <c r="RQQ283" s="39"/>
      <c r="RQR283" s="342"/>
      <c r="RQS283" s="337"/>
      <c r="RQT283" s="337"/>
      <c r="RQU283" s="39"/>
      <c r="RQV283" s="342"/>
      <c r="RQW283" s="337"/>
      <c r="RQX283" s="337"/>
      <c r="RQY283" s="39"/>
      <c r="RQZ283" s="342"/>
      <c r="RRA283" s="337"/>
      <c r="RRB283" s="337"/>
      <c r="RRC283" s="39"/>
      <c r="RRD283" s="342"/>
      <c r="RRE283" s="337"/>
      <c r="RRF283" s="337"/>
      <c r="RRG283" s="39"/>
      <c r="RRH283" s="342"/>
      <c r="RRI283" s="337"/>
      <c r="RRJ283" s="337"/>
      <c r="RRK283" s="39"/>
      <c r="RRL283" s="342"/>
      <c r="RRM283" s="337"/>
      <c r="RRN283" s="337"/>
      <c r="RRO283" s="39"/>
      <c r="RRP283" s="342"/>
      <c r="RRQ283" s="337"/>
      <c r="RRR283" s="337"/>
      <c r="RRS283" s="39"/>
      <c r="RRT283" s="342"/>
      <c r="RRU283" s="337"/>
      <c r="RRV283" s="337"/>
      <c r="RRW283" s="39"/>
      <c r="RRX283" s="342"/>
      <c r="RRY283" s="337"/>
      <c r="RRZ283" s="337"/>
      <c r="RSA283" s="39"/>
      <c r="RSB283" s="342"/>
      <c r="RSC283" s="337"/>
      <c r="RSD283" s="337"/>
      <c r="RSE283" s="39"/>
      <c r="RSF283" s="342"/>
      <c r="RSG283" s="337"/>
      <c r="RSH283" s="337"/>
      <c r="RSI283" s="39"/>
      <c r="RSJ283" s="342"/>
      <c r="RSK283" s="337"/>
      <c r="RSL283" s="337"/>
      <c r="RSM283" s="39"/>
      <c r="RSN283" s="342"/>
      <c r="RSO283" s="337"/>
      <c r="RSP283" s="337"/>
      <c r="RSQ283" s="39"/>
      <c r="RSR283" s="342"/>
      <c r="RSS283" s="337"/>
      <c r="RST283" s="337"/>
      <c r="RSU283" s="39"/>
      <c r="RSV283" s="342"/>
      <c r="RSW283" s="337"/>
      <c r="RSX283" s="337"/>
      <c r="RSY283" s="39"/>
      <c r="RSZ283" s="342"/>
      <c r="RTA283" s="337"/>
      <c r="RTB283" s="337"/>
      <c r="RTC283" s="39"/>
      <c r="RTD283" s="342"/>
      <c r="RTE283" s="337"/>
      <c r="RTF283" s="337"/>
      <c r="RTG283" s="39"/>
      <c r="RTH283" s="342"/>
      <c r="RTI283" s="337"/>
      <c r="RTJ283" s="337"/>
      <c r="RTK283" s="39"/>
      <c r="RTL283" s="342"/>
      <c r="RTM283" s="337"/>
      <c r="RTN283" s="337"/>
      <c r="RTO283" s="39"/>
      <c r="RTP283" s="342"/>
      <c r="RTQ283" s="337"/>
      <c r="RTR283" s="337"/>
      <c r="RTS283" s="39"/>
      <c r="RTT283" s="342"/>
      <c r="RTU283" s="337"/>
      <c r="RTV283" s="337"/>
      <c r="RTW283" s="39"/>
      <c r="RTX283" s="342"/>
      <c r="RTY283" s="337"/>
      <c r="RTZ283" s="337"/>
      <c r="RUA283" s="39"/>
      <c r="RUB283" s="342"/>
      <c r="RUC283" s="337"/>
      <c r="RUD283" s="337"/>
      <c r="RUE283" s="39"/>
      <c r="RUF283" s="342"/>
      <c r="RUG283" s="337"/>
      <c r="RUH283" s="337"/>
      <c r="RUI283" s="39"/>
      <c r="RUJ283" s="342"/>
      <c r="RUK283" s="337"/>
      <c r="RUL283" s="337"/>
      <c r="RUM283" s="39"/>
      <c r="RUN283" s="342"/>
      <c r="RUO283" s="337"/>
      <c r="RUP283" s="337"/>
      <c r="RUQ283" s="39"/>
      <c r="RUR283" s="342"/>
      <c r="RUS283" s="337"/>
      <c r="RUT283" s="337"/>
      <c r="RUU283" s="39"/>
      <c r="RUV283" s="342"/>
      <c r="RUW283" s="337"/>
      <c r="RUX283" s="337"/>
      <c r="RUY283" s="39"/>
      <c r="RUZ283" s="342"/>
      <c r="RVA283" s="337"/>
      <c r="RVB283" s="337"/>
      <c r="RVC283" s="39"/>
      <c r="RVD283" s="342"/>
      <c r="RVE283" s="337"/>
      <c r="RVF283" s="337"/>
      <c r="RVG283" s="39"/>
      <c r="RVH283" s="342"/>
      <c r="RVI283" s="337"/>
      <c r="RVJ283" s="337"/>
      <c r="RVK283" s="39"/>
      <c r="RVL283" s="342"/>
      <c r="RVM283" s="337"/>
      <c r="RVN283" s="337"/>
      <c r="RVO283" s="39"/>
      <c r="RVP283" s="342"/>
      <c r="RVQ283" s="337"/>
      <c r="RVR283" s="337"/>
      <c r="RVS283" s="39"/>
      <c r="RVT283" s="342"/>
      <c r="RVU283" s="337"/>
      <c r="RVV283" s="337"/>
      <c r="RVW283" s="39"/>
      <c r="RVX283" s="342"/>
      <c r="RVY283" s="337"/>
      <c r="RVZ283" s="337"/>
      <c r="RWA283" s="39"/>
      <c r="RWB283" s="342"/>
      <c r="RWC283" s="337"/>
      <c r="RWD283" s="337"/>
      <c r="RWE283" s="39"/>
      <c r="RWF283" s="342"/>
      <c r="RWG283" s="337"/>
      <c r="RWH283" s="337"/>
      <c r="RWI283" s="39"/>
      <c r="RWJ283" s="342"/>
      <c r="RWK283" s="337"/>
      <c r="RWL283" s="337"/>
      <c r="RWM283" s="39"/>
      <c r="RWN283" s="342"/>
      <c r="RWO283" s="337"/>
      <c r="RWP283" s="337"/>
      <c r="RWQ283" s="39"/>
      <c r="RWR283" s="342"/>
      <c r="RWS283" s="337"/>
      <c r="RWT283" s="337"/>
      <c r="RWU283" s="39"/>
      <c r="RWV283" s="342"/>
      <c r="RWW283" s="337"/>
      <c r="RWX283" s="337"/>
      <c r="RWY283" s="39"/>
      <c r="RWZ283" s="342"/>
      <c r="RXA283" s="337"/>
      <c r="RXB283" s="337"/>
      <c r="RXC283" s="39"/>
      <c r="RXD283" s="342"/>
      <c r="RXE283" s="337"/>
      <c r="RXF283" s="337"/>
      <c r="RXG283" s="39"/>
      <c r="RXH283" s="342"/>
      <c r="RXI283" s="337"/>
      <c r="RXJ283" s="337"/>
      <c r="RXK283" s="39"/>
      <c r="RXL283" s="342"/>
      <c r="RXM283" s="337"/>
      <c r="RXN283" s="337"/>
      <c r="RXO283" s="39"/>
      <c r="RXP283" s="342"/>
      <c r="RXQ283" s="337"/>
      <c r="RXR283" s="337"/>
      <c r="RXS283" s="39"/>
      <c r="RXT283" s="342"/>
      <c r="RXU283" s="337"/>
      <c r="RXV283" s="337"/>
      <c r="RXW283" s="39"/>
      <c r="RXX283" s="342"/>
      <c r="RXY283" s="337"/>
      <c r="RXZ283" s="337"/>
      <c r="RYA283" s="39"/>
      <c r="RYB283" s="342"/>
      <c r="RYC283" s="337"/>
      <c r="RYD283" s="337"/>
      <c r="RYE283" s="39"/>
      <c r="RYF283" s="342"/>
      <c r="RYG283" s="337"/>
      <c r="RYH283" s="337"/>
      <c r="RYI283" s="39"/>
      <c r="RYJ283" s="342"/>
      <c r="RYK283" s="337"/>
      <c r="RYL283" s="337"/>
      <c r="RYM283" s="39"/>
      <c r="RYN283" s="342"/>
      <c r="RYO283" s="337"/>
      <c r="RYP283" s="337"/>
      <c r="RYQ283" s="39"/>
      <c r="RYR283" s="342"/>
      <c r="RYS283" s="337"/>
      <c r="RYT283" s="337"/>
      <c r="RYU283" s="39"/>
      <c r="RYV283" s="342"/>
      <c r="RYW283" s="337"/>
      <c r="RYX283" s="337"/>
      <c r="RYY283" s="39"/>
      <c r="RYZ283" s="342"/>
      <c r="RZA283" s="337"/>
      <c r="RZB283" s="337"/>
      <c r="RZC283" s="39"/>
      <c r="RZD283" s="342"/>
      <c r="RZE283" s="337"/>
      <c r="RZF283" s="337"/>
      <c r="RZG283" s="39"/>
      <c r="RZH283" s="342"/>
      <c r="RZI283" s="337"/>
      <c r="RZJ283" s="337"/>
      <c r="RZK283" s="39"/>
      <c r="RZL283" s="342"/>
      <c r="RZM283" s="337"/>
      <c r="RZN283" s="337"/>
      <c r="RZO283" s="39"/>
      <c r="RZP283" s="342"/>
      <c r="RZQ283" s="337"/>
      <c r="RZR283" s="337"/>
      <c r="RZS283" s="39"/>
      <c r="RZT283" s="342"/>
      <c r="RZU283" s="337"/>
      <c r="RZV283" s="337"/>
      <c r="RZW283" s="39"/>
      <c r="RZX283" s="342"/>
      <c r="RZY283" s="337"/>
      <c r="RZZ283" s="337"/>
      <c r="SAA283" s="39"/>
      <c r="SAB283" s="342"/>
      <c r="SAC283" s="337"/>
      <c r="SAD283" s="337"/>
      <c r="SAE283" s="39"/>
      <c r="SAF283" s="342"/>
      <c r="SAG283" s="337"/>
      <c r="SAH283" s="337"/>
      <c r="SAI283" s="39"/>
      <c r="SAJ283" s="342"/>
      <c r="SAK283" s="337"/>
      <c r="SAL283" s="337"/>
      <c r="SAM283" s="39"/>
      <c r="SAN283" s="342"/>
      <c r="SAO283" s="337"/>
      <c r="SAP283" s="337"/>
      <c r="SAQ283" s="39"/>
      <c r="SAR283" s="342"/>
      <c r="SAS283" s="337"/>
      <c r="SAT283" s="337"/>
      <c r="SAU283" s="39"/>
      <c r="SAV283" s="342"/>
      <c r="SAW283" s="337"/>
      <c r="SAX283" s="337"/>
      <c r="SAY283" s="39"/>
      <c r="SAZ283" s="342"/>
      <c r="SBA283" s="337"/>
      <c r="SBB283" s="337"/>
      <c r="SBC283" s="39"/>
      <c r="SBD283" s="342"/>
      <c r="SBE283" s="337"/>
      <c r="SBF283" s="337"/>
      <c r="SBG283" s="39"/>
      <c r="SBH283" s="342"/>
      <c r="SBI283" s="337"/>
      <c r="SBJ283" s="337"/>
      <c r="SBK283" s="39"/>
      <c r="SBL283" s="342"/>
      <c r="SBM283" s="337"/>
      <c r="SBN283" s="337"/>
      <c r="SBO283" s="39"/>
      <c r="SBP283" s="342"/>
      <c r="SBQ283" s="337"/>
      <c r="SBR283" s="337"/>
      <c r="SBS283" s="39"/>
      <c r="SBT283" s="342"/>
      <c r="SBU283" s="337"/>
      <c r="SBV283" s="337"/>
      <c r="SBW283" s="39"/>
      <c r="SBX283" s="342"/>
      <c r="SBY283" s="337"/>
      <c r="SBZ283" s="337"/>
      <c r="SCA283" s="39"/>
      <c r="SCB283" s="342"/>
      <c r="SCC283" s="337"/>
      <c r="SCD283" s="337"/>
      <c r="SCE283" s="39"/>
      <c r="SCF283" s="342"/>
      <c r="SCG283" s="337"/>
      <c r="SCH283" s="337"/>
      <c r="SCI283" s="39"/>
      <c r="SCJ283" s="342"/>
      <c r="SCK283" s="337"/>
      <c r="SCL283" s="337"/>
      <c r="SCM283" s="39"/>
      <c r="SCN283" s="342"/>
      <c r="SCO283" s="337"/>
      <c r="SCP283" s="337"/>
      <c r="SCQ283" s="39"/>
      <c r="SCR283" s="342"/>
      <c r="SCS283" s="337"/>
      <c r="SCT283" s="337"/>
      <c r="SCU283" s="39"/>
      <c r="SCV283" s="342"/>
      <c r="SCW283" s="337"/>
      <c r="SCX283" s="337"/>
      <c r="SCY283" s="39"/>
      <c r="SCZ283" s="342"/>
      <c r="SDA283" s="337"/>
      <c r="SDB283" s="337"/>
      <c r="SDC283" s="39"/>
      <c r="SDD283" s="342"/>
      <c r="SDE283" s="337"/>
      <c r="SDF283" s="337"/>
      <c r="SDG283" s="39"/>
      <c r="SDH283" s="342"/>
      <c r="SDI283" s="337"/>
      <c r="SDJ283" s="337"/>
      <c r="SDK283" s="39"/>
      <c r="SDL283" s="342"/>
      <c r="SDM283" s="337"/>
      <c r="SDN283" s="337"/>
      <c r="SDO283" s="39"/>
      <c r="SDP283" s="342"/>
      <c r="SDQ283" s="337"/>
      <c r="SDR283" s="337"/>
      <c r="SDS283" s="39"/>
      <c r="SDT283" s="342"/>
      <c r="SDU283" s="337"/>
      <c r="SDV283" s="337"/>
      <c r="SDW283" s="39"/>
      <c r="SDX283" s="342"/>
      <c r="SDY283" s="337"/>
      <c r="SDZ283" s="337"/>
      <c r="SEA283" s="39"/>
      <c r="SEB283" s="342"/>
      <c r="SEC283" s="337"/>
      <c r="SED283" s="337"/>
      <c r="SEE283" s="39"/>
      <c r="SEF283" s="342"/>
      <c r="SEG283" s="337"/>
      <c r="SEH283" s="337"/>
      <c r="SEI283" s="39"/>
      <c r="SEJ283" s="342"/>
      <c r="SEK283" s="337"/>
      <c r="SEL283" s="337"/>
      <c r="SEM283" s="39"/>
      <c r="SEN283" s="342"/>
      <c r="SEO283" s="337"/>
      <c r="SEP283" s="337"/>
      <c r="SEQ283" s="39"/>
      <c r="SER283" s="342"/>
      <c r="SES283" s="337"/>
      <c r="SET283" s="337"/>
      <c r="SEU283" s="39"/>
      <c r="SEV283" s="342"/>
      <c r="SEW283" s="337"/>
      <c r="SEX283" s="337"/>
      <c r="SEY283" s="39"/>
      <c r="SEZ283" s="342"/>
      <c r="SFA283" s="337"/>
      <c r="SFB283" s="337"/>
      <c r="SFC283" s="39"/>
      <c r="SFD283" s="342"/>
      <c r="SFE283" s="337"/>
      <c r="SFF283" s="337"/>
      <c r="SFG283" s="39"/>
      <c r="SFH283" s="342"/>
      <c r="SFI283" s="337"/>
      <c r="SFJ283" s="337"/>
      <c r="SFK283" s="39"/>
      <c r="SFL283" s="342"/>
      <c r="SFM283" s="337"/>
      <c r="SFN283" s="337"/>
      <c r="SFO283" s="39"/>
      <c r="SFP283" s="342"/>
      <c r="SFQ283" s="337"/>
      <c r="SFR283" s="337"/>
      <c r="SFS283" s="39"/>
      <c r="SFT283" s="342"/>
      <c r="SFU283" s="337"/>
      <c r="SFV283" s="337"/>
      <c r="SFW283" s="39"/>
      <c r="SFX283" s="342"/>
      <c r="SFY283" s="337"/>
      <c r="SFZ283" s="337"/>
      <c r="SGA283" s="39"/>
      <c r="SGB283" s="342"/>
      <c r="SGC283" s="337"/>
      <c r="SGD283" s="337"/>
      <c r="SGE283" s="39"/>
      <c r="SGF283" s="342"/>
      <c r="SGG283" s="337"/>
      <c r="SGH283" s="337"/>
      <c r="SGI283" s="39"/>
      <c r="SGJ283" s="342"/>
      <c r="SGK283" s="337"/>
      <c r="SGL283" s="337"/>
      <c r="SGM283" s="39"/>
      <c r="SGN283" s="342"/>
      <c r="SGO283" s="337"/>
      <c r="SGP283" s="337"/>
      <c r="SGQ283" s="39"/>
      <c r="SGR283" s="342"/>
      <c r="SGS283" s="337"/>
      <c r="SGT283" s="337"/>
      <c r="SGU283" s="39"/>
      <c r="SGV283" s="342"/>
      <c r="SGW283" s="337"/>
      <c r="SGX283" s="337"/>
      <c r="SGY283" s="39"/>
      <c r="SGZ283" s="342"/>
      <c r="SHA283" s="337"/>
      <c r="SHB283" s="337"/>
      <c r="SHC283" s="39"/>
      <c r="SHD283" s="342"/>
      <c r="SHE283" s="337"/>
      <c r="SHF283" s="337"/>
      <c r="SHG283" s="39"/>
      <c r="SHH283" s="342"/>
      <c r="SHI283" s="337"/>
      <c r="SHJ283" s="337"/>
      <c r="SHK283" s="39"/>
      <c r="SHL283" s="342"/>
      <c r="SHM283" s="337"/>
      <c r="SHN283" s="337"/>
      <c r="SHO283" s="39"/>
      <c r="SHP283" s="342"/>
      <c r="SHQ283" s="337"/>
      <c r="SHR283" s="337"/>
      <c r="SHS283" s="39"/>
      <c r="SHT283" s="342"/>
      <c r="SHU283" s="337"/>
      <c r="SHV283" s="337"/>
      <c r="SHW283" s="39"/>
      <c r="SHX283" s="342"/>
      <c r="SHY283" s="337"/>
      <c r="SHZ283" s="337"/>
      <c r="SIA283" s="39"/>
      <c r="SIB283" s="342"/>
      <c r="SIC283" s="337"/>
      <c r="SID283" s="337"/>
      <c r="SIE283" s="39"/>
      <c r="SIF283" s="342"/>
      <c r="SIG283" s="337"/>
      <c r="SIH283" s="337"/>
      <c r="SII283" s="39"/>
      <c r="SIJ283" s="342"/>
      <c r="SIK283" s="337"/>
      <c r="SIL283" s="337"/>
      <c r="SIM283" s="39"/>
      <c r="SIN283" s="342"/>
      <c r="SIO283" s="337"/>
      <c r="SIP283" s="337"/>
      <c r="SIQ283" s="39"/>
      <c r="SIR283" s="342"/>
      <c r="SIS283" s="337"/>
      <c r="SIT283" s="337"/>
      <c r="SIU283" s="39"/>
      <c r="SIV283" s="342"/>
      <c r="SIW283" s="337"/>
      <c r="SIX283" s="337"/>
      <c r="SIY283" s="39"/>
      <c r="SIZ283" s="342"/>
      <c r="SJA283" s="337"/>
      <c r="SJB283" s="337"/>
      <c r="SJC283" s="39"/>
      <c r="SJD283" s="342"/>
      <c r="SJE283" s="337"/>
      <c r="SJF283" s="337"/>
      <c r="SJG283" s="39"/>
      <c r="SJH283" s="342"/>
      <c r="SJI283" s="337"/>
      <c r="SJJ283" s="337"/>
      <c r="SJK283" s="39"/>
      <c r="SJL283" s="342"/>
      <c r="SJM283" s="337"/>
      <c r="SJN283" s="337"/>
      <c r="SJO283" s="39"/>
      <c r="SJP283" s="342"/>
      <c r="SJQ283" s="337"/>
      <c r="SJR283" s="337"/>
      <c r="SJS283" s="39"/>
      <c r="SJT283" s="342"/>
      <c r="SJU283" s="337"/>
      <c r="SJV283" s="337"/>
      <c r="SJW283" s="39"/>
      <c r="SJX283" s="342"/>
      <c r="SJY283" s="337"/>
      <c r="SJZ283" s="337"/>
      <c r="SKA283" s="39"/>
      <c r="SKB283" s="342"/>
      <c r="SKC283" s="337"/>
      <c r="SKD283" s="337"/>
      <c r="SKE283" s="39"/>
      <c r="SKF283" s="342"/>
      <c r="SKG283" s="337"/>
      <c r="SKH283" s="337"/>
      <c r="SKI283" s="39"/>
      <c r="SKJ283" s="342"/>
      <c r="SKK283" s="337"/>
      <c r="SKL283" s="337"/>
      <c r="SKM283" s="39"/>
      <c r="SKN283" s="342"/>
      <c r="SKO283" s="337"/>
      <c r="SKP283" s="337"/>
      <c r="SKQ283" s="39"/>
      <c r="SKR283" s="342"/>
      <c r="SKS283" s="337"/>
      <c r="SKT283" s="337"/>
      <c r="SKU283" s="39"/>
      <c r="SKV283" s="342"/>
      <c r="SKW283" s="337"/>
      <c r="SKX283" s="337"/>
      <c r="SKY283" s="39"/>
      <c r="SKZ283" s="342"/>
      <c r="SLA283" s="337"/>
      <c r="SLB283" s="337"/>
      <c r="SLC283" s="39"/>
      <c r="SLD283" s="342"/>
      <c r="SLE283" s="337"/>
      <c r="SLF283" s="337"/>
      <c r="SLG283" s="39"/>
      <c r="SLH283" s="342"/>
      <c r="SLI283" s="337"/>
      <c r="SLJ283" s="337"/>
      <c r="SLK283" s="39"/>
      <c r="SLL283" s="342"/>
      <c r="SLM283" s="337"/>
      <c r="SLN283" s="337"/>
      <c r="SLO283" s="39"/>
      <c r="SLP283" s="342"/>
      <c r="SLQ283" s="337"/>
      <c r="SLR283" s="337"/>
      <c r="SLS283" s="39"/>
      <c r="SLT283" s="342"/>
      <c r="SLU283" s="337"/>
      <c r="SLV283" s="337"/>
      <c r="SLW283" s="39"/>
      <c r="SLX283" s="342"/>
      <c r="SLY283" s="337"/>
      <c r="SLZ283" s="337"/>
      <c r="SMA283" s="39"/>
      <c r="SMB283" s="342"/>
      <c r="SMC283" s="337"/>
      <c r="SMD283" s="337"/>
      <c r="SME283" s="39"/>
      <c r="SMF283" s="342"/>
      <c r="SMG283" s="337"/>
      <c r="SMH283" s="337"/>
      <c r="SMI283" s="39"/>
      <c r="SMJ283" s="342"/>
      <c r="SMK283" s="337"/>
      <c r="SML283" s="337"/>
      <c r="SMM283" s="39"/>
      <c r="SMN283" s="342"/>
      <c r="SMO283" s="337"/>
      <c r="SMP283" s="337"/>
      <c r="SMQ283" s="39"/>
      <c r="SMR283" s="342"/>
      <c r="SMS283" s="337"/>
      <c r="SMT283" s="337"/>
      <c r="SMU283" s="39"/>
      <c r="SMV283" s="342"/>
      <c r="SMW283" s="337"/>
      <c r="SMX283" s="337"/>
      <c r="SMY283" s="39"/>
      <c r="SMZ283" s="342"/>
      <c r="SNA283" s="337"/>
      <c r="SNB283" s="337"/>
      <c r="SNC283" s="39"/>
      <c r="SND283" s="342"/>
      <c r="SNE283" s="337"/>
      <c r="SNF283" s="337"/>
      <c r="SNG283" s="39"/>
      <c r="SNH283" s="342"/>
      <c r="SNI283" s="337"/>
      <c r="SNJ283" s="337"/>
      <c r="SNK283" s="39"/>
      <c r="SNL283" s="342"/>
      <c r="SNM283" s="337"/>
      <c r="SNN283" s="337"/>
      <c r="SNO283" s="39"/>
      <c r="SNP283" s="342"/>
      <c r="SNQ283" s="337"/>
      <c r="SNR283" s="337"/>
      <c r="SNS283" s="39"/>
      <c r="SNT283" s="342"/>
      <c r="SNU283" s="337"/>
      <c r="SNV283" s="337"/>
      <c r="SNW283" s="39"/>
      <c r="SNX283" s="342"/>
      <c r="SNY283" s="337"/>
      <c r="SNZ283" s="337"/>
      <c r="SOA283" s="39"/>
      <c r="SOB283" s="342"/>
      <c r="SOC283" s="337"/>
      <c r="SOD283" s="337"/>
      <c r="SOE283" s="39"/>
      <c r="SOF283" s="342"/>
      <c r="SOG283" s="337"/>
      <c r="SOH283" s="337"/>
      <c r="SOI283" s="39"/>
      <c r="SOJ283" s="342"/>
      <c r="SOK283" s="337"/>
      <c r="SOL283" s="337"/>
      <c r="SOM283" s="39"/>
      <c r="SON283" s="342"/>
      <c r="SOO283" s="337"/>
      <c r="SOP283" s="337"/>
      <c r="SOQ283" s="39"/>
      <c r="SOR283" s="342"/>
      <c r="SOS283" s="337"/>
      <c r="SOT283" s="337"/>
      <c r="SOU283" s="39"/>
      <c r="SOV283" s="342"/>
      <c r="SOW283" s="337"/>
      <c r="SOX283" s="337"/>
      <c r="SOY283" s="39"/>
      <c r="SOZ283" s="342"/>
      <c r="SPA283" s="337"/>
      <c r="SPB283" s="337"/>
      <c r="SPC283" s="39"/>
      <c r="SPD283" s="342"/>
      <c r="SPE283" s="337"/>
      <c r="SPF283" s="337"/>
      <c r="SPG283" s="39"/>
      <c r="SPH283" s="342"/>
      <c r="SPI283" s="337"/>
      <c r="SPJ283" s="337"/>
      <c r="SPK283" s="39"/>
      <c r="SPL283" s="342"/>
      <c r="SPM283" s="337"/>
      <c r="SPN283" s="337"/>
      <c r="SPO283" s="39"/>
      <c r="SPP283" s="342"/>
      <c r="SPQ283" s="337"/>
      <c r="SPR283" s="337"/>
      <c r="SPS283" s="39"/>
      <c r="SPT283" s="342"/>
      <c r="SPU283" s="337"/>
      <c r="SPV283" s="337"/>
      <c r="SPW283" s="39"/>
      <c r="SPX283" s="342"/>
      <c r="SPY283" s="337"/>
      <c r="SPZ283" s="337"/>
      <c r="SQA283" s="39"/>
      <c r="SQB283" s="342"/>
      <c r="SQC283" s="337"/>
      <c r="SQD283" s="337"/>
      <c r="SQE283" s="39"/>
      <c r="SQF283" s="342"/>
      <c r="SQG283" s="337"/>
      <c r="SQH283" s="337"/>
      <c r="SQI283" s="39"/>
      <c r="SQJ283" s="342"/>
      <c r="SQK283" s="337"/>
      <c r="SQL283" s="337"/>
      <c r="SQM283" s="39"/>
      <c r="SQN283" s="342"/>
      <c r="SQO283" s="337"/>
      <c r="SQP283" s="337"/>
      <c r="SQQ283" s="39"/>
      <c r="SQR283" s="342"/>
      <c r="SQS283" s="337"/>
      <c r="SQT283" s="337"/>
      <c r="SQU283" s="39"/>
      <c r="SQV283" s="342"/>
      <c r="SQW283" s="337"/>
      <c r="SQX283" s="337"/>
      <c r="SQY283" s="39"/>
      <c r="SQZ283" s="342"/>
      <c r="SRA283" s="337"/>
      <c r="SRB283" s="337"/>
      <c r="SRC283" s="39"/>
      <c r="SRD283" s="342"/>
      <c r="SRE283" s="337"/>
      <c r="SRF283" s="337"/>
      <c r="SRG283" s="39"/>
      <c r="SRH283" s="342"/>
      <c r="SRI283" s="337"/>
      <c r="SRJ283" s="337"/>
      <c r="SRK283" s="39"/>
      <c r="SRL283" s="342"/>
      <c r="SRM283" s="337"/>
      <c r="SRN283" s="337"/>
      <c r="SRO283" s="39"/>
      <c r="SRP283" s="342"/>
      <c r="SRQ283" s="337"/>
      <c r="SRR283" s="337"/>
      <c r="SRS283" s="39"/>
      <c r="SRT283" s="342"/>
      <c r="SRU283" s="337"/>
      <c r="SRV283" s="337"/>
      <c r="SRW283" s="39"/>
      <c r="SRX283" s="342"/>
      <c r="SRY283" s="337"/>
      <c r="SRZ283" s="337"/>
      <c r="SSA283" s="39"/>
      <c r="SSB283" s="342"/>
      <c r="SSC283" s="337"/>
      <c r="SSD283" s="337"/>
      <c r="SSE283" s="39"/>
      <c r="SSF283" s="342"/>
      <c r="SSG283" s="337"/>
      <c r="SSH283" s="337"/>
      <c r="SSI283" s="39"/>
      <c r="SSJ283" s="342"/>
      <c r="SSK283" s="337"/>
      <c r="SSL283" s="337"/>
      <c r="SSM283" s="39"/>
      <c r="SSN283" s="342"/>
      <c r="SSO283" s="337"/>
      <c r="SSP283" s="337"/>
      <c r="SSQ283" s="39"/>
      <c r="SSR283" s="342"/>
      <c r="SSS283" s="337"/>
      <c r="SST283" s="337"/>
      <c r="SSU283" s="39"/>
      <c r="SSV283" s="342"/>
      <c r="SSW283" s="337"/>
      <c r="SSX283" s="337"/>
      <c r="SSY283" s="39"/>
      <c r="SSZ283" s="342"/>
      <c r="STA283" s="337"/>
      <c r="STB283" s="337"/>
      <c r="STC283" s="39"/>
      <c r="STD283" s="342"/>
      <c r="STE283" s="337"/>
      <c r="STF283" s="337"/>
      <c r="STG283" s="39"/>
      <c r="STH283" s="342"/>
      <c r="STI283" s="337"/>
      <c r="STJ283" s="337"/>
      <c r="STK283" s="39"/>
      <c r="STL283" s="342"/>
      <c r="STM283" s="337"/>
      <c r="STN283" s="337"/>
      <c r="STO283" s="39"/>
      <c r="STP283" s="342"/>
      <c r="STQ283" s="337"/>
      <c r="STR283" s="337"/>
      <c r="STS283" s="39"/>
      <c r="STT283" s="342"/>
      <c r="STU283" s="337"/>
      <c r="STV283" s="337"/>
      <c r="STW283" s="39"/>
      <c r="STX283" s="342"/>
      <c r="STY283" s="337"/>
      <c r="STZ283" s="337"/>
      <c r="SUA283" s="39"/>
      <c r="SUB283" s="342"/>
      <c r="SUC283" s="337"/>
      <c r="SUD283" s="337"/>
      <c r="SUE283" s="39"/>
      <c r="SUF283" s="342"/>
      <c r="SUG283" s="337"/>
      <c r="SUH283" s="337"/>
      <c r="SUI283" s="39"/>
      <c r="SUJ283" s="342"/>
      <c r="SUK283" s="337"/>
      <c r="SUL283" s="337"/>
      <c r="SUM283" s="39"/>
      <c r="SUN283" s="342"/>
      <c r="SUO283" s="337"/>
      <c r="SUP283" s="337"/>
      <c r="SUQ283" s="39"/>
      <c r="SUR283" s="342"/>
      <c r="SUS283" s="337"/>
      <c r="SUT283" s="337"/>
      <c r="SUU283" s="39"/>
      <c r="SUV283" s="342"/>
      <c r="SUW283" s="337"/>
      <c r="SUX283" s="337"/>
      <c r="SUY283" s="39"/>
      <c r="SUZ283" s="342"/>
      <c r="SVA283" s="337"/>
      <c r="SVB283" s="337"/>
      <c r="SVC283" s="39"/>
      <c r="SVD283" s="342"/>
      <c r="SVE283" s="337"/>
      <c r="SVF283" s="337"/>
      <c r="SVG283" s="39"/>
      <c r="SVH283" s="342"/>
      <c r="SVI283" s="337"/>
      <c r="SVJ283" s="337"/>
      <c r="SVK283" s="39"/>
      <c r="SVL283" s="342"/>
      <c r="SVM283" s="337"/>
      <c r="SVN283" s="337"/>
      <c r="SVO283" s="39"/>
      <c r="SVP283" s="342"/>
      <c r="SVQ283" s="337"/>
      <c r="SVR283" s="337"/>
      <c r="SVS283" s="39"/>
      <c r="SVT283" s="342"/>
      <c r="SVU283" s="337"/>
      <c r="SVV283" s="337"/>
      <c r="SVW283" s="39"/>
      <c r="SVX283" s="342"/>
      <c r="SVY283" s="337"/>
      <c r="SVZ283" s="337"/>
      <c r="SWA283" s="39"/>
      <c r="SWB283" s="342"/>
      <c r="SWC283" s="337"/>
      <c r="SWD283" s="337"/>
      <c r="SWE283" s="39"/>
      <c r="SWF283" s="342"/>
      <c r="SWG283" s="337"/>
      <c r="SWH283" s="337"/>
      <c r="SWI283" s="39"/>
      <c r="SWJ283" s="342"/>
      <c r="SWK283" s="337"/>
      <c r="SWL283" s="337"/>
      <c r="SWM283" s="39"/>
      <c r="SWN283" s="342"/>
      <c r="SWO283" s="337"/>
      <c r="SWP283" s="337"/>
      <c r="SWQ283" s="39"/>
      <c r="SWR283" s="342"/>
      <c r="SWS283" s="337"/>
      <c r="SWT283" s="337"/>
      <c r="SWU283" s="39"/>
      <c r="SWV283" s="342"/>
      <c r="SWW283" s="337"/>
      <c r="SWX283" s="337"/>
      <c r="SWY283" s="39"/>
      <c r="SWZ283" s="342"/>
      <c r="SXA283" s="337"/>
      <c r="SXB283" s="337"/>
      <c r="SXC283" s="39"/>
      <c r="SXD283" s="342"/>
      <c r="SXE283" s="337"/>
      <c r="SXF283" s="337"/>
      <c r="SXG283" s="39"/>
      <c r="SXH283" s="342"/>
      <c r="SXI283" s="337"/>
      <c r="SXJ283" s="337"/>
      <c r="SXK283" s="39"/>
      <c r="SXL283" s="342"/>
      <c r="SXM283" s="337"/>
      <c r="SXN283" s="337"/>
      <c r="SXO283" s="39"/>
      <c r="SXP283" s="342"/>
      <c r="SXQ283" s="337"/>
      <c r="SXR283" s="337"/>
      <c r="SXS283" s="39"/>
      <c r="SXT283" s="342"/>
      <c r="SXU283" s="337"/>
      <c r="SXV283" s="337"/>
      <c r="SXW283" s="39"/>
      <c r="SXX283" s="342"/>
      <c r="SXY283" s="337"/>
      <c r="SXZ283" s="337"/>
      <c r="SYA283" s="39"/>
      <c r="SYB283" s="342"/>
      <c r="SYC283" s="337"/>
      <c r="SYD283" s="337"/>
      <c r="SYE283" s="39"/>
      <c r="SYF283" s="342"/>
      <c r="SYG283" s="337"/>
      <c r="SYH283" s="337"/>
      <c r="SYI283" s="39"/>
      <c r="SYJ283" s="342"/>
      <c r="SYK283" s="337"/>
      <c r="SYL283" s="337"/>
      <c r="SYM283" s="39"/>
      <c r="SYN283" s="342"/>
      <c r="SYO283" s="337"/>
      <c r="SYP283" s="337"/>
      <c r="SYQ283" s="39"/>
      <c r="SYR283" s="342"/>
      <c r="SYS283" s="337"/>
      <c r="SYT283" s="337"/>
      <c r="SYU283" s="39"/>
      <c r="SYV283" s="342"/>
      <c r="SYW283" s="337"/>
      <c r="SYX283" s="337"/>
      <c r="SYY283" s="39"/>
      <c r="SYZ283" s="342"/>
      <c r="SZA283" s="337"/>
      <c r="SZB283" s="337"/>
      <c r="SZC283" s="39"/>
      <c r="SZD283" s="342"/>
      <c r="SZE283" s="337"/>
      <c r="SZF283" s="337"/>
      <c r="SZG283" s="39"/>
      <c r="SZH283" s="342"/>
      <c r="SZI283" s="337"/>
      <c r="SZJ283" s="337"/>
      <c r="SZK283" s="39"/>
      <c r="SZL283" s="342"/>
      <c r="SZM283" s="337"/>
      <c r="SZN283" s="337"/>
      <c r="SZO283" s="39"/>
      <c r="SZP283" s="342"/>
      <c r="SZQ283" s="337"/>
      <c r="SZR283" s="337"/>
      <c r="SZS283" s="39"/>
      <c r="SZT283" s="342"/>
      <c r="SZU283" s="337"/>
      <c r="SZV283" s="337"/>
      <c r="SZW283" s="39"/>
      <c r="SZX283" s="342"/>
      <c r="SZY283" s="337"/>
      <c r="SZZ283" s="337"/>
      <c r="TAA283" s="39"/>
      <c r="TAB283" s="342"/>
      <c r="TAC283" s="337"/>
      <c r="TAD283" s="337"/>
      <c r="TAE283" s="39"/>
      <c r="TAF283" s="342"/>
      <c r="TAG283" s="337"/>
      <c r="TAH283" s="337"/>
      <c r="TAI283" s="39"/>
      <c r="TAJ283" s="342"/>
      <c r="TAK283" s="337"/>
      <c r="TAL283" s="337"/>
      <c r="TAM283" s="39"/>
      <c r="TAN283" s="342"/>
      <c r="TAO283" s="337"/>
      <c r="TAP283" s="337"/>
      <c r="TAQ283" s="39"/>
      <c r="TAR283" s="342"/>
      <c r="TAS283" s="337"/>
      <c r="TAT283" s="337"/>
      <c r="TAU283" s="39"/>
      <c r="TAV283" s="342"/>
      <c r="TAW283" s="337"/>
      <c r="TAX283" s="337"/>
      <c r="TAY283" s="39"/>
      <c r="TAZ283" s="342"/>
      <c r="TBA283" s="337"/>
      <c r="TBB283" s="337"/>
      <c r="TBC283" s="39"/>
      <c r="TBD283" s="342"/>
      <c r="TBE283" s="337"/>
      <c r="TBF283" s="337"/>
      <c r="TBG283" s="39"/>
      <c r="TBH283" s="342"/>
      <c r="TBI283" s="337"/>
      <c r="TBJ283" s="337"/>
      <c r="TBK283" s="39"/>
      <c r="TBL283" s="342"/>
      <c r="TBM283" s="337"/>
      <c r="TBN283" s="337"/>
      <c r="TBO283" s="39"/>
      <c r="TBP283" s="342"/>
      <c r="TBQ283" s="337"/>
      <c r="TBR283" s="337"/>
      <c r="TBS283" s="39"/>
      <c r="TBT283" s="342"/>
      <c r="TBU283" s="337"/>
      <c r="TBV283" s="337"/>
      <c r="TBW283" s="39"/>
      <c r="TBX283" s="342"/>
      <c r="TBY283" s="337"/>
      <c r="TBZ283" s="337"/>
      <c r="TCA283" s="39"/>
      <c r="TCB283" s="342"/>
      <c r="TCC283" s="337"/>
      <c r="TCD283" s="337"/>
      <c r="TCE283" s="39"/>
      <c r="TCF283" s="342"/>
      <c r="TCG283" s="337"/>
      <c r="TCH283" s="337"/>
      <c r="TCI283" s="39"/>
      <c r="TCJ283" s="342"/>
      <c r="TCK283" s="337"/>
      <c r="TCL283" s="337"/>
      <c r="TCM283" s="39"/>
      <c r="TCN283" s="342"/>
      <c r="TCO283" s="337"/>
      <c r="TCP283" s="337"/>
      <c r="TCQ283" s="39"/>
      <c r="TCR283" s="342"/>
      <c r="TCS283" s="337"/>
      <c r="TCT283" s="337"/>
      <c r="TCU283" s="39"/>
      <c r="TCV283" s="342"/>
      <c r="TCW283" s="337"/>
      <c r="TCX283" s="337"/>
      <c r="TCY283" s="39"/>
      <c r="TCZ283" s="342"/>
      <c r="TDA283" s="337"/>
      <c r="TDB283" s="337"/>
      <c r="TDC283" s="39"/>
      <c r="TDD283" s="342"/>
      <c r="TDE283" s="337"/>
      <c r="TDF283" s="337"/>
      <c r="TDG283" s="39"/>
      <c r="TDH283" s="342"/>
      <c r="TDI283" s="337"/>
      <c r="TDJ283" s="337"/>
      <c r="TDK283" s="39"/>
      <c r="TDL283" s="342"/>
      <c r="TDM283" s="337"/>
      <c r="TDN283" s="337"/>
      <c r="TDO283" s="39"/>
      <c r="TDP283" s="342"/>
      <c r="TDQ283" s="337"/>
      <c r="TDR283" s="337"/>
      <c r="TDS283" s="39"/>
      <c r="TDT283" s="342"/>
      <c r="TDU283" s="337"/>
      <c r="TDV283" s="337"/>
      <c r="TDW283" s="39"/>
      <c r="TDX283" s="342"/>
      <c r="TDY283" s="337"/>
      <c r="TDZ283" s="337"/>
      <c r="TEA283" s="39"/>
      <c r="TEB283" s="342"/>
      <c r="TEC283" s="337"/>
      <c r="TED283" s="337"/>
      <c r="TEE283" s="39"/>
      <c r="TEF283" s="342"/>
      <c r="TEG283" s="337"/>
      <c r="TEH283" s="337"/>
      <c r="TEI283" s="39"/>
      <c r="TEJ283" s="342"/>
      <c r="TEK283" s="337"/>
      <c r="TEL283" s="337"/>
      <c r="TEM283" s="39"/>
      <c r="TEN283" s="342"/>
      <c r="TEO283" s="337"/>
      <c r="TEP283" s="337"/>
      <c r="TEQ283" s="39"/>
      <c r="TER283" s="342"/>
      <c r="TES283" s="337"/>
      <c r="TET283" s="337"/>
      <c r="TEU283" s="39"/>
      <c r="TEV283" s="342"/>
      <c r="TEW283" s="337"/>
      <c r="TEX283" s="337"/>
      <c r="TEY283" s="39"/>
      <c r="TEZ283" s="342"/>
      <c r="TFA283" s="337"/>
      <c r="TFB283" s="337"/>
      <c r="TFC283" s="39"/>
      <c r="TFD283" s="342"/>
      <c r="TFE283" s="337"/>
      <c r="TFF283" s="337"/>
      <c r="TFG283" s="39"/>
      <c r="TFH283" s="342"/>
      <c r="TFI283" s="337"/>
      <c r="TFJ283" s="337"/>
      <c r="TFK283" s="39"/>
      <c r="TFL283" s="342"/>
      <c r="TFM283" s="337"/>
      <c r="TFN283" s="337"/>
      <c r="TFO283" s="39"/>
      <c r="TFP283" s="342"/>
      <c r="TFQ283" s="337"/>
      <c r="TFR283" s="337"/>
      <c r="TFS283" s="39"/>
      <c r="TFT283" s="342"/>
      <c r="TFU283" s="337"/>
      <c r="TFV283" s="337"/>
      <c r="TFW283" s="39"/>
      <c r="TFX283" s="342"/>
      <c r="TFY283" s="337"/>
      <c r="TFZ283" s="337"/>
      <c r="TGA283" s="39"/>
      <c r="TGB283" s="342"/>
      <c r="TGC283" s="337"/>
      <c r="TGD283" s="337"/>
      <c r="TGE283" s="39"/>
      <c r="TGF283" s="342"/>
      <c r="TGG283" s="337"/>
      <c r="TGH283" s="337"/>
      <c r="TGI283" s="39"/>
      <c r="TGJ283" s="342"/>
      <c r="TGK283" s="337"/>
      <c r="TGL283" s="337"/>
      <c r="TGM283" s="39"/>
      <c r="TGN283" s="342"/>
      <c r="TGO283" s="337"/>
      <c r="TGP283" s="337"/>
      <c r="TGQ283" s="39"/>
      <c r="TGR283" s="342"/>
      <c r="TGS283" s="337"/>
      <c r="TGT283" s="337"/>
      <c r="TGU283" s="39"/>
      <c r="TGV283" s="342"/>
      <c r="TGW283" s="337"/>
      <c r="TGX283" s="337"/>
      <c r="TGY283" s="39"/>
      <c r="TGZ283" s="342"/>
      <c r="THA283" s="337"/>
      <c r="THB283" s="337"/>
      <c r="THC283" s="39"/>
      <c r="THD283" s="342"/>
      <c r="THE283" s="337"/>
      <c r="THF283" s="337"/>
      <c r="THG283" s="39"/>
      <c r="THH283" s="342"/>
      <c r="THI283" s="337"/>
      <c r="THJ283" s="337"/>
      <c r="THK283" s="39"/>
      <c r="THL283" s="342"/>
      <c r="THM283" s="337"/>
      <c r="THN283" s="337"/>
      <c r="THO283" s="39"/>
      <c r="THP283" s="342"/>
      <c r="THQ283" s="337"/>
      <c r="THR283" s="337"/>
      <c r="THS283" s="39"/>
      <c r="THT283" s="342"/>
      <c r="THU283" s="337"/>
      <c r="THV283" s="337"/>
      <c r="THW283" s="39"/>
      <c r="THX283" s="342"/>
      <c r="THY283" s="337"/>
      <c r="THZ283" s="337"/>
      <c r="TIA283" s="39"/>
      <c r="TIB283" s="342"/>
      <c r="TIC283" s="337"/>
      <c r="TID283" s="337"/>
      <c r="TIE283" s="39"/>
      <c r="TIF283" s="342"/>
      <c r="TIG283" s="337"/>
      <c r="TIH283" s="337"/>
      <c r="TII283" s="39"/>
      <c r="TIJ283" s="342"/>
      <c r="TIK283" s="337"/>
      <c r="TIL283" s="337"/>
      <c r="TIM283" s="39"/>
      <c r="TIN283" s="342"/>
      <c r="TIO283" s="337"/>
      <c r="TIP283" s="337"/>
      <c r="TIQ283" s="39"/>
      <c r="TIR283" s="342"/>
      <c r="TIS283" s="337"/>
      <c r="TIT283" s="337"/>
      <c r="TIU283" s="39"/>
      <c r="TIV283" s="342"/>
      <c r="TIW283" s="337"/>
      <c r="TIX283" s="337"/>
      <c r="TIY283" s="39"/>
      <c r="TIZ283" s="342"/>
      <c r="TJA283" s="337"/>
      <c r="TJB283" s="337"/>
      <c r="TJC283" s="39"/>
      <c r="TJD283" s="342"/>
      <c r="TJE283" s="337"/>
      <c r="TJF283" s="337"/>
      <c r="TJG283" s="39"/>
      <c r="TJH283" s="342"/>
      <c r="TJI283" s="337"/>
      <c r="TJJ283" s="337"/>
      <c r="TJK283" s="39"/>
      <c r="TJL283" s="342"/>
      <c r="TJM283" s="337"/>
      <c r="TJN283" s="337"/>
      <c r="TJO283" s="39"/>
      <c r="TJP283" s="342"/>
      <c r="TJQ283" s="337"/>
      <c r="TJR283" s="337"/>
      <c r="TJS283" s="39"/>
      <c r="TJT283" s="342"/>
      <c r="TJU283" s="337"/>
      <c r="TJV283" s="337"/>
      <c r="TJW283" s="39"/>
      <c r="TJX283" s="342"/>
      <c r="TJY283" s="337"/>
      <c r="TJZ283" s="337"/>
      <c r="TKA283" s="39"/>
      <c r="TKB283" s="342"/>
      <c r="TKC283" s="337"/>
      <c r="TKD283" s="337"/>
      <c r="TKE283" s="39"/>
      <c r="TKF283" s="342"/>
      <c r="TKG283" s="337"/>
      <c r="TKH283" s="337"/>
      <c r="TKI283" s="39"/>
      <c r="TKJ283" s="342"/>
      <c r="TKK283" s="337"/>
      <c r="TKL283" s="337"/>
      <c r="TKM283" s="39"/>
      <c r="TKN283" s="342"/>
      <c r="TKO283" s="337"/>
      <c r="TKP283" s="337"/>
      <c r="TKQ283" s="39"/>
      <c r="TKR283" s="342"/>
      <c r="TKS283" s="337"/>
      <c r="TKT283" s="337"/>
      <c r="TKU283" s="39"/>
      <c r="TKV283" s="342"/>
      <c r="TKW283" s="337"/>
      <c r="TKX283" s="337"/>
      <c r="TKY283" s="39"/>
      <c r="TKZ283" s="342"/>
      <c r="TLA283" s="337"/>
      <c r="TLB283" s="337"/>
      <c r="TLC283" s="39"/>
      <c r="TLD283" s="342"/>
      <c r="TLE283" s="337"/>
      <c r="TLF283" s="337"/>
      <c r="TLG283" s="39"/>
      <c r="TLH283" s="342"/>
      <c r="TLI283" s="337"/>
      <c r="TLJ283" s="337"/>
      <c r="TLK283" s="39"/>
      <c r="TLL283" s="342"/>
      <c r="TLM283" s="337"/>
      <c r="TLN283" s="337"/>
      <c r="TLO283" s="39"/>
      <c r="TLP283" s="342"/>
      <c r="TLQ283" s="337"/>
      <c r="TLR283" s="337"/>
      <c r="TLS283" s="39"/>
      <c r="TLT283" s="342"/>
      <c r="TLU283" s="337"/>
      <c r="TLV283" s="337"/>
      <c r="TLW283" s="39"/>
      <c r="TLX283" s="342"/>
      <c r="TLY283" s="337"/>
      <c r="TLZ283" s="337"/>
      <c r="TMA283" s="39"/>
      <c r="TMB283" s="342"/>
      <c r="TMC283" s="337"/>
      <c r="TMD283" s="337"/>
      <c r="TME283" s="39"/>
      <c r="TMF283" s="342"/>
      <c r="TMG283" s="337"/>
      <c r="TMH283" s="337"/>
      <c r="TMI283" s="39"/>
      <c r="TMJ283" s="342"/>
      <c r="TMK283" s="337"/>
      <c r="TML283" s="337"/>
      <c r="TMM283" s="39"/>
      <c r="TMN283" s="342"/>
      <c r="TMO283" s="337"/>
      <c r="TMP283" s="337"/>
      <c r="TMQ283" s="39"/>
      <c r="TMR283" s="342"/>
      <c r="TMS283" s="337"/>
      <c r="TMT283" s="337"/>
      <c r="TMU283" s="39"/>
      <c r="TMV283" s="342"/>
      <c r="TMW283" s="337"/>
      <c r="TMX283" s="337"/>
      <c r="TMY283" s="39"/>
      <c r="TMZ283" s="342"/>
      <c r="TNA283" s="337"/>
      <c r="TNB283" s="337"/>
      <c r="TNC283" s="39"/>
      <c r="TND283" s="342"/>
      <c r="TNE283" s="337"/>
      <c r="TNF283" s="337"/>
      <c r="TNG283" s="39"/>
      <c r="TNH283" s="342"/>
      <c r="TNI283" s="337"/>
      <c r="TNJ283" s="337"/>
      <c r="TNK283" s="39"/>
      <c r="TNL283" s="342"/>
      <c r="TNM283" s="337"/>
      <c r="TNN283" s="337"/>
      <c r="TNO283" s="39"/>
      <c r="TNP283" s="342"/>
      <c r="TNQ283" s="337"/>
      <c r="TNR283" s="337"/>
      <c r="TNS283" s="39"/>
      <c r="TNT283" s="342"/>
      <c r="TNU283" s="337"/>
      <c r="TNV283" s="337"/>
      <c r="TNW283" s="39"/>
      <c r="TNX283" s="342"/>
      <c r="TNY283" s="337"/>
      <c r="TNZ283" s="337"/>
      <c r="TOA283" s="39"/>
      <c r="TOB283" s="342"/>
      <c r="TOC283" s="337"/>
      <c r="TOD283" s="337"/>
      <c r="TOE283" s="39"/>
      <c r="TOF283" s="342"/>
      <c r="TOG283" s="337"/>
      <c r="TOH283" s="337"/>
      <c r="TOI283" s="39"/>
      <c r="TOJ283" s="342"/>
      <c r="TOK283" s="337"/>
      <c r="TOL283" s="337"/>
      <c r="TOM283" s="39"/>
      <c r="TON283" s="342"/>
      <c r="TOO283" s="337"/>
      <c r="TOP283" s="337"/>
      <c r="TOQ283" s="39"/>
      <c r="TOR283" s="342"/>
      <c r="TOS283" s="337"/>
      <c r="TOT283" s="337"/>
      <c r="TOU283" s="39"/>
      <c r="TOV283" s="342"/>
      <c r="TOW283" s="337"/>
      <c r="TOX283" s="337"/>
      <c r="TOY283" s="39"/>
      <c r="TOZ283" s="342"/>
      <c r="TPA283" s="337"/>
      <c r="TPB283" s="337"/>
      <c r="TPC283" s="39"/>
      <c r="TPD283" s="342"/>
      <c r="TPE283" s="337"/>
      <c r="TPF283" s="337"/>
      <c r="TPG283" s="39"/>
      <c r="TPH283" s="342"/>
      <c r="TPI283" s="337"/>
      <c r="TPJ283" s="337"/>
      <c r="TPK283" s="39"/>
      <c r="TPL283" s="342"/>
      <c r="TPM283" s="337"/>
      <c r="TPN283" s="337"/>
      <c r="TPO283" s="39"/>
      <c r="TPP283" s="342"/>
      <c r="TPQ283" s="337"/>
      <c r="TPR283" s="337"/>
      <c r="TPS283" s="39"/>
      <c r="TPT283" s="342"/>
      <c r="TPU283" s="337"/>
      <c r="TPV283" s="337"/>
      <c r="TPW283" s="39"/>
      <c r="TPX283" s="342"/>
      <c r="TPY283" s="337"/>
      <c r="TPZ283" s="337"/>
      <c r="TQA283" s="39"/>
      <c r="TQB283" s="342"/>
      <c r="TQC283" s="337"/>
      <c r="TQD283" s="337"/>
      <c r="TQE283" s="39"/>
      <c r="TQF283" s="342"/>
      <c r="TQG283" s="337"/>
      <c r="TQH283" s="337"/>
      <c r="TQI283" s="39"/>
      <c r="TQJ283" s="342"/>
      <c r="TQK283" s="337"/>
      <c r="TQL283" s="337"/>
      <c r="TQM283" s="39"/>
      <c r="TQN283" s="342"/>
      <c r="TQO283" s="337"/>
      <c r="TQP283" s="337"/>
      <c r="TQQ283" s="39"/>
      <c r="TQR283" s="342"/>
      <c r="TQS283" s="337"/>
      <c r="TQT283" s="337"/>
      <c r="TQU283" s="39"/>
      <c r="TQV283" s="342"/>
      <c r="TQW283" s="337"/>
      <c r="TQX283" s="337"/>
      <c r="TQY283" s="39"/>
      <c r="TQZ283" s="342"/>
      <c r="TRA283" s="337"/>
      <c r="TRB283" s="337"/>
      <c r="TRC283" s="39"/>
      <c r="TRD283" s="342"/>
      <c r="TRE283" s="337"/>
      <c r="TRF283" s="337"/>
      <c r="TRG283" s="39"/>
      <c r="TRH283" s="342"/>
      <c r="TRI283" s="337"/>
      <c r="TRJ283" s="337"/>
      <c r="TRK283" s="39"/>
      <c r="TRL283" s="342"/>
      <c r="TRM283" s="337"/>
      <c r="TRN283" s="337"/>
      <c r="TRO283" s="39"/>
      <c r="TRP283" s="342"/>
      <c r="TRQ283" s="337"/>
      <c r="TRR283" s="337"/>
      <c r="TRS283" s="39"/>
      <c r="TRT283" s="342"/>
      <c r="TRU283" s="337"/>
      <c r="TRV283" s="337"/>
      <c r="TRW283" s="39"/>
      <c r="TRX283" s="342"/>
      <c r="TRY283" s="337"/>
      <c r="TRZ283" s="337"/>
      <c r="TSA283" s="39"/>
      <c r="TSB283" s="342"/>
      <c r="TSC283" s="337"/>
      <c r="TSD283" s="337"/>
      <c r="TSE283" s="39"/>
      <c r="TSF283" s="342"/>
      <c r="TSG283" s="337"/>
      <c r="TSH283" s="337"/>
      <c r="TSI283" s="39"/>
      <c r="TSJ283" s="342"/>
      <c r="TSK283" s="337"/>
      <c r="TSL283" s="337"/>
      <c r="TSM283" s="39"/>
      <c r="TSN283" s="342"/>
      <c r="TSO283" s="337"/>
      <c r="TSP283" s="337"/>
      <c r="TSQ283" s="39"/>
      <c r="TSR283" s="342"/>
      <c r="TSS283" s="337"/>
      <c r="TST283" s="337"/>
      <c r="TSU283" s="39"/>
      <c r="TSV283" s="342"/>
      <c r="TSW283" s="337"/>
      <c r="TSX283" s="337"/>
      <c r="TSY283" s="39"/>
      <c r="TSZ283" s="342"/>
      <c r="TTA283" s="337"/>
      <c r="TTB283" s="337"/>
      <c r="TTC283" s="39"/>
      <c r="TTD283" s="342"/>
      <c r="TTE283" s="337"/>
      <c r="TTF283" s="337"/>
      <c r="TTG283" s="39"/>
      <c r="TTH283" s="342"/>
      <c r="TTI283" s="337"/>
      <c r="TTJ283" s="337"/>
      <c r="TTK283" s="39"/>
      <c r="TTL283" s="342"/>
      <c r="TTM283" s="337"/>
      <c r="TTN283" s="337"/>
      <c r="TTO283" s="39"/>
      <c r="TTP283" s="342"/>
      <c r="TTQ283" s="337"/>
      <c r="TTR283" s="337"/>
      <c r="TTS283" s="39"/>
      <c r="TTT283" s="342"/>
      <c r="TTU283" s="337"/>
      <c r="TTV283" s="337"/>
      <c r="TTW283" s="39"/>
      <c r="TTX283" s="342"/>
      <c r="TTY283" s="337"/>
      <c r="TTZ283" s="337"/>
      <c r="TUA283" s="39"/>
      <c r="TUB283" s="342"/>
      <c r="TUC283" s="337"/>
      <c r="TUD283" s="337"/>
      <c r="TUE283" s="39"/>
      <c r="TUF283" s="342"/>
      <c r="TUG283" s="337"/>
      <c r="TUH283" s="337"/>
      <c r="TUI283" s="39"/>
      <c r="TUJ283" s="342"/>
      <c r="TUK283" s="337"/>
      <c r="TUL283" s="337"/>
      <c r="TUM283" s="39"/>
      <c r="TUN283" s="342"/>
      <c r="TUO283" s="337"/>
      <c r="TUP283" s="337"/>
      <c r="TUQ283" s="39"/>
      <c r="TUR283" s="342"/>
      <c r="TUS283" s="337"/>
      <c r="TUT283" s="337"/>
      <c r="TUU283" s="39"/>
      <c r="TUV283" s="342"/>
      <c r="TUW283" s="337"/>
      <c r="TUX283" s="337"/>
      <c r="TUY283" s="39"/>
      <c r="TUZ283" s="342"/>
      <c r="TVA283" s="337"/>
      <c r="TVB283" s="337"/>
      <c r="TVC283" s="39"/>
      <c r="TVD283" s="342"/>
      <c r="TVE283" s="337"/>
      <c r="TVF283" s="337"/>
      <c r="TVG283" s="39"/>
      <c r="TVH283" s="342"/>
      <c r="TVI283" s="337"/>
      <c r="TVJ283" s="337"/>
      <c r="TVK283" s="39"/>
      <c r="TVL283" s="342"/>
      <c r="TVM283" s="337"/>
      <c r="TVN283" s="337"/>
      <c r="TVO283" s="39"/>
      <c r="TVP283" s="342"/>
      <c r="TVQ283" s="337"/>
      <c r="TVR283" s="337"/>
      <c r="TVS283" s="39"/>
      <c r="TVT283" s="342"/>
      <c r="TVU283" s="337"/>
      <c r="TVV283" s="337"/>
      <c r="TVW283" s="39"/>
      <c r="TVX283" s="342"/>
      <c r="TVY283" s="337"/>
      <c r="TVZ283" s="337"/>
      <c r="TWA283" s="39"/>
      <c r="TWB283" s="342"/>
      <c r="TWC283" s="337"/>
      <c r="TWD283" s="337"/>
      <c r="TWE283" s="39"/>
      <c r="TWF283" s="342"/>
      <c r="TWG283" s="337"/>
      <c r="TWH283" s="337"/>
      <c r="TWI283" s="39"/>
      <c r="TWJ283" s="342"/>
      <c r="TWK283" s="337"/>
      <c r="TWL283" s="337"/>
      <c r="TWM283" s="39"/>
      <c r="TWN283" s="342"/>
      <c r="TWO283" s="337"/>
      <c r="TWP283" s="337"/>
      <c r="TWQ283" s="39"/>
      <c r="TWR283" s="342"/>
      <c r="TWS283" s="337"/>
      <c r="TWT283" s="337"/>
      <c r="TWU283" s="39"/>
      <c r="TWV283" s="342"/>
      <c r="TWW283" s="337"/>
      <c r="TWX283" s="337"/>
      <c r="TWY283" s="39"/>
      <c r="TWZ283" s="342"/>
      <c r="TXA283" s="337"/>
      <c r="TXB283" s="337"/>
      <c r="TXC283" s="39"/>
      <c r="TXD283" s="342"/>
      <c r="TXE283" s="337"/>
      <c r="TXF283" s="337"/>
      <c r="TXG283" s="39"/>
      <c r="TXH283" s="342"/>
      <c r="TXI283" s="337"/>
      <c r="TXJ283" s="337"/>
      <c r="TXK283" s="39"/>
      <c r="TXL283" s="342"/>
      <c r="TXM283" s="337"/>
      <c r="TXN283" s="337"/>
      <c r="TXO283" s="39"/>
      <c r="TXP283" s="342"/>
      <c r="TXQ283" s="337"/>
      <c r="TXR283" s="337"/>
      <c r="TXS283" s="39"/>
      <c r="TXT283" s="342"/>
      <c r="TXU283" s="337"/>
      <c r="TXV283" s="337"/>
      <c r="TXW283" s="39"/>
      <c r="TXX283" s="342"/>
      <c r="TXY283" s="337"/>
      <c r="TXZ283" s="337"/>
      <c r="TYA283" s="39"/>
      <c r="TYB283" s="342"/>
      <c r="TYC283" s="337"/>
      <c r="TYD283" s="337"/>
      <c r="TYE283" s="39"/>
      <c r="TYF283" s="342"/>
      <c r="TYG283" s="337"/>
      <c r="TYH283" s="337"/>
      <c r="TYI283" s="39"/>
      <c r="TYJ283" s="342"/>
      <c r="TYK283" s="337"/>
      <c r="TYL283" s="337"/>
      <c r="TYM283" s="39"/>
      <c r="TYN283" s="342"/>
      <c r="TYO283" s="337"/>
      <c r="TYP283" s="337"/>
      <c r="TYQ283" s="39"/>
      <c r="TYR283" s="342"/>
      <c r="TYS283" s="337"/>
      <c r="TYT283" s="337"/>
      <c r="TYU283" s="39"/>
      <c r="TYV283" s="342"/>
      <c r="TYW283" s="337"/>
      <c r="TYX283" s="337"/>
      <c r="TYY283" s="39"/>
      <c r="TYZ283" s="342"/>
      <c r="TZA283" s="337"/>
      <c r="TZB283" s="337"/>
      <c r="TZC283" s="39"/>
      <c r="TZD283" s="342"/>
      <c r="TZE283" s="337"/>
      <c r="TZF283" s="337"/>
      <c r="TZG283" s="39"/>
      <c r="TZH283" s="342"/>
      <c r="TZI283" s="337"/>
      <c r="TZJ283" s="337"/>
      <c r="TZK283" s="39"/>
      <c r="TZL283" s="342"/>
      <c r="TZM283" s="337"/>
      <c r="TZN283" s="337"/>
      <c r="TZO283" s="39"/>
      <c r="TZP283" s="342"/>
      <c r="TZQ283" s="337"/>
      <c r="TZR283" s="337"/>
      <c r="TZS283" s="39"/>
      <c r="TZT283" s="342"/>
      <c r="TZU283" s="337"/>
      <c r="TZV283" s="337"/>
      <c r="TZW283" s="39"/>
      <c r="TZX283" s="342"/>
      <c r="TZY283" s="337"/>
      <c r="TZZ283" s="337"/>
      <c r="UAA283" s="39"/>
      <c r="UAB283" s="342"/>
      <c r="UAC283" s="337"/>
      <c r="UAD283" s="337"/>
      <c r="UAE283" s="39"/>
      <c r="UAF283" s="342"/>
      <c r="UAG283" s="337"/>
      <c r="UAH283" s="337"/>
      <c r="UAI283" s="39"/>
      <c r="UAJ283" s="342"/>
      <c r="UAK283" s="337"/>
      <c r="UAL283" s="337"/>
      <c r="UAM283" s="39"/>
      <c r="UAN283" s="342"/>
      <c r="UAO283" s="337"/>
      <c r="UAP283" s="337"/>
      <c r="UAQ283" s="39"/>
      <c r="UAR283" s="342"/>
      <c r="UAS283" s="337"/>
      <c r="UAT283" s="337"/>
      <c r="UAU283" s="39"/>
      <c r="UAV283" s="342"/>
      <c r="UAW283" s="337"/>
      <c r="UAX283" s="337"/>
      <c r="UAY283" s="39"/>
      <c r="UAZ283" s="342"/>
      <c r="UBA283" s="337"/>
      <c r="UBB283" s="337"/>
      <c r="UBC283" s="39"/>
      <c r="UBD283" s="342"/>
      <c r="UBE283" s="337"/>
      <c r="UBF283" s="337"/>
      <c r="UBG283" s="39"/>
      <c r="UBH283" s="342"/>
      <c r="UBI283" s="337"/>
      <c r="UBJ283" s="337"/>
      <c r="UBK283" s="39"/>
      <c r="UBL283" s="342"/>
      <c r="UBM283" s="337"/>
      <c r="UBN283" s="337"/>
      <c r="UBO283" s="39"/>
      <c r="UBP283" s="342"/>
      <c r="UBQ283" s="337"/>
      <c r="UBR283" s="337"/>
      <c r="UBS283" s="39"/>
      <c r="UBT283" s="342"/>
      <c r="UBU283" s="337"/>
      <c r="UBV283" s="337"/>
      <c r="UBW283" s="39"/>
      <c r="UBX283" s="342"/>
      <c r="UBY283" s="337"/>
      <c r="UBZ283" s="337"/>
      <c r="UCA283" s="39"/>
      <c r="UCB283" s="342"/>
      <c r="UCC283" s="337"/>
      <c r="UCD283" s="337"/>
      <c r="UCE283" s="39"/>
      <c r="UCF283" s="342"/>
      <c r="UCG283" s="337"/>
      <c r="UCH283" s="337"/>
      <c r="UCI283" s="39"/>
      <c r="UCJ283" s="342"/>
      <c r="UCK283" s="337"/>
      <c r="UCL283" s="337"/>
      <c r="UCM283" s="39"/>
      <c r="UCN283" s="342"/>
      <c r="UCO283" s="337"/>
      <c r="UCP283" s="337"/>
      <c r="UCQ283" s="39"/>
      <c r="UCR283" s="342"/>
      <c r="UCS283" s="337"/>
      <c r="UCT283" s="337"/>
      <c r="UCU283" s="39"/>
      <c r="UCV283" s="342"/>
      <c r="UCW283" s="337"/>
      <c r="UCX283" s="337"/>
      <c r="UCY283" s="39"/>
      <c r="UCZ283" s="342"/>
      <c r="UDA283" s="337"/>
      <c r="UDB283" s="337"/>
      <c r="UDC283" s="39"/>
      <c r="UDD283" s="342"/>
      <c r="UDE283" s="337"/>
      <c r="UDF283" s="337"/>
      <c r="UDG283" s="39"/>
      <c r="UDH283" s="342"/>
      <c r="UDI283" s="337"/>
      <c r="UDJ283" s="337"/>
      <c r="UDK283" s="39"/>
      <c r="UDL283" s="342"/>
      <c r="UDM283" s="337"/>
      <c r="UDN283" s="337"/>
      <c r="UDO283" s="39"/>
      <c r="UDP283" s="342"/>
      <c r="UDQ283" s="337"/>
      <c r="UDR283" s="337"/>
      <c r="UDS283" s="39"/>
      <c r="UDT283" s="342"/>
      <c r="UDU283" s="337"/>
      <c r="UDV283" s="337"/>
      <c r="UDW283" s="39"/>
      <c r="UDX283" s="342"/>
      <c r="UDY283" s="337"/>
      <c r="UDZ283" s="337"/>
      <c r="UEA283" s="39"/>
      <c r="UEB283" s="342"/>
      <c r="UEC283" s="337"/>
      <c r="UED283" s="337"/>
      <c r="UEE283" s="39"/>
      <c r="UEF283" s="342"/>
      <c r="UEG283" s="337"/>
      <c r="UEH283" s="337"/>
      <c r="UEI283" s="39"/>
      <c r="UEJ283" s="342"/>
      <c r="UEK283" s="337"/>
      <c r="UEL283" s="337"/>
      <c r="UEM283" s="39"/>
      <c r="UEN283" s="342"/>
      <c r="UEO283" s="337"/>
      <c r="UEP283" s="337"/>
      <c r="UEQ283" s="39"/>
      <c r="UER283" s="342"/>
      <c r="UES283" s="337"/>
      <c r="UET283" s="337"/>
      <c r="UEU283" s="39"/>
      <c r="UEV283" s="342"/>
      <c r="UEW283" s="337"/>
      <c r="UEX283" s="337"/>
      <c r="UEY283" s="39"/>
      <c r="UEZ283" s="342"/>
      <c r="UFA283" s="337"/>
      <c r="UFB283" s="337"/>
      <c r="UFC283" s="39"/>
      <c r="UFD283" s="342"/>
      <c r="UFE283" s="337"/>
      <c r="UFF283" s="337"/>
      <c r="UFG283" s="39"/>
      <c r="UFH283" s="342"/>
      <c r="UFI283" s="337"/>
      <c r="UFJ283" s="337"/>
      <c r="UFK283" s="39"/>
      <c r="UFL283" s="342"/>
      <c r="UFM283" s="337"/>
      <c r="UFN283" s="337"/>
      <c r="UFO283" s="39"/>
      <c r="UFP283" s="342"/>
      <c r="UFQ283" s="337"/>
      <c r="UFR283" s="337"/>
      <c r="UFS283" s="39"/>
      <c r="UFT283" s="342"/>
      <c r="UFU283" s="337"/>
      <c r="UFV283" s="337"/>
      <c r="UFW283" s="39"/>
      <c r="UFX283" s="342"/>
      <c r="UFY283" s="337"/>
      <c r="UFZ283" s="337"/>
      <c r="UGA283" s="39"/>
      <c r="UGB283" s="342"/>
      <c r="UGC283" s="337"/>
      <c r="UGD283" s="337"/>
      <c r="UGE283" s="39"/>
      <c r="UGF283" s="342"/>
      <c r="UGG283" s="337"/>
      <c r="UGH283" s="337"/>
      <c r="UGI283" s="39"/>
      <c r="UGJ283" s="342"/>
      <c r="UGK283" s="337"/>
      <c r="UGL283" s="337"/>
      <c r="UGM283" s="39"/>
      <c r="UGN283" s="342"/>
      <c r="UGO283" s="337"/>
      <c r="UGP283" s="337"/>
      <c r="UGQ283" s="39"/>
      <c r="UGR283" s="342"/>
      <c r="UGS283" s="337"/>
      <c r="UGT283" s="337"/>
      <c r="UGU283" s="39"/>
      <c r="UGV283" s="342"/>
      <c r="UGW283" s="337"/>
      <c r="UGX283" s="337"/>
      <c r="UGY283" s="39"/>
      <c r="UGZ283" s="342"/>
      <c r="UHA283" s="337"/>
      <c r="UHB283" s="337"/>
      <c r="UHC283" s="39"/>
      <c r="UHD283" s="342"/>
      <c r="UHE283" s="337"/>
      <c r="UHF283" s="337"/>
      <c r="UHG283" s="39"/>
      <c r="UHH283" s="342"/>
      <c r="UHI283" s="337"/>
      <c r="UHJ283" s="337"/>
      <c r="UHK283" s="39"/>
      <c r="UHL283" s="342"/>
      <c r="UHM283" s="337"/>
      <c r="UHN283" s="337"/>
      <c r="UHO283" s="39"/>
      <c r="UHP283" s="342"/>
      <c r="UHQ283" s="337"/>
      <c r="UHR283" s="337"/>
      <c r="UHS283" s="39"/>
      <c r="UHT283" s="342"/>
      <c r="UHU283" s="337"/>
      <c r="UHV283" s="337"/>
      <c r="UHW283" s="39"/>
      <c r="UHX283" s="342"/>
      <c r="UHY283" s="337"/>
      <c r="UHZ283" s="337"/>
      <c r="UIA283" s="39"/>
      <c r="UIB283" s="342"/>
      <c r="UIC283" s="337"/>
      <c r="UID283" s="337"/>
      <c r="UIE283" s="39"/>
      <c r="UIF283" s="342"/>
      <c r="UIG283" s="337"/>
      <c r="UIH283" s="337"/>
      <c r="UII283" s="39"/>
      <c r="UIJ283" s="342"/>
      <c r="UIK283" s="337"/>
      <c r="UIL283" s="337"/>
      <c r="UIM283" s="39"/>
      <c r="UIN283" s="342"/>
      <c r="UIO283" s="337"/>
      <c r="UIP283" s="337"/>
      <c r="UIQ283" s="39"/>
      <c r="UIR283" s="342"/>
      <c r="UIS283" s="337"/>
      <c r="UIT283" s="337"/>
      <c r="UIU283" s="39"/>
      <c r="UIV283" s="342"/>
      <c r="UIW283" s="337"/>
      <c r="UIX283" s="337"/>
      <c r="UIY283" s="39"/>
      <c r="UIZ283" s="342"/>
      <c r="UJA283" s="337"/>
      <c r="UJB283" s="337"/>
      <c r="UJC283" s="39"/>
      <c r="UJD283" s="342"/>
      <c r="UJE283" s="337"/>
      <c r="UJF283" s="337"/>
      <c r="UJG283" s="39"/>
      <c r="UJH283" s="342"/>
      <c r="UJI283" s="337"/>
      <c r="UJJ283" s="337"/>
      <c r="UJK283" s="39"/>
      <c r="UJL283" s="342"/>
      <c r="UJM283" s="337"/>
      <c r="UJN283" s="337"/>
      <c r="UJO283" s="39"/>
      <c r="UJP283" s="342"/>
      <c r="UJQ283" s="337"/>
      <c r="UJR283" s="337"/>
      <c r="UJS283" s="39"/>
      <c r="UJT283" s="342"/>
      <c r="UJU283" s="337"/>
      <c r="UJV283" s="337"/>
      <c r="UJW283" s="39"/>
      <c r="UJX283" s="342"/>
      <c r="UJY283" s="337"/>
      <c r="UJZ283" s="337"/>
      <c r="UKA283" s="39"/>
      <c r="UKB283" s="342"/>
      <c r="UKC283" s="337"/>
      <c r="UKD283" s="337"/>
      <c r="UKE283" s="39"/>
      <c r="UKF283" s="342"/>
      <c r="UKG283" s="337"/>
      <c r="UKH283" s="337"/>
      <c r="UKI283" s="39"/>
      <c r="UKJ283" s="342"/>
      <c r="UKK283" s="337"/>
      <c r="UKL283" s="337"/>
      <c r="UKM283" s="39"/>
      <c r="UKN283" s="342"/>
      <c r="UKO283" s="337"/>
      <c r="UKP283" s="337"/>
      <c r="UKQ283" s="39"/>
      <c r="UKR283" s="342"/>
      <c r="UKS283" s="337"/>
      <c r="UKT283" s="337"/>
      <c r="UKU283" s="39"/>
      <c r="UKV283" s="342"/>
      <c r="UKW283" s="337"/>
      <c r="UKX283" s="337"/>
      <c r="UKY283" s="39"/>
      <c r="UKZ283" s="342"/>
      <c r="ULA283" s="337"/>
      <c r="ULB283" s="337"/>
      <c r="ULC283" s="39"/>
      <c r="ULD283" s="342"/>
      <c r="ULE283" s="337"/>
      <c r="ULF283" s="337"/>
      <c r="ULG283" s="39"/>
      <c r="ULH283" s="342"/>
      <c r="ULI283" s="337"/>
      <c r="ULJ283" s="337"/>
      <c r="ULK283" s="39"/>
      <c r="ULL283" s="342"/>
      <c r="ULM283" s="337"/>
      <c r="ULN283" s="337"/>
      <c r="ULO283" s="39"/>
      <c r="ULP283" s="342"/>
      <c r="ULQ283" s="337"/>
      <c r="ULR283" s="337"/>
      <c r="ULS283" s="39"/>
      <c r="ULT283" s="342"/>
      <c r="ULU283" s="337"/>
      <c r="ULV283" s="337"/>
      <c r="ULW283" s="39"/>
      <c r="ULX283" s="342"/>
      <c r="ULY283" s="337"/>
      <c r="ULZ283" s="337"/>
      <c r="UMA283" s="39"/>
      <c r="UMB283" s="342"/>
      <c r="UMC283" s="337"/>
      <c r="UMD283" s="337"/>
      <c r="UME283" s="39"/>
      <c r="UMF283" s="342"/>
      <c r="UMG283" s="337"/>
      <c r="UMH283" s="337"/>
      <c r="UMI283" s="39"/>
      <c r="UMJ283" s="342"/>
      <c r="UMK283" s="337"/>
      <c r="UML283" s="337"/>
      <c r="UMM283" s="39"/>
      <c r="UMN283" s="342"/>
      <c r="UMO283" s="337"/>
      <c r="UMP283" s="337"/>
      <c r="UMQ283" s="39"/>
      <c r="UMR283" s="342"/>
      <c r="UMS283" s="337"/>
      <c r="UMT283" s="337"/>
      <c r="UMU283" s="39"/>
      <c r="UMV283" s="342"/>
      <c r="UMW283" s="337"/>
      <c r="UMX283" s="337"/>
      <c r="UMY283" s="39"/>
      <c r="UMZ283" s="342"/>
      <c r="UNA283" s="337"/>
      <c r="UNB283" s="337"/>
      <c r="UNC283" s="39"/>
      <c r="UND283" s="342"/>
      <c r="UNE283" s="337"/>
      <c r="UNF283" s="337"/>
      <c r="UNG283" s="39"/>
      <c r="UNH283" s="342"/>
      <c r="UNI283" s="337"/>
      <c r="UNJ283" s="337"/>
      <c r="UNK283" s="39"/>
      <c r="UNL283" s="342"/>
      <c r="UNM283" s="337"/>
      <c r="UNN283" s="337"/>
      <c r="UNO283" s="39"/>
      <c r="UNP283" s="342"/>
      <c r="UNQ283" s="337"/>
      <c r="UNR283" s="337"/>
      <c r="UNS283" s="39"/>
      <c r="UNT283" s="342"/>
      <c r="UNU283" s="337"/>
      <c r="UNV283" s="337"/>
      <c r="UNW283" s="39"/>
      <c r="UNX283" s="342"/>
      <c r="UNY283" s="337"/>
      <c r="UNZ283" s="337"/>
      <c r="UOA283" s="39"/>
      <c r="UOB283" s="342"/>
      <c r="UOC283" s="337"/>
      <c r="UOD283" s="337"/>
      <c r="UOE283" s="39"/>
      <c r="UOF283" s="342"/>
      <c r="UOG283" s="337"/>
      <c r="UOH283" s="337"/>
      <c r="UOI283" s="39"/>
      <c r="UOJ283" s="342"/>
      <c r="UOK283" s="337"/>
      <c r="UOL283" s="337"/>
      <c r="UOM283" s="39"/>
      <c r="UON283" s="342"/>
      <c r="UOO283" s="337"/>
      <c r="UOP283" s="337"/>
      <c r="UOQ283" s="39"/>
      <c r="UOR283" s="342"/>
      <c r="UOS283" s="337"/>
      <c r="UOT283" s="337"/>
      <c r="UOU283" s="39"/>
      <c r="UOV283" s="342"/>
      <c r="UOW283" s="337"/>
      <c r="UOX283" s="337"/>
      <c r="UOY283" s="39"/>
      <c r="UOZ283" s="342"/>
      <c r="UPA283" s="337"/>
      <c r="UPB283" s="337"/>
      <c r="UPC283" s="39"/>
      <c r="UPD283" s="342"/>
      <c r="UPE283" s="337"/>
      <c r="UPF283" s="337"/>
      <c r="UPG283" s="39"/>
      <c r="UPH283" s="342"/>
      <c r="UPI283" s="337"/>
      <c r="UPJ283" s="337"/>
      <c r="UPK283" s="39"/>
      <c r="UPL283" s="342"/>
      <c r="UPM283" s="337"/>
      <c r="UPN283" s="337"/>
      <c r="UPO283" s="39"/>
      <c r="UPP283" s="342"/>
      <c r="UPQ283" s="337"/>
      <c r="UPR283" s="337"/>
      <c r="UPS283" s="39"/>
      <c r="UPT283" s="342"/>
      <c r="UPU283" s="337"/>
      <c r="UPV283" s="337"/>
      <c r="UPW283" s="39"/>
      <c r="UPX283" s="342"/>
      <c r="UPY283" s="337"/>
      <c r="UPZ283" s="337"/>
      <c r="UQA283" s="39"/>
      <c r="UQB283" s="342"/>
      <c r="UQC283" s="337"/>
      <c r="UQD283" s="337"/>
      <c r="UQE283" s="39"/>
      <c r="UQF283" s="342"/>
      <c r="UQG283" s="337"/>
      <c r="UQH283" s="337"/>
      <c r="UQI283" s="39"/>
      <c r="UQJ283" s="342"/>
      <c r="UQK283" s="337"/>
      <c r="UQL283" s="337"/>
      <c r="UQM283" s="39"/>
      <c r="UQN283" s="342"/>
      <c r="UQO283" s="337"/>
      <c r="UQP283" s="337"/>
      <c r="UQQ283" s="39"/>
      <c r="UQR283" s="342"/>
      <c r="UQS283" s="337"/>
      <c r="UQT283" s="337"/>
      <c r="UQU283" s="39"/>
      <c r="UQV283" s="342"/>
      <c r="UQW283" s="337"/>
      <c r="UQX283" s="337"/>
      <c r="UQY283" s="39"/>
      <c r="UQZ283" s="342"/>
      <c r="URA283" s="337"/>
      <c r="URB283" s="337"/>
      <c r="URC283" s="39"/>
      <c r="URD283" s="342"/>
      <c r="URE283" s="337"/>
      <c r="URF283" s="337"/>
      <c r="URG283" s="39"/>
      <c r="URH283" s="342"/>
      <c r="URI283" s="337"/>
      <c r="URJ283" s="337"/>
      <c r="URK283" s="39"/>
      <c r="URL283" s="342"/>
      <c r="URM283" s="337"/>
      <c r="URN283" s="337"/>
      <c r="URO283" s="39"/>
      <c r="URP283" s="342"/>
      <c r="URQ283" s="337"/>
      <c r="URR283" s="337"/>
      <c r="URS283" s="39"/>
      <c r="URT283" s="342"/>
      <c r="URU283" s="337"/>
      <c r="URV283" s="337"/>
      <c r="URW283" s="39"/>
      <c r="URX283" s="342"/>
      <c r="URY283" s="337"/>
      <c r="URZ283" s="337"/>
      <c r="USA283" s="39"/>
      <c r="USB283" s="342"/>
      <c r="USC283" s="337"/>
      <c r="USD283" s="337"/>
      <c r="USE283" s="39"/>
      <c r="USF283" s="342"/>
      <c r="USG283" s="337"/>
      <c r="USH283" s="337"/>
      <c r="USI283" s="39"/>
      <c r="USJ283" s="342"/>
      <c r="USK283" s="337"/>
      <c r="USL283" s="337"/>
      <c r="USM283" s="39"/>
      <c r="USN283" s="342"/>
      <c r="USO283" s="337"/>
      <c r="USP283" s="337"/>
      <c r="USQ283" s="39"/>
      <c r="USR283" s="342"/>
      <c r="USS283" s="337"/>
      <c r="UST283" s="337"/>
      <c r="USU283" s="39"/>
      <c r="USV283" s="342"/>
      <c r="USW283" s="337"/>
      <c r="USX283" s="337"/>
      <c r="USY283" s="39"/>
      <c r="USZ283" s="342"/>
      <c r="UTA283" s="337"/>
      <c r="UTB283" s="337"/>
      <c r="UTC283" s="39"/>
      <c r="UTD283" s="342"/>
      <c r="UTE283" s="337"/>
      <c r="UTF283" s="337"/>
      <c r="UTG283" s="39"/>
      <c r="UTH283" s="342"/>
      <c r="UTI283" s="337"/>
      <c r="UTJ283" s="337"/>
      <c r="UTK283" s="39"/>
      <c r="UTL283" s="342"/>
      <c r="UTM283" s="337"/>
      <c r="UTN283" s="337"/>
      <c r="UTO283" s="39"/>
      <c r="UTP283" s="342"/>
      <c r="UTQ283" s="337"/>
      <c r="UTR283" s="337"/>
      <c r="UTS283" s="39"/>
      <c r="UTT283" s="342"/>
      <c r="UTU283" s="337"/>
      <c r="UTV283" s="337"/>
      <c r="UTW283" s="39"/>
      <c r="UTX283" s="342"/>
      <c r="UTY283" s="337"/>
      <c r="UTZ283" s="337"/>
      <c r="UUA283" s="39"/>
      <c r="UUB283" s="342"/>
      <c r="UUC283" s="337"/>
      <c r="UUD283" s="337"/>
      <c r="UUE283" s="39"/>
      <c r="UUF283" s="342"/>
      <c r="UUG283" s="337"/>
      <c r="UUH283" s="337"/>
      <c r="UUI283" s="39"/>
      <c r="UUJ283" s="342"/>
      <c r="UUK283" s="337"/>
      <c r="UUL283" s="337"/>
      <c r="UUM283" s="39"/>
      <c r="UUN283" s="342"/>
      <c r="UUO283" s="337"/>
      <c r="UUP283" s="337"/>
      <c r="UUQ283" s="39"/>
      <c r="UUR283" s="342"/>
      <c r="UUS283" s="337"/>
      <c r="UUT283" s="337"/>
      <c r="UUU283" s="39"/>
      <c r="UUV283" s="342"/>
      <c r="UUW283" s="337"/>
      <c r="UUX283" s="337"/>
      <c r="UUY283" s="39"/>
      <c r="UUZ283" s="342"/>
      <c r="UVA283" s="337"/>
      <c r="UVB283" s="337"/>
      <c r="UVC283" s="39"/>
      <c r="UVD283" s="342"/>
      <c r="UVE283" s="337"/>
      <c r="UVF283" s="337"/>
      <c r="UVG283" s="39"/>
      <c r="UVH283" s="342"/>
      <c r="UVI283" s="337"/>
      <c r="UVJ283" s="337"/>
      <c r="UVK283" s="39"/>
      <c r="UVL283" s="342"/>
      <c r="UVM283" s="337"/>
      <c r="UVN283" s="337"/>
      <c r="UVO283" s="39"/>
      <c r="UVP283" s="342"/>
      <c r="UVQ283" s="337"/>
      <c r="UVR283" s="337"/>
      <c r="UVS283" s="39"/>
      <c r="UVT283" s="342"/>
      <c r="UVU283" s="337"/>
      <c r="UVV283" s="337"/>
      <c r="UVW283" s="39"/>
      <c r="UVX283" s="342"/>
      <c r="UVY283" s="337"/>
      <c r="UVZ283" s="337"/>
      <c r="UWA283" s="39"/>
      <c r="UWB283" s="342"/>
      <c r="UWC283" s="337"/>
      <c r="UWD283" s="337"/>
      <c r="UWE283" s="39"/>
      <c r="UWF283" s="342"/>
      <c r="UWG283" s="337"/>
      <c r="UWH283" s="337"/>
      <c r="UWI283" s="39"/>
      <c r="UWJ283" s="342"/>
      <c r="UWK283" s="337"/>
      <c r="UWL283" s="337"/>
      <c r="UWM283" s="39"/>
      <c r="UWN283" s="342"/>
      <c r="UWO283" s="337"/>
      <c r="UWP283" s="337"/>
      <c r="UWQ283" s="39"/>
      <c r="UWR283" s="342"/>
      <c r="UWS283" s="337"/>
      <c r="UWT283" s="337"/>
      <c r="UWU283" s="39"/>
      <c r="UWV283" s="342"/>
      <c r="UWW283" s="337"/>
      <c r="UWX283" s="337"/>
      <c r="UWY283" s="39"/>
      <c r="UWZ283" s="342"/>
      <c r="UXA283" s="337"/>
      <c r="UXB283" s="337"/>
      <c r="UXC283" s="39"/>
      <c r="UXD283" s="342"/>
      <c r="UXE283" s="337"/>
      <c r="UXF283" s="337"/>
      <c r="UXG283" s="39"/>
      <c r="UXH283" s="342"/>
      <c r="UXI283" s="337"/>
      <c r="UXJ283" s="337"/>
      <c r="UXK283" s="39"/>
      <c r="UXL283" s="342"/>
      <c r="UXM283" s="337"/>
      <c r="UXN283" s="337"/>
      <c r="UXO283" s="39"/>
      <c r="UXP283" s="342"/>
      <c r="UXQ283" s="337"/>
      <c r="UXR283" s="337"/>
      <c r="UXS283" s="39"/>
      <c r="UXT283" s="342"/>
      <c r="UXU283" s="337"/>
      <c r="UXV283" s="337"/>
      <c r="UXW283" s="39"/>
      <c r="UXX283" s="342"/>
      <c r="UXY283" s="337"/>
      <c r="UXZ283" s="337"/>
      <c r="UYA283" s="39"/>
      <c r="UYB283" s="342"/>
      <c r="UYC283" s="337"/>
      <c r="UYD283" s="337"/>
      <c r="UYE283" s="39"/>
      <c r="UYF283" s="342"/>
      <c r="UYG283" s="337"/>
      <c r="UYH283" s="337"/>
      <c r="UYI283" s="39"/>
      <c r="UYJ283" s="342"/>
      <c r="UYK283" s="337"/>
      <c r="UYL283" s="337"/>
      <c r="UYM283" s="39"/>
      <c r="UYN283" s="342"/>
      <c r="UYO283" s="337"/>
      <c r="UYP283" s="337"/>
      <c r="UYQ283" s="39"/>
      <c r="UYR283" s="342"/>
      <c r="UYS283" s="337"/>
      <c r="UYT283" s="337"/>
      <c r="UYU283" s="39"/>
      <c r="UYV283" s="342"/>
      <c r="UYW283" s="337"/>
      <c r="UYX283" s="337"/>
      <c r="UYY283" s="39"/>
      <c r="UYZ283" s="342"/>
      <c r="UZA283" s="337"/>
      <c r="UZB283" s="337"/>
      <c r="UZC283" s="39"/>
      <c r="UZD283" s="342"/>
      <c r="UZE283" s="337"/>
      <c r="UZF283" s="337"/>
      <c r="UZG283" s="39"/>
      <c r="UZH283" s="342"/>
      <c r="UZI283" s="337"/>
      <c r="UZJ283" s="337"/>
      <c r="UZK283" s="39"/>
      <c r="UZL283" s="342"/>
      <c r="UZM283" s="337"/>
      <c r="UZN283" s="337"/>
      <c r="UZO283" s="39"/>
      <c r="UZP283" s="342"/>
      <c r="UZQ283" s="337"/>
      <c r="UZR283" s="337"/>
      <c r="UZS283" s="39"/>
      <c r="UZT283" s="342"/>
      <c r="UZU283" s="337"/>
      <c r="UZV283" s="337"/>
      <c r="UZW283" s="39"/>
      <c r="UZX283" s="342"/>
      <c r="UZY283" s="337"/>
      <c r="UZZ283" s="337"/>
      <c r="VAA283" s="39"/>
      <c r="VAB283" s="342"/>
      <c r="VAC283" s="337"/>
      <c r="VAD283" s="337"/>
      <c r="VAE283" s="39"/>
      <c r="VAF283" s="342"/>
      <c r="VAG283" s="337"/>
      <c r="VAH283" s="337"/>
      <c r="VAI283" s="39"/>
      <c r="VAJ283" s="342"/>
      <c r="VAK283" s="337"/>
      <c r="VAL283" s="337"/>
      <c r="VAM283" s="39"/>
      <c r="VAN283" s="342"/>
      <c r="VAO283" s="337"/>
      <c r="VAP283" s="337"/>
      <c r="VAQ283" s="39"/>
      <c r="VAR283" s="342"/>
      <c r="VAS283" s="337"/>
      <c r="VAT283" s="337"/>
      <c r="VAU283" s="39"/>
      <c r="VAV283" s="342"/>
      <c r="VAW283" s="337"/>
      <c r="VAX283" s="337"/>
      <c r="VAY283" s="39"/>
      <c r="VAZ283" s="342"/>
      <c r="VBA283" s="337"/>
      <c r="VBB283" s="337"/>
      <c r="VBC283" s="39"/>
      <c r="VBD283" s="342"/>
      <c r="VBE283" s="337"/>
      <c r="VBF283" s="337"/>
      <c r="VBG283" s="39"/>
      <c r="VBH283" s="342"/>
      <c r="VBI283" s="337"/>
      <c r="VBJ283" s="337"/>
      <c r="VBK283" s="39"/>
      <c r="VBL283" s="342"/>
      <c r="VBM283" s="337"/>
      <c r="VBN283" s="337"/>
      <c r="VBO283" s="39"/>
      <c r="VBP283" s="342"/>
      <c r="VBQ283" s="337"/>
      <c r="VBR283" s="337"/>
      <c r="VBS283" s="39"/>
      <c r="VBT283" s="342"/>
      <c r="VBU283" s="337"/>
      <c r="VBV283" s="337"/>
      <c r="VBW283" s="39"/>
      <c r="VBX283" s="342"/>
      <c r="VBY283" s="337"/>
      <c r="VBZ283" s="337"/>
      <c r="VCA283" s="39"/>
      <c r="VCB283" s="342"/>
      <c r="VCC283" s="337"/>
      <c r="VCD283" s="337"/>
      <c r="VCE283" s="39"/>
      <c r="VCF283" s="342"/>
      <c r="VCG283" s="337"/>
      <c r="VCH283" s="337"/>
      <c r="VCI283" s="39"/>
      <c r="VCJ283" s="342"/>
      <c r="VCK283" s="337"/>
      <c r="VCL283" s="337"/>
      <c r="VCM283" s="39"/>
      <c r="VCN283" s="342"/>
      <c r="VCO283" s="337"/>
      <c r="VCP283" s="337"/>
      <c r="VCQ283" s="39"/>
      <c r="VCR283" s="342"/>
      <c r="VCS283" s="337"/>
      <c r="VCT283" s="337"/>
      <c r="VCU283" s="39"/>
      <c r="VCV283" s="342"/>
      <c r="VCW283" s="337"/>
      <c r="VCX283" s="337"/>
      <c r="VCY283" s="39"/>
      <c r="VCZ283" s="342"/>
      <c r="VDA283" s="337"/>
      <c r="VDB283" s="337"/>
      <c r="VDC283" s="39"/>
      <c r="VDD283" s="342"/>
      <c r="VDE283" s="337"/>
      <c r="VDF283" s="337"/>
      <c r="VDG283" s="39"/>
      <c r="VDH283" s="342"/>
      <c r="VDI283" s="337"/>
      <c r="VDJ283" s="337"/>
      <c r="VDK283" s="39"/>
      <c r="VDL283" s="342"/>
      <c r="VDM283" s="337"/>
      <c r="VDN283" s="337"/>
      <c r="VDO283" s="39"/>
      <c r="VDP283" s="342"/>
      <c r="VDQ283" s="337"/>
      <c r="VDR283" s="337"/>
      <c r="VDS283" s="39"/>
      <c r="VDT283" s="342"/>
      <c r="VDU283" s="337"/>
      <c r="VDV283" s="337"/>
      <c r="VDW283" s="39"/>
      <c r="VDX283" s="342"/>
      <c r="VDY283" s="337"/>
      <c r="VDZ283" s="337"/>
      <c r="VEA283" s="39"/>
      <c r="VEB283" s="342"/>
      <c r="VEC283" s="337"/>
      <c r="VED283" s="337"/>
      <c r="VEE283" s="39"/>
      <c r="VEF283" s="342"/>
      <c r="VEG283" s="337"/>
      <c r="VEH283" s="337"/>
      <c r="VEI283" s="39"/>
      <c r="VEJ283" s="342"/>
      <c r="VEK283" s="337"/>
      <c r="VEL283" s="337"/>
      <c r="VEM283" s="39"/>
      <c r="VEN283" s="342"/>
      <c r="VEO283" s="337"/>
      <c r="VEP283" s="337"/>
      <c r="VEQ283" s="39"/>
      <c r="VER283" s="342"/>
      <c r="VES283" s="337"/>
      <c r="VET283" s="337"/>
      <c r="VEU283" s="39"/>
      <c r="VEV283" s="342"/>
      <c r="VEW283" s="337"/>
      <c r="VEX283" s="337"/>
      <c r="VEY283" s="39"/>
      <c r="VEZ283" s="342"/>
      <c r="VFA283" s="337"/>
      <c r="VFB283" s="337"/>
      <c r="VFC283" s="39"/>
      <c r="VFD283" s="342"/>
      <c r="VFE283" s="337"/>
      <c r="VFF283" s="337"/>
      <c r="VFG283" s="39"/>
      <c r="VFH283" s="342"/>
      <c r="VFI283" s="337"/>
      <c r="VFJ283" s="337"/>
      <c r="VFK283" s="39"/>
      <c r="VFL283" s="342"/>
      <c r="VFM283" s="337"/>
      <c r="VFN283" s="337"/>
      <c r="VFO283" s="39"/>
      <c r="VFP283" s="342"/>
      <c r="VFQ283" s="337"/>
      <c r="VFR283" s="337"/>
      <c r="VFS283" s="39"/>
      <c r="VFT283" s="342"/>
      <c r="VFU283" s="337"/>
      <c r="VFV283" s="337"/>
      <c r="VFW283" s="39"/>
      <c r="VFX283" s="342"/>
      <c r="VFY283" s="337"/>
      <c r="VFZ283" s="337"/>
      <c r="VGA283" s="39"/>
      <c r="VGB283" s="342"/>
      <c r="VGC283" s="337"/>
      <c r="VGD283" s="337"/>
      <c r="VGE283" s="39"/>
      <c r="VGF283" s="342"/>
      <c r="VGG283" s="337"/>
      <c r="VGH283" s="337"/>
      <c r="VGI283" s="39"/>
      <c r="VGJ283" s="342"/>
      <c r="VGK283" s="337"/>
      <c r="VGL283" s="337"/>
      <c r="VGM283" s="39"/>
      <c r="VGN283" s="342"/>
      <c r="VGO283" s="337"/>
      <c r="VGP283" s="337"/>
      <c r="VGQ283" s="39"/>
      <c r="VGR283" s="342"/>
      <c r="VGS283" s="337"/>
      <c r="VGT283" s="337"/>
      <c r="VGU283" s="39"/>
      <c r="VGV283" s="342"/>
      <c r="VGW283" s="337"/>
      <c r="VGX283" s="337"/>
      <c r="VGY283" s="39"/>
      <c r="VGZ283" s="342"/>
      <c r="VHA283" s="337"/>
      <c r="VHB283" s="337"/>
      <c r="VHC283" s="39"/>
      <c r="VHD283" s="342"/>
      <c r="VHE283" s="337"/>
      <c r="VHF283" s="337"/>
      <c r="VHG283" s="39"/>
      <c r="VHH283" s="342"/>
      <c r="VHI283" s="337"/>
      <c r="VHJ283" s="337"/>
      <c r="VHK283" s="39"/>
      <c r="VHL283" s="342"/>
      <c r="VHM283" s="337"/>
      <c r="VHN283" s="337"/>
      <c r="VHO283" s="39"/>
      <c r="VHP283" s="342"/>
      <c r="VHQ283" s="337"/>
      <c r="VHR283" s="337"/>
      <c r="VHS283" s="39"/>
      <c r="VHT283" s="342"/>
      <c r="VHU283" s="337"/>
      <c r="VHV283" s="337"/>
      <c r="VHW283" s="39"/>
      <c r="VHX283" s="342"/>
      <c r="VHY283" s="337"/>
      <c r="VHZ283" s="337"/>
      <c r="VIA283" s="39"/>
      <c r="VIB283" s="342"/>
      <c r="VIC283" s="337"/>
      <c r="VID283" s="337"/>
      <c r="VIE283" s="39"/>
      <c r="VIF283" s="342"/>
      <c r="VIG283" s="337"/>
      <c r="VIH283" s="337"/>
      <c r="VII283" s="39"/>
      <c r="VIJ283" s="342"/>
      <c r="VIK283" s="337"/>
      <c r="VIL283" s="337"/>
      <c r="VIM283" s="39"/>
      <c r="VIN283" s="342"/>
      <c r="VIO283" s="337"/>
      <c r="VIP283" s="337"/>
      <c r="VIQ283" s="39"/>
      <c r="VIR283" s="342"/>
      <c r="VIS283" s="337"/>
      <c r="VIT283" s="337"/>
      <c r="VIU283" s="39"/>
      <c r="VIV283" s="342"/>
      <c r="VIW283" s="337"/>
      <c r="VIX283" s="337"/>
      <c r="VIY283" s="39"/>
      <c r="VIZ283" s="342"/>
      <c r="VJA283" s="337"/>
      <c r="VJB283" s="337"/>
      <c r="VJC283" s="39"/>
      <c r="VJD283" s="342"/>
      <c r="VJE283" s="337"/>
      <c r="VJF283" s="337"/>
      <c r="VJG283" s="39"/>
      <c r="VJH283" s="342"/>
      <c r="VJI283" s="337"/>
      <c r="VJJ283" s="337"/>
      <c r="VJK283" s="39"/>
      <c r="VJL283" s="342"/>
      <c r="VJM283" s="337"/>
      <c r="VJN283" s="337"/>
      <c r="VJO283" s="39"/>
      <c r="VJP283" s="342"/>
      <c r="VJQ283" s="337"/>
      <c r="VJR283" s="337"/>
      <c r="VJS283" s="39"/>
      <c r="VJT283" s="342"/>
      <c r="VJU283" s="337"/>
      <c r="VJV283" s="337"/>
      <c r="VJW283" s="39"/>
      <c r="VJX283" s="342"/>
      <c r="VJY283" s="337"/>
      <c r="VJZ283" s="337"/>
      <c r="VKA283" s="39"/>
      <c r="VKB283" s="342"/>
      <c r="VKC283" s="337"/>
      <c r="VKD283" s="337"/>
      <c r="VKE283" s="39"/>
      <c r="VKF283" s="342"/>
      <c r="VKG283" s="337"/>
      <c r="VKH283" s="337"/>
      <c r="VKI283" s="39"/>
      <c r="VKJ283" s="342"/>
      <c r="VKK283" s="337"/>
      <c r="VKL283" s="337"/>
      <c r="VKM283" s="39"/>
      <c r="VKN283" s="342"/>
      <c r="VKO283" s="337"/>
      <c r="VKP283" s="337"/>
      <c r="VKQ283" s="39"/>
      <c r="VKR283" s="342"/>
      <c r="VKS283" s="337"/>
      <c r="VKT283" s="337"/>
      <c r="VKU283" s="39"/>
      <c r="VKV283" s="342"/>
      <c r="VKW283" s="337"/>
      <c r="VKX283" s="337"/>
      <c r="VKY283" s="39"/>
      <c r="VKZ283" s="342"/>
      <c r="VLA283" s="337"/>
      <c r="VLB283" s="337"/>
      <c r="VLC283" s="39"/>
      <c r="VLD283" s="342"/>
      <c r="VLE283" s="337"/>
      <c r="VLF283" s="337"/>
      <c r="VLG283" s="39"/>
      <c r="VLH283" s="342"/>
      <c r="VLI283" s="337"/>
      <c r="VLJ283" s="337"/>
      <c r="VLK283" s="39"/>
      <c r="VLL283" s="342"/>
      <c r="VLM283" s="337"/>
      <c r="VLN283" s="337"/>
      <c r="VLO283" s="39"/>
      <c r="VLP283" s="342"/>
      <c r="VLQ283" s="337"/>
      <c r="VLR283" s="337"/>
      <c r="VLS283" s="39"/>
      <c r="VLT283" s="342"/>
      <c r="VLU283" s="337"/>
      <c r="VLV283" s="337"/>
      <c r="VLW283" s="39"/>
      <c r="VLX283" s="342"/>
      <c r="VLY283" s="337"/>
      <c r="VLZ283" s="337"/>
      <c r="VMA283" s="39"/>
      <c r="VMB283" s="342"/>
      <c r="VMC283" s="337"/>
      <c r="VMD283" s="337"/>
      <c r="VME283" s="39"/>
      <c r="VMF283" s="342"/>
      <c r="VMG283" s="337"/>
      <c r="VMH283" s="337"/>
      <c r="VMI283" s="39"/>
      <c r="VMJ283" s="342"/>
      <c r="VMK283" s="337"/>
      <c r="VML283" s="337"/>
      <c r="VMM283" s="39"/>
      <c r="VMN283" s="342"/>
      <c r="VMO283" s="337"/>
      <c r="VMP283" s="337"/>
      <c r="VMQ283" s="39"/>
      <c r="VMR283" s="342"/>
      <c r="VMS283" s="337"/>
      <c r="VMT283" s="337"/>
      <c r="VMU283" s="39"/>
      <c r="VMV283" s="342"/>
      <c r="VMW283" s="337"/>
      <c r="VMX283" s="337"/>
      <c r="VMY283" s="39"/>
      <c r="VMZ283" s="342"/>
      <c r="VNA283" s="337"/>
      <c r="VNB283" s="337"/>
      <c r="VNC283" s="39"/>
      <c r="VND283" s="342"/>
      <c r="VNE283" s="337"/>
      <c r="VNF283" s="337"/>
      <c r="VNG283" s="39"/>
      <c r="VNH283" s="342"/>
      <c r="VNI283" s="337"/>
      <c r="VNJ283" s="337"/>
      <c r="VNK283" s="39"/>
      <c r="VNL283" s="342"/>
      <c r="VNM283" s="337"/>
      <c r="VNN283" s="337"/>
      <c r="VNO283" s="39"/>
      <c r="VNP283" s="342"/>
      <c r="VNQ283" s="337"/>
      <c r="VNR283" s="337"/>
      <c r="VNS283" s="39"/>
      <c r="VNT283" s="342"/>
      <c r="VNU283" s="337"/>
      <c r="VNV283" s="337"/>
      <c r="VNW283" s="39"/>
      <c r="VNX283" s="342"/>
      <c r="VNY283" s="337"/>
      <c r="VNZ283" s="337"/>
      <c r="VOA283" s="39"/>
      <c r="VOB283" s="342"/>
      <c r="VOC283" s="337"/>
      <c r="VOD283" s="337"/>
      <c r="VOE283" s="39"/>
      <c r="VOF283" s="342"/>
      <c r="VOG283" s="337"/>
      <c r="VOH283" s="337"/>
      <c r="VOI283" s="39"/>
      <c r="VOJ283" s="342"/>
      <c r="VOK283" s="337"/>
      <c r="VOL283" s="337"/>
      <c r="VOM283" s="39"/>
      <c r="VON283" s="342"/>
      <c r="VOO283" s="337"/>
      <c r="VOP283" s="337"/>
      <c r="VOQ283" s="39"/>
      <c r="VOR283" s="342"/>
      <c r="VOS283" s="337"/>
      <c r="VOT283" s="337"/>
      <c r="VOU283" s="39"/>
      <c r="VOV283" s="342"/>
      <c r="VOW283" s="337"/>
      <c r="VOX283" s="337"/>
      <c r="VOY283" s="39"/>
      <c r="VOZ283" s="342"/>
      <c r="VPA283" s="337"/>
      <c r="VPB283" s="337"/>
      <c r="VPC283" s="39"/>
      <c r="VPD283" s="342"/>
      <c r="VPE283" s="337"/>
      <c r="VPF283" s="337"/>
      <c r="VPG283" s="39"/>
      <c r="VPH283" s="342"/>
      <c r="VPI283" s="337"/>
      <c r="VPJ283" s="337"/>
      <c r="VPK283" s="39"/>
      <c r="VPL283" s="342"/>
      <c r="VPM283" s="337"/>
      <c r="VPN283" s="337"/>
      <c r="VPO283" s="39"/>
      <c r="VPP283" s="342"/>
      <c r="VPQ283" s="337"/>
      <c r="VPR283" s="337"/>
      <c r="VPS283" s="39"/>
      <c r="VPT283" s="342"/>
      <c r="VPU283" s="337"/>
      <c r="VPV283" s="337"/>
      <c r="VPW283" s="39"/>
      <c r="VPX283" s="342"/>
      <c r="VPY283" s="337"/>
      <c r="VPZ283" s="337"/>
      <c r="VQA283" s="39"/>
      <c r="VQB283" s="342"/>
      <c r="VQC283" s="337"/>
      <c r="VQD283" s="337"/>
      <c r="VQE283" s="39"/>
      <c r="VQF283" s="342"/>
      <c r="VQG283" s="337"/>
      <c r="VQH283" s="337"/>
      <c r="VQI283" s="39"/>
      <c r="VQJ283" s="342"/>
      <c r="VQK283" s="337"/>
      <c r="VQL283" s="337"/>
      <c r="VQM283" s="39"/>
      <c r="VQN283" s="342"/>
      <c r="VQO283" s="337"/>
      <c r="VQP283" s="337"/>
      <c r="VQQ283" s="39"/>
      <c r="VQR283" s="342"/>
      <c r="VQS283" s="337"/>
      <c r="VQT283" s="337"/>
      <c r="VQU283" s="39"/>
      <c r="VQV283" s="342"/>
      <c r="VQW283" s="337"/>
      <c r="VQX283" s="337"/>
      <c r="VQY283" s="39"/>
      <c r="VQZ283" s="342"/>
      <c r="VRA283" s="337"/>
      <c r="VRB283" s="337"/>
      <c r="VRC283" s="39"/>
      <c r="VRD283" s="342"/>
      <c r="VRE283" s="337"/>
      <c r="VRF283" s="337"/>
      <c r="VRG283" s="39"/>
      <c r="VRH283" s="342"/>
      <c r="VRI283" s="337"/>
      <c r="VRJ283" s="337"/>
      <c r="VRK283" s="39"/>
      <c r="VRL283" s="342"/>
      <c r="VRM283" s="337"/>
      <c r="VRN283" s="337"/>
      <c r="VRO283" s="39"/>
      <c r="VRP283" s="342"/>
      <c r="VRQ283" s="337"/>
      <c r="VRR283" s="337"/>
      <c r="VRS283" s="39"/>
      <c r="VRT283" s="342"/>
      <c r="VRU283" s="337"/>
      <c r="VRV283" s="337"/>
      <c r="VRW283" s="39"/>
      <c r="VRX283" s="342"/>
      <c r="VRY283" s="337"/>
      <c r="VRZ283" s="337"/>
      <c r="VSA283" s="39"/>
      <c r="VSB283" s="342"/>
      <c r="VSC283" s="337"/>
      <c r="VSD283" s="337"/>
      <c r="VSE283" s="39"/>
      <c r="VSF283" s="342"/>
      <c r="VSG283" s="337"/>
      <c r="VSH283" s="337"/>
      <c r="VSI283" s="39"/>
      <c r="VSJ283" s="342"/>
      <c r="VSK283" s="337"/>
      <c r="VSL283" s="337"/>
      <c r="VSM283" s="39"/>
      <c r="VSN283" s="342"/>
      <c r="VSO283" s="337"/>
      <c r="VSP283" s="337"/>
      <c r="VSQ283" s="39"/>
      <c r="VSR283" s="342"/>
      <c r="VSS283" s="337"/>
      <c r="VST283" s="337"/>
      <c r="VSU283" s="39"/>
      <c r="VSV283" s="342"/>
      <c r="VSW283" s="337"/>
      <c r="VSX283" s="337"/>
      <c r="VSY283" s="39"/>
      <c r="VSZ283" s="342"/>
      <c r="VTA283" s="337"/>
      <c r="VTB283" s="337"/>
      <c r="VTC283" s="39"/>
      <c r="VTD283" s="342"/>
      <c r="VTE283" s="337"/>
      <c r="VTF283" s="337"/>
      <c r="VTG283" s="39"/>
      <c r="VTH283" s="342"/>
      <c r="VTI283" s="337"/>
      <c r="VTJ283" s="337"/>
      <c r="VTK283" s="39"/>
      <c r="VTL283" s="342"/>
      <c r="VTM283" s="337"/>
      <c r="VTN283" s="337"/>
      <c r="VTO283" s="39"/>
      <c r="VTP283" s="342"/>
      <c r="VTQ283" s="337"/>
      <c r="VTR283" s="337"/>
      <c r="VTS283" s="39"/>
      <c r="VTT283" s="342"/>
      <c r="VTU283" s="337"/>
      <c r="VTV283" s="337"/>
      <c r="VTW283" s="39"/>
      <c r="VTX283" s="342"/>
      <c r="VTY283" s="337"/>
      <c r="VTZ283" s="337"/>
      <c r="VUA283" s="39"/>
      <c r="VUB283" s="342"/>
      <c r="VUC283" s="337"/>
      <c r="VUD283" s="337"/>
      <c r="VUE283" s="39"/>
      <c r="VUF283" s="342"/>
      <c r="VUG283" s="337"/>
      <c r="VUH283" s="337"/>
      <c r="VUI283" s="39"/>
      <c r="VUJ283" s="342"/>
      <c r="VUK283" s="337"/>
      <c r="VUL283" s="337"/>
      <c r="VUM283" s="39"/>
      <c r="VUN283" s="342"/>
      <c r="VUO283" s="337"/>
      <c r="VUP283" s="337"/>
      <c r="VUQ283" s="39"/>
      <c r="VUR283" s="342"/>
      <c r="VUS283" s="337"/>
      <c r="VUT283" s="337"/>
      <c r="VUU283" s="39"/>
      <c r="VUV283" s="342"/>
      <c r="VUW283" s="337"/>
      <c r="VUX283" s="337"/>
      <c r="VUY283" s="39"/>
      <c r="VUZ283" s="342"/>
      <c r="VVA283" s="337"/>
      <c r="VVB283" s="337"/>
      <c r="VVC283" s="39"/>
      <c r="VVD283" s="342"/>
      <c r="VVE283" s="337"/>
      <c r="VVF283" s="337"/>
      <c r="VVG283" s="39"/>
      <c r="VVH283" s="342"/>
      <c r="VVI283" s="337"/>
      <c r="VVJ283" s="337"/>
      <c r="VVK283" s="39"/>
      <c r="VVL283" s="342"/>
      <c r="VVM283" s="337"/>
      <c r="VVN283" s="337"/>
      <c r="VVO283" s="39"/>
      <c r="VVP283" s="342"/>
      <c r="VVQ283" s="337"/>
      <c r="VVR283" s="337"/>
      <c r="VVS283" s="39"/>
      <c r="VVT283" s="342"/>
      <c r="VVU283" s="337"/>
      <c r="VVV283" s="337"/>
      <c r="VVW283" s="39"/>
      <c r="VVX283" s="342"/>
      <c r="VVY283" s="337"/>
      <c r="VVZ283" s="337"/>
      <c r="VWA283" s="39"/>
      <c r="VWB283" s="342"/>
      <c r="VWC283" s="337"/>
      <c r="VWD283" s="337"/>
      <c r="VWE283" s="39"/>
      <c r="VWF283" s="342"/>
      <c r="VWG283" s="337"/>
      <c r="VWH283" s="337"/>
      <c r="VWI283" s="39"/>
      <c r="VWJ283" s="342"/>
      <c r="VWK283" s="337"/>
      <c r="VWL283" s="337"/>
      <c r="VWM283" s="39"/>
      <c r="VWN283" s="342"/>
      <c r="VWO283" s="337"/>
      <c r="VWP283" s="337"/>
      <c r="VWQ283" s="39"/>
      <c r="VWR283" s="342"/>
      <c r="VWS283" s="337"/>
      <c r="VWT283" s="337"/>
      <c r="VWU283" s="39"/>
      <c r="VWV283" s="342"/>
      <c r="VWW283" s="337"/>
      <c r="VWX283" s="337"/>
      <c r="VWY283" s="39"/>
      <c r="VWZ283" s="342"/>
      <c r="VXA283" s="337"/>
      <c r="VXB283" s="337"/>
      <c r="VXC283" s="39"/>
      <c r="VXD283" s="342"/>
      <c r="VXE283" s="337"/>
      <c r="VXF283" s="337"/>
      <c r="VXG283" s="39"/>
      <c r="VXH283" s="342"/>
      <c r="VXI283" s="337"/>
      <c r="VXJ283" s="337"/>
      <c r="VXK283" s="39"/>
      <c r="VXL283" s="342"/>
      <c r="VXM283" s="337"/>
      <c r="VXN283" s="337"/>
      <c r="VXO283" s="39"/>
      <c r="VXP283" s="342"/>
      <c r="VXQ283" s="337"/>
      <c r="VXR283" s="337"/>
      <c r="VXS283" s="39"/>
      <c r="VXT283" s="342"/>
      <c r="VXU283" s="337"/>
      <c r="VXV283" s="337"/>
      <c r="VXW283" s="39"/>
      <c r="VXX283" s="342"/>
      <c r="VXY283" s="337"/>
      <c r="VXZ283" s="337"/>
      <c r="VYA283" s="39"/>
      <c r="VYB283" s="342"/>
      <c r="VYC283" s="337"/>
      <c r="VYD283" s="337"/>
      <c r="VYE283" s="39"/>
      <c r="VYF283" s="342"/>
      <c r="VYG283" s="337"/>
      <c r="VYH283" s="337"/>
      <c r="VYI283" s="39"/>
      <c r="VYJ283" s="342"/>
      <c r="VYK283" s="337"/>
      <c r="VYL283" s="337"/>
      <c r="VYM283" s="39"/>
      <c r="VYN283" s="342"/>
      <c r="VYO283" s="337"/>
      <c r="VYP283" s="337"/>
      <c r="VYQ283" s="39"/>
      <c r="VYR283" s="342"/>
      <c r="VYS283" s="337"/>
      <c r="VYT283" s="337"/>
      <c r="VYU283" s="39"/>
      <c r="VYV283" s="342"/>
      <c r="VYW283" s="337"/>
      <c r="VYX283" s="337"/>
      <c r="VYY283" s="39"/>
      <c r="VYZ283" s="342"/>
      <c r="VZA283" s="337"/>
      <c r="VZB283" s="337"/>
      <c r="VZC283" s="39"/>
      <c r="VZD283" s="342"/>
      <c r="VZE283" s="337"/>
      <c r="VZF283" s="337"/>
      <c r="VZG283" s="39"/>
      <c r="VZH283" s="342"/>
      <c r="VZI283" s="337"/>
      <c r="VZJ283" s="337"/>
      <c r="VZK283" s="39"/>
      <c r="VZL283" s="342"/>
      <c r="VZM283" s="337"/>
      <c r="VZN283" s="337"/>
      <c r="VZO283" s="39"/>
      <c r="VZP283" s="342"/>
      <c r="VZQ283" s="337"/>
      <c r="VZR283" s="337"/>
      <c r="VZS283" s="39"/>
      <c r="VZT283" s="342"/>
      <c r="VZU283" s="337"/>
      <c r="VZV283" s="337"/>
      <c r="VZW283" s="39"/>
      <c r="VZX283" s="342"/>
      <c r="VZY283" s="337"/>
      <c r="VZZ283" s="337"/>
      <c r="WAA283" s="39"/>
      <c r="WAB283" s="342"/>
      <c r="WAC283" s="337"/>
      <c r="WAD283" s="337"/>
      <c r="WAE283" s="39"/>
      <c r="WAF283" s="342"/>
      <c r="WAG283" s="337"/>
      <c r="WAH283" s="337"/>
      <c r="WAI283" s="39"/>
      <c r="WAJ283" s="342"/>
      <c r="WAK283" s="337"/>
      <c r="WAL283" s="337"/>
      <c r="WAM283" s="39"/>
      <c r="WAN283" s="342"/>
      <c r="WAO283" s="337"/>
      <c r="WAP283" s="337"/>
      <c r="WAQ283" s="39"/>
      <c r="WAR283" s="342"/>
      <c r="WAS283" s="337"/>
      <c r="WAT283" s="337"/>
      <c r="WAU283" s="39"/>
      <c r="WAV283" s="342"/>
      <c r="WAW283" s="337"/>
      <c r="WAX283" s="337"/>
      <c r="WAY283" s="39"/>
      <c r="WAZ283" s="342"/>
      <c r="WBA283" s="337"/>
      <c r="WBB283" s="337"/>
      <c r="WBC283" s="39"/>
      <c r="WBD283" s="342"/>
      <c r="WBE283" s="337"/>
      <c r="WBF283" s="337"/>
      <c r="WBG283" s="39"/>
      <c r="WBH283" s="342"/>
      <c r="WBI283" s="337"/>
      <c r="WBJ283" s="337"/>
      <c r="WBK283" s="39"/>
      <c r="WBL283" s="342"/>
      <c r="WBM283" s="337"/>
      <c r="WBN283" s="337"/>
      <c r="WBO283" s="39"/>
      <c r="WBP283" s="342"/>
      <c r="WBQ283" s="337"/>
      <c r="WBR283" s="337"/>
      <c r="WBS283" s="39"/>
      <c r="WBT283" s="342"/>
      <c r="WBU283" s="337"/>
      <c r="WBV283" s="337"/>
      <c r="WBW283" s="39"/>
      <c r="WBX283" s="342"/>
      <c r="WBY283" s="337"/>
      <c r="WBZ283" s="337"/>
      <c r="WCA283" s="39"/>
      <c r="WCB283" s="342"/>
      <c r="WCC283" s="337"/>
      <c r="WCD283" s="337"/>
      <c r="WCE283" s="39"/>
      <c r="WCF283" s="342"/>
      <c r="WCG283" s="337"/>
      <c r="WCH283" s="337"/>
      <c r="WCI283" s="39"/>
      <c r="WCJ283" s="342"/>
      <c r="WCK283" s="337"/>
      <c r="WCL283" s="337"/>
      <c r="WCM283" s="39"/>
      <c r="WCN283" s="342"/>
      <c r="WCO283" s="337"/>
      <c r="WCP283" s="337"/>
      <c r="WCQ283" s="39"/>
      <c r="WCR283" s="342"/>
      <c r="WCS283" s="337"/>
      <c r="WCT283" s="337"/>
      <c r="WCU283" s="39"/>
      <c r="WCV283" s="342"/>
      <c r="WCW283" s="337"/>
      <c r="WCX283" s="337"/>
      <c r="WCY283" s="39"/>
      <c r="WCZ283" s="342"/>
      <c r="WDA283" s="337"/>
      <c r="WDB283" s="337"/>
      <c r="WDC283" s="39"/>
      <c r="WDD283" s="342"/>
      <c r="WDE283" s="337"/>
      <c r="WDF283" s="337"/>
      <c r="WDG283" s="39"/>
      <c r="WDH283" s="342"/>
      <c r="WDI283" s="337"/>
      <c r="WDJ283" s="337"/>
      <c r="WDK283" s="39"/>
      <c r="WDL283" s="342"/>
      <c r="WDM283" s="337"/>
      <c r="WDN283" s="337"/>
      <c r="WDO283" s="39"/>
      <c r="WDP283" s="342"/>
      <c r="WDQ283" s="337"/>
      <c r="WDR283" s="337"/>
      <c r="WDS283" s="39"/>
      <c r="WDT283" s="342"/>
      <c r="WDU283" s="337"/>
      <c r="WDV283" s="337"/>
      <c r="WDW283" s="39"/>
      <c r="WDX283" s="342"/>
      <c r="WDY283" s="337"/>
      <c r="WDZ283" s="337"/>
      <c r="WEA283" s="39"/>
      <c r="WEB283" s="342"/>
      <c r="WEC283" s="337"/>
      <c r="WED283" s="337"/>
      <c r="WEE283" s="39"/>
      <c r="WEF283" s="342"/>
      <c r="WEG283" s="337"/>
      <c r="WEH283" s="337"/>
      <c r="WEI283" s="39"/>
      <c r="WEJ283" s="342"/>
      <c r="WEK283" s="337"/>
      <c r="WEL283" s="337"/>
      <c r="WEM283" s="39"/>
      <c r="WEN283" s="342"/>
      <c r="WEO283" s="337"/>
      <c r="WEP283" s="337"/>
      <c r="WEQ283" s="39"/>
      <c r="WER283" s="342"/>
      <c r="WES283" s="337"/>
      <c r="WET283" s="337"/>
      <c r="WEU283" s="39"/>
      <c r="WEV283" s="342"/>
      <c r="WEW283" s="337"/>
      <c r="WEX283" s="337"/>
      <c r="WEY283" s="39"/>
      <c r="WEZ283" s="342"/>
      <c r="WFA283" s="337"/>
      <c r="WFB283" s="337"/>
      <c r="WFC283" s="39"/>
      <c r="WFD283" s="342"/>
      <c r="WFE283" s="337"/>
      <c r="WFF283" s="337"/>
      <c r="WFG283" s="39"/>
      <c r="WFH283" s="342"/>
      <c r="WFI283" s="337"/>
      <c r="WFJ283" s="337"/>
      <c r="WFK283" s="39"/>
      <c r="WFL283" s="342"/>
      <c r="WFM283" s="337"/>
      <c r="WFN283" s="337"/>
      <c r="WFO283" s="39"/>
      <c r="WFP283" s="342"/>
      <c r="WFQ283" s="337"/>
      <c r="WFR283" s="337"/>
      <c r="WFS283" s="39"/>
      <c r="WFT283" s="342"/>
      <c r="WFU283" s="337"/>
      <c r="WFV283" s="337"/>
      <c r="WFW283" s="39"/>
      <c r="WFX283" s="342"/>
      <c r="WFY283" s="337"/>
      <c r="WFZ283" s="337"/>
      <c r="WGA283" s="39"/>
      <c r="WGB283" s="342"/>
      <c r="WGC283" s="337"/>
      <c r="WGD283" s="337"/>
      <c r="WGE283" s="39"/>
      <c r="WGF283" s="342"/>
      <c r="WGG283" s="337"/>
      <c r="WGH283" s="337"/>
      <c r="WGI283" s="39"/>
      <c r="WGJ283" s="342"/>
      <c r="WGK283" s="337"/>
      <c r="WGL283" s="337"/>
      <c r="WGM283" s="39"/>
      <c r="WGN283" s="342"/>
      <c r="WGO283" s="337"/>
      <c r="WGP283" s="337"/>
      <c r="WGQ283" s="39"/>
      <c r="WGR283" s="342"/>
      <c r="WGS283" s="337"/>
      <c r="WGT283" s="337"/>
      <c r="WGU283" s="39"/>
      <c r="WGV283" s="342"/>
      <c r="WGW283" s="337"/>
      <c r="WGX283" s="337"/>
      <c r="WGY283" s="39"/>
      <c r="WGZ283" s="342"/>
      <c r="WHA283" s="337"/>
      <c r="WHB283" s="337"/>
      <c r="WHC283" s="39"/>
      <c r="WHD283" s="342"/>
      <c r="WHE283" s="337"/>
      <c r="WHF283" s="337"/>
      <c r="WHG283" s="39"/>
      <c r="WHH283" s="342"/>
      <c r="WHI283" s="337"/>
      <c r="WHJ283" s="337"/>
      <c r="WHK283" s="39"/>
      <c r="WHL283" s="342"/>
      <c r="WHM283" s="337"/>
      <c r="WHN283" s="337"/>
      <c r="WHO283" s="39"/>
      <c r="WHP283" s="342"/>
      <c r="WHQ283" s="337"/>
      <c r="WHR283" s="337"/>
      <c r="WHS283" s="39"/>
      <c r="WHT283" s="342"/>
      <c r="WHU283" s="337"/>
      <c r="WHV283" s="337"/>
      <c r="WHW283" s="39"/>
      <c r="WHX283" s="342"/>
      <c r="WHY283" s="337"/>
      <c r="WHZ283" s="337"/>
      <c r="WIA283" s="39"/>
      <c r="WIB283" s="342"/>
      <c r="WIC283" s="337"/>
      <c r="WID283" s="337"/>
      <c r="WIE283" s="39"/>
      <c r="WIF283" s="342"/>
      <c r="WIG283" s="337"/>
      <c r="WIH283" s="337"/>
      <c r="WII283" s="39"/>
      <c r="WIJ283" s="342"/>
      <c r="WIK283" s="337"/>
      <c r="WIL283" s="337"/>
      <c r="WIM283" s="39"/>
      <c r="WIN283" s="342"/>
      <c r="WIO283" s="337"/>
      <c r="WIP283" s="337"/>
      <c r="WIQ283" s="39"/>
      <c r="WIR283" s="342"/>
      <c r="WIS283" s="337"/>
      <c r="WIT283" s="337"/>
      <c r="WIU283" s="39"/>
      <c r="WIV283" s="342"/>
      <c r="WIW283" s="337"/>
      <c r="WIX283" s="337"/>
      <c r="WIY283" s="39"/>
      <c r="WIZ283" s="342"/>
      <c r="WJA283" s="337"/>
      <c r="WJB283" s="337"/>
      <c r="WJC283" s="39"/>
      <c r="WJD283" s="342"/>
      <c r="WJE283" s="337"/>
      <c r="WJF283" s="337"/>
      <c r="WJG283" s="39"/>
      <c r="WJH283" s="342"/>
      <c r="WJI283" s="337"/>
      <c r="WJJ283" s="337"/>
      <c r="WJK283" s="39"/>
      <c r="WJL283" s="342"/>
      <c r="WJM283" s="337"/>
      <c r="WJN283" s="337"/>
      <c r="WJO283" s="39"/>
      <c r="WJP283" s="342"/>
      <c r="WJQ283" s="337"/>
      <c r="WJR283" s="337"/>
      <c r="WJS283" s="39"/>
      <c r="WJT283" s="342"/>
      <c r="WJU283" s="337"/>
      <c r="WJV283" s="337"/>
      <c r="WJW283" s="39"/>
      <c r="WJX283" s="342"/>
      <c r="WJY283" s="337"/>
      <c r="WJZ283" s="337"/>
      <c r="WKA283" s="39"/>
      <c r="WKB283" s="342"/>
      <c r="WKC283" s="337"/>
      <c r="WKD283" s="337"/>
      <c r="WKE283" s="39"/>
      <c r="WKF283" s="342"/>
      <c r="WKG283" s="337"/>
      <c r="WKH283" s="337"/>
      <c r="WKI283" s="39"/>
      <c r="WKJ283" s="342"/>
      <c r="WKK283" s="337"/>
      <c r="WKL283" s="337"/>
      <c r="WKM283" s="39"/>
      <c r="WKN283" s="342"/>
      <c r="WKO283" s="337"/>
      <c r="WKP283" s="337"/>
      <c r="WKQ283" s="39"/>
      <c r="WKR283" s="342"/>
      <c r="WKS283" s="337"/>
      <c r="WKT283" s="337"/>
      <c r="WKU283" s="39"/>
      <c r="WKV283" s="342"/>
      <c r="WKW283" s="337"/>
      <c r="WKX283" s="337"/>
      <c r="WKY283" s="39"/>
      <c r="WKZ283" s="342"/>
      <c r="WLA283" s="337"/>
      <c r="WLB283" s="337"/>
      <c r="WLC283" s="39"/>
      <c r="WLD283" s="342"/>
      <c r="WLE283" s="337"/>
      <c r="WLF283" s="337"/>
      <c r="WLG283" s="39"/>
      <c r="WLH283" s="342"/>
      <c r="WLI283" s="337"/>
      <c r="WLJ283" s="337"/>
      <c r="WLK283" s="39"/>
      <c r="WLL283" s="342"/>
      <c r="WLM283" s="337"/>
      <c r="WLN283" s="337"/>
      <c r="WLO283" s="39"/>
      <c r="WLP283" s="342"/>
      <c r="WLQ283" s="337"/>
      <c r="WLR283" s="337"/>
      <c r="WLS283" s="39"/>
      <c r="WLT283" s="342"/>
      <c r="WLU283" s="337"/>
      <c r="WLV283" s="337"/>
      <c r="WLW283" s="39"/>
      <c r="WLX283" s="342"/>
      <c r="WLY283" s="337"/>
      <c r="WLZ283" s="337"/>
      <c r="WMA283" s="39"/>
      <c r="WMB283" s="342"/>
      <c r="WMC283" s="337"/>
      <c r="WMD283" s="337"/>
      <c r="WME283" s="39"/>
      <c r="WMF283" s="342"/>
      <c r="WMG283" s="337"/>
      <c r="WMH283" s="337"/>
      <c r="WMI283" s="39"/>
      <c r="WMJ283" s="342"/>
      <c r="WMK283" s="337"/>
      <c r="WML283" s="337"/>
      <c r="WMM283" s="39"/>
      <c r="WMN283" s="342"/>
      <c r="WMO283" s="337"/>
      <c r="WMP283" s="337"/>
      <c r="WMQ283" s="39"/>
      <c r="WMR283" s="342"/>
      <c r="WMS283" s="337"/>
      <c r="WMT283" s="337"/>
      <c r="WMU283" s="39"/>
      <c r="WMV283" s="342"/>
      <c r="WMW283" s="337"/>
      <c r="WMX283" s="337"/>
      <c r="WMY283" s="39"/>
      <c r="WMZ283" s="342"/>
      <c r="WNA283" s="337"/>
      <c r="WNB283" s="337"/>
      <c r="WNC283" s="39"/>
      <c r="WND283" s="342"/>
      <c r="WNE283" s="337"/>
      <c r="WNF283" s="337"/>
      <c r="WNG283" s="39"/>
      <c r="WNH283" s="342"/>
      <c r="WNI283" s="337"/>
      <c r="WNJ283" s="337"/>
      <c r="WNK283" s="39"/>
      <c r="WNL283" s="342"/>
      <c r="WNM283" s="337"/>
      <c r="WNN283" s="337"/>
      <c r="WNO283" s="39"/>
      <c r="WNP283" s="342"/>
      <c r="WNQ283" s="337"/>
      <c r="WNR283" s="337"/>
      <c r="WNS283" s="39"/>
      <c r="WNT283" s="342"/>
      <c r="WNU283" s="337"/>
      <c r="WNV283" s="337"/>
      <c r="WNW283" s="39"/>
      <c r="WNX283" s="342"/>
      <c r="WNY283" s="337"/>
      <c r="WNZ283" s="337"/>
      <c r="WOA283" s="39"/>
      <c r="WOB283" s="342"/>
      <c r="WOC283" s="337"/>
      <c r="WOD283" s="337"/>
      <c r="WOE283" s="39"/>
      <c r="WOF283" s="342"/>
      <c r="WOG283" s="337"/>
      <c r="WOH283" s="337"/>
      <c r="WOI283" s="39"/>
      <c r="WOJ283" s="342"/>
      <c r="WOK283" s="337"/>
      <c r="WOL283" s="337"/>
      <c r="WOM283" s="39"/>
      <c r="WON283" s="342"/>
      <c r="WOO283" s="337"/>
      <c r="WOP283" s="337"/>
      <c r="WOQ283" s="39"/>
      <c r="WOR283" s="342"/>
      <c r="WOS283" s="337"/>
      <c r="WOT283" s="337"/>
      <c r="WOU283" s="39"/>
      <c r="WOV283" s="342"/>
      <c r="WOW283" s="337"/>
      <c r="WOX283" s="337"/>
      <c r="WOY283" s="39"/>
      <c r="WOZ283" s="342"/>
      <c r="WPA283" s="337"/>
      <c r="WPB283" s="337"/>
      <c r="WPC283" s="39"/>
      <c r="WPD283" s="342"/>
      <c r="WPE283" s="337"/>
      <c r="WPF283" s="337"/>
      <c r="WPG283" s="39"/>
      <c r="WPH283" s="342"/>
      <c r="WPI283" s="337"/>
      <c r="WPJ283" s="337"/>
      <c r="WPK283" s="39"/>
      <c r="WPL283" s="342"/>
      <c r="WPM283" s="337"/>
      <c r="WPN283" s="337"/>
      <c r="WPO283" s="39"/>
      <c r="WPP283" s="342"/>
      <c r="WPQ283" s="337"/>
      <c r="WPR283" s="337"/>
      <c r="WPS283" s="39"/>
      <c r="WPT283" s="342"/>
      <c r="WPU283" s="337"/>
      <c r="WPV283" s="337"/>
      <c r="WPW283" s="39"/>
      <c r="WPX283" s="342"/>
      <c r="WPY283" s="337"/>
      <c r="WPZ283" s="337"/>
      <c r="WQA283" s="39"/>
      <c r="WQB283" s="342"/>
      <c r="WQC283" s="337"/>
      <c r="WQD283" s="337"/>
      <c r="WQE283" s="39"/>
      <c r="WQF283" s="342"/>
      <c r="WQG283" s="337"/>
      <c r="WQH283" s="337"/>
      <c r="WQI283" s="39"/>
      <c r="WQJ283" s="342"/>
      <c r="WQK283" s="337"/>
      <c r="WQL283" s="337"/>
      <c r="WQM283" s="39"/>
      <c r="WQN283" s="342"/>
      <c r="WQO283" s="337"/>
      <c r="WQP283" s="337"/>
      <c r="WQQ283" s="39"/>
      <c r="WQR283" s="342"/>
      <c r="WQS283" s="337"/>
      <c r="WQT283" s="337"/>
      <c r="WQU283" s="39"/>
      <c r="WQV283" s="342"/>
      <c r="WQW283" s="337"/>
      <c r="WQX283" s="337"/>
      <c r="WQY283" s="39"/>
      <c r="WQZ283" s="342"/>
      <c r="WRA283" s="337"/>
      <c r="WRB283" s="337"/>
      <c r="WRC283" s="39"/>
      <c r="WRD283" s="342"/>
      <c r="WRE283" s="337"/>
      <c r="WRF283" s="337"/>
      <c r="WRG283" s="39"/>
      <c r="WRH283" s="342"/>
      <c r="WRI283" s="337"/>
      <c r="WRJ283" s="337"/>
      <c r="WRK283" s="39"/>
      <c r="WRL283" s="342"/>
      <c r="WRM283" s="337"/>
      <c r="WRN283" s="337"/>
      <c r="WRO283" s="39"/>
      <c r="WRP283" s="342"/>
      <c r="WRQ283" s="337"/>
      <c r="WRR283" s="337"/>
      <c r="WRS283" s="39"/>
      <c r="WRT283" s="342"/>
      <c r="WRU283" s="337"/>
      <c r="WRV283" s="337"/>
      <c r="WRW283" s="39"/>
      <c r="WRX283" s="342"/>
      <c r="WRY283" s="337"/>
      <c r="WRZ283" s="337"/>
      <c r="WSA283" s="39"/>
      <c r="WSB283" s="342"/>
      <c r="WSC283" s="337"/>
      <c r="WSD283" s="337"/>
      <c r="WSE283" s="39"/>
      <c r="WSF283" s="342"/>
      <c r="WSG283" s="337"/>
      <c r="WSH283" s="337"/>
      <c r="WSI283" s="39"/>
      <c r="WSJ283" s="342"/>
      <c r="WSK283" s="337"/>
      <c r="WSL283" s="337"/>
      <c r="WSM283" s="39"/>
      <c r="WSN283" s="342"/>
      <c r="WSO283" s="337"/>
      <c r="WSP283" s="337"/>
      <c r="WSQ283" s="39"/>
      <c r="WSR283" s="342"/>
      <c r="WSS283" s="337"/>
      <c r="WST283" s="337"/>
      <c r="WSU283" s="39"/>
      <c r="WSV283" s="342"/>
      <c r="WSW283" s="337"/>
      <c r="WSX283" s="337"/>
      <c r="WSY283" s="39"/>
      <c r="WSZ283" s="342"/>
      <c r="WTA283" s="337"/>
      <c r="WTB283" s="337"/>
      <c r="WTC283" s="39"/>
      <c r="WTD283" s="342"/>
      <c r="WTE283" s="337"/>
      <c r="WTF283" s="337"/>
      <c r="WTG283" s="39"/>
      <c r="WTH283" s="342"/>
      <c r="WTI283" s="337"/>
      <c r="WTJ283" s="337"/>
      <c r="WTK283" s="39"/>
      <c r="WTL283" s="342"/>
      <c r="WTM283" s="337"/>
      <c r="WTN283" s="337"/>
      <c r="WTO283" s="39"/>
      <c r="WTP283" s="342"/>
      <c r="WTQ283" s="337"/>
      <c r="WTR283" s="337"/>
      <c r="WTS283" s="39"/>
      <c r="WTT283" s="342"/>
      <c r="WTU283" s="337"/>
      <c r="WTV283" s="337"/>
      <c r="WTW283" s="39"/>
      <c r="WTX283" s="342"/>
      <c r="WTY283" s="337"/>
      <c r="WTZ283" s="337"/>
      <c r="WUA283" s="39"/>
      <c r="WUB283" s="342"/>
      <c r="WUC283" s="337"/>
      <c r="WUD283" s="337"/>
      <c r="WUE283" s="39"/>
      <c r="WUF283" s="342"/>
      <c r="WUG283" s="337"/>
      <c r="WUH283" s="337"/>
      <c r="WUI283" s="39"/>
      <c r="WUJ283" s="342"/>
      <c r="WUK283" s="337"/>
      <c r="WUL283" s="337"/>
      <c r="WUM283" s="39"/>
      <c r="WUN283" s="342"/>
      <c r="WUO283" s="337"/>
      <c r="WUP283" s="337"/>
      <c r="WUQ283" s="39"/>
      <c r="WUR283" s="342"/>
      <c r="WUS283" s="337"/>
      <c r="WUT283" s="337"/>
      <c r="WUU283" s="39"/>
      <c r="WUV283" s="342"/>
      <c r="WUW283" s="337"/>
      <c r="WUX283" s="337"/>
      <c r="WUY283" s="39"/>
      <c r="WUZ283" s="342"/>
      <c r="WVA283" s="337"/>
      <c r="WVB283" s="337"/>
      <c r="WVC283" s="39"/>
      <c r="WVD283" s="342"/>
      <c r="WVE283" s="337"/>
      <c r="WVF283" s="337"/>
      <c r="WVG283" s="39"/>
      <c r="WVH283" s="342"/>
      <c r="WVI283" s="337"/>
      <c r="WVJ283" s="337"/>
      <c r="WVK283" s="39"/>
      <c r="WVL283" s="342"/>
      <c r="WVM283" s="337"/>
      <c r="WVN283" s="337"/>
      <c r="WVO283" s="39"/>
      <c r="WVP283" s="342"/>
      <c r="WVQ283" s="337"/>
      <c r="WVR283" s="337"/>
      <c r="WVS283" s="39"/>
      <c r="WVT283" s="342"/>
      <c r="WVU283" s="337"/>
      <c r="WVV283" s="337"/>
      <c r="WVW283" s="39"/>
      <c r="WVX283" s="342"/>
      <c r="WVY283" s="337"/>
      <c r="WVZ283" s="337"/>
      <c r="WWA283" s="39"/>
      <c r="WWB283" s="342"/>
      <c r="WWC283" s="337"/>
      <c r="WWD283" s="337"/>
      <c r="WWE283" s="39"/>
      <c r="WWF283" s="342"/>
      <c r="WWG283" s="337"/>
      <c r="WWH283" s="337"/>
      <c r="WWI283" s="39"/>
      <c r="WWJ283" s="342"/>
      <c r="WWK283" s="337"/>
      <c r="WWL283" s="337"/>
      <c r="WWM283" s="39"/>
      <c r="WWN283" s="342"/>
      <c r="WWO283" s="337"/>
      <c r="WWP283" s="337"/>
      <c r="WWQ283" s="39"/>
      <c r="WWR283" s="342"/>
      <c r="WWS283" s="337"/>
      <c r="WWT283" s="337"/>
      <c r="WWU283" s="39"/>
      <c r="WWV283" s="342"/>
      <c r="WWW283" s="337"/>
      <c r="WWX283" s="337"/>
      <c r="WWY283" s="39"/>
      <c r="WWZ283" s="342"/>
      <c r="WXA283" s="337"/>
      <c r="WXB283" s="337"/>
      <c r="WXC283" s="39"/>
      <c r="WXD283" s="342"/>
      <c r="WXE283" s="337"/>
      <c r="WXF283" s="337"/>
      <c r="WXG283" s="39"/>
      <c r="WXH283" s="342"/>
      <c r="WXI283" s="337"/>
      <c r="WXJ283" s="337"/>
      <c r="WXK283" s="39"/>
      <c r="WXL283" s="342"/>
      <c r="WXM283" s="337"/>
      <c r="WXN283" s="337"/>
      <c r="WXO283" s="39"/>
      <c r="WXP283" s="342"/>
      <c r="WXQ283" s="337"/>
      <c r="WXR283" s="337"/>
      <c r="WXS283" s="39"/>
      <c r="WXT283" s="342"/>
      <c r="WXU283" s="337"/>
      <c r="WXV283" s="337"/>
      <c r="WXW283" s="39"/>
      <c r="WXX283" s="342"/>
      <c r="WXY283" s="337"/>
      <c r="WXZ283" s="337"/>
      <c r="WYA283" s="39"/>
      <c r="WYB283" s="342"/>
      <c r="WYC283" s="337"/>
      <c r="WYD283" s="337"/>
      <c r="WYE283" s="39"/>
      <c r="WYF283" s="342"/>
      <c r="WYG283" s="337"/>
      <c r="WYH283" s="337"/>
      <c r="WYI283" s="39"/>
      <c r="WYJ283" s="342"/>
      <c r="WYK283" s="337"/>
      <c r="WYL283" s="337"/>
      <c r="WYM283" s="39"/>
      <c r="WYN283" s="342"/>
      <c r="WYO283" s="337"/>
      <c r="WYP283" s="337"/>
      <c r="WYQ283" s="39"/>
      <c r="WYR283" s="342"/>
      <c r="WYS283" s="337"/>
      <c r="WYT283" s="337"/>
      <c r="WYU283" s="39"/>
      <c r="WYV283" s="342"/>
      <c r="WYW283" s="337"/>
      <c r="WYX283" s="337"/>
      <c r="WYY283" s="39"/>
      <c r="WYZ283" s="342"/>
      <c r="WZA283" s="337"/>
      <c r="WZB283" s="337"/>
      <c r="WZC283" s="39"/>
      <c r="WZD283" s="342"/>
      <c r="WZE283" s="337"/>
      <c r="WZF283" s="337"/>
      <c r="WZG283" s="39"/>
      <c r="WZH283" s="342"/>
      <c r="WZI283" s="337"/>
      <c r="WZJ283" s="337"/>
      <c r="WZK283" s="39"/>
      <c r="WZL283" s="342"/>
      <c r="WZM283" s="337"/>
      <c r="WZN283" s="337"/>
      <c r="WZO283" s="39"/>
      <c r="WZP283" s="342"/>
      <c r="WZQ283" s="337"/>
      <c r="WZR283" s="337"/>
      <c r="WZS283" s="39"/>
      <c r="WZT283" s="342"/>
      <c r="WZU283" s="337"/>
      <c r="WZV283" s="337"/>
      <c r="WZW283" s="39"/>
      <c r="WZX283" s="342"/>
      <c r="WZY283" s="337"/>
      <c r="WZZ283" s="337"/>
      <c r="XAA283" s="39"/>
      <c r="XAB283" s="342"/>
      <c r="XAC283" s="337"/>
      <c r="XAD283" s="337"/>
      <c r="XAE283" s="39"/>
      <c r="XAF283" s="342"/>
      <c r="XAG283" s="337"/>
      <c r="XAH283" s="337"/>
      <c r="XAI283" s="39"/>
      <c r="XAJ283" s="342"/>
      <c r="XAK283" s="337"/>
      <c r="XAL283" s="337"/>
      <c r="XAM283" s="39"/>
      <c r="XAN283" s="342"/>
      <c r="XAO283" s="337"/>
      <c r="XAP283" s="337"/>
      <c r="XAQ283" s="39"/>
      <c r="XAR283" s="342"/>
      <c r="XAS283" s="337"/>
      <c r="XAT283" s="337"/>
      <c r="XAU283" s="39"/>
      <c r="XAV283" s="342"/>
      <c r="XAW283" s="337"/>
      <c r="XAX283" s="337"/>
      <c r="XAY283" s="39"/>
      <c r="XAZ283" s="342"/>
      <c r="XBA283" s="337"/>
      <c r="XBB283" s="337"/>
      <c r="XBC283" s="39"/>
      <c r="XBD283" s="342"/>
      <c r="XBE283" s="337"/>
      <c r="XBF283" s="337"/>
      <c r="XBG283" s="39"/>
      <c r="XBH283" s="342"/>
      <c r="XBI283" s="337"/>
      <c r="XBJ283" s="337"/>
      <c r="XBK283" s="39"/>
      <c r="XBL283" s="342"/>
      <c r="XBM283" s="337"/>
      <c r="XBN283" s="337"/>
      <c r="XBO283" s="39"/>
      <c r="XBP283" s="342"/>
      <c r="XBQ283" s="337"/>
      <c r="XBR283" s="337"/>
      <c r="XBS283" s="39"/>
      <c r="XBT283" s="342"/>
      <c r="XBU283" s="337"/>
      <c r="XBV283" s="337"/>
      <c r="XBW283" s="39"/>
      <c r="XBX283" s="342"/>
      <c r="XBY283" s="337"/>
      <c r="XBZ283" s="337"/>
      <c r="XCA283" s="39"/>
      <c r="XCB283" s="342"/>
      <c r="XCC283" s="337"/>
      <c r="XCD283" s="337"/>
      <c r="XCE283" s="39"/>
      <c r="XCF283" s="342"/>
      <c r="XCG283" s="337"/>
      <c r="XCH283" s="337"/>
      <c r="XCI283" s="39"/>
      <c r="XCJ283" s="342"/>
      <c r="XCK283" s="337"/>
      <c r="XCL283" s="337"/>
      <c r="XCM283" s="39"/>
      <c r="XCN283" s="342"/>
      <c r="XCO283" s="337"/>
      <c r="XCP283" s="337"/>
      <c r="XCQ283" s="39"/>
      <c r="XCR283" s="342"/>
      <c r="XCS283" s="337"/>
      <c r="XCT283" s="337"/>
      <c r="XCU283" s="39"/>
      <c r="XCV283" s="342"/>
      <c r="XCW283" s="337"/>
      <c r="XCX283" s="337"/>
      <c r="XCY283" s="39"/>
      <c r="XCZ283" s="342"/>
      <c r="XDA283" s="337"/>
      <c r="XDB283" s="337"/>
      <c r="XDC283" s="39"/>
      <c r="XDD283" s="342"/>
      <c r="XDE283" s="337"/>
      <c r="XDF283" s="337"/>
      <c r="XDG283" s="39"/>
      <c r="XDH283" s="342"/>
      <c r="XDI283" s="337"/>
      <c r="XDJ283" s="337"/>
      <c r="XDK283" s="39"/>
      <c r="XDL283" s="342"/>
      <c r="XDM283" s="337"/>
      <c r="XDN283" s="337"/>
      <c r="XDO283" s="39"/>
      <c r="XDP283" s="342"/>
      <c r="XDQ283" s="337"/>
      <c r="XDR283" s="337"/>
      <c r="XDS283" s="39"/>
      <c r="XDT283" s="342"/>
      <c r="XDU283" s="337"/>
      <c r="XDV283" s="337"/>
      <c r="XDW283" s="39"/>
      <c r="XDX283" s="342"/>
      <c r="XDY283" s="337"/>
      <c r="XDZ283" s="337"/>
      <c r="XEA283" s="39"/>
      <c r="XEB283" s="342"/>
      <c r="XEC283" s="337"/>
      <c r="XED283" s="337"/>
      <c r="XEE283" s="39"/>
      <c r="XEF283" s="342"/>
      <c r="XEG283" s="337"/>
      <c r="XEH283" s="337"/>
      <c r="XEI283" s="39"/>
      <c r="XEJ283" s="342"/>
      <c r="XEK283" s="337"/>
      <c r="XEL283" s="337"/>
      <c r="XEM283" s="39"/>
      <c r="XEN283" s="342"/>
      <c r="XEO283" s="337"/>
      <c r="XEP283" s="337"/>
      <c r="XEQ283" s="39"/>
      <c r="XER283" s="342"/>
      <c r="XES283" s="337"/>
      <c r="XET283" s="337"/>
      <c r="XEU283" s="39"/>
      <c r="XEV283" s="342"/>
      <c r="XEW283" s="337"/>
      <c r="XEX283" s="337"/>
      <c r="XEY283" s="39"/>
      <c r="XEZ283" s="342"/>
      <c r="XFA283" s="337"/>
      <c r="XFB283" s="337"/>
      <c r="XFC283" s="39"/>
    </row>
    <row r="284" spans="1:16383" ht="31.5" customHeight="1" x14ac:dyDescent="0.25">
      <c r="A284" s="244"/>
      <c r="B284" s="245"/>
      <c r="C284" s="243"/>
      <c r="D284" s="244"/>
      <c r="E284" s="43" t="s">
        <v>116</v>
      </c>
      <c r="F284" s="244"/>
      <c r="G284" s="45">
        <v>2044.4</v>
      </c>
      <c r="H284" s="45">
        <v>2380</v>
      </c>
      <c r="I284" s="45">
        <v>1381.3</v>
      </c>
      <c r="J284" s="45">
        <v>1381.3</v>
      </c>
      <c r="K284" s="45">
        <v>1381.3</v>
      </c>
      <c r="L284" s="45">
        <v>1381.3</v>
      </c>
      <c r="M284" s="45">
        <v>1381.3</v>
      </c>
      <c r="N284" s="43" t="s">
        <v>118</v>
      </c>
      <c r="O284" s="113">
        <v>256068</v>
      </c>
      <c r="P284" s="43"/>
      <c r="Q284" s="166"/>
      <c r="R284" s="166"/>
      <c r="S284" s="166"/>
      <c r="T284" s="167"/>
      <c r="U284" s="166"/>
      <c r="V284" s="166"/>
      <c r="W284" s="166"/>
      <c r="X284" s="167"/>
      <c r="Y284" s="166"/>
      <c r="Z284" s="166"/>
      <c r="AA284" s="166"/>
      <c r="AB284" s="167"/>
      <c r="AC284" s="166"/>
      <c r="AD284" s="166"/>
      <c r="AE284" s="166"/>
      <c r="AF284" s="167"/>
      <c r="AG284" s="166"/>
      <c r="AH284" s="166"/>
      <c r="AI284" s="166"/>
      <c r="AJ284" s="167"/>
      <c r="AK284" s="166"/>
      <c r="AL284" s="166"/>
      <c r="AM284" s="166"/>
      <c r="AN284" s="167"/>
      <c r="AO284" s="166"/>
      <c r="AP284" s="166"/>
      <c r="AQ284" s="166"/>
      <c r="AR284" s="167"/>
      <c r="AS284" s="166"/>
      <c r="AT284" s="166"/>
      <c r="AU284" s="166"/>
      <c r="AV284" s="167"/>
      <c r="AW284" s="166"/>
      <c r="AX284" s="166"/>
      <c r="AY284" s="166"/>
      <c r="AZ284" s="167"/>
      <c r="BA284" s="166"/>
      <c r="BB284" s="166"/>
      <c r="BC284" s="166"/>
      <c r="BD284" s="167"/>
      <c r="BE284" s="166"/>
      <c r="BF284" s="166"/>
      <c r="BG284" s="166"/>
      <c r="BH284" s="167"/>
      <c r="BI284" s="166"/>
      <c r="BJ284" s="166"/>
      <c r="BK284" s="166"/>
      <c r="BL284" s="167"/>
      <c r="BM284" s="166"/>
      <c r="BN284" s="166"/>
      <c r="BO284" s="166"/>
      <c r="BP284" s="167"/>
      <c r="BQ284" s="166"/>
      <c r="BR284" s="166"/>
      <c r="BS284" s="166"/>
      <c r="BT284" s="167"/>
      <c r="BU284" s="166"/>
      <c r="BV284" s="166"/>
      <c r="BW284" s="166"/>
      <c r="BX284" s="167"/>
      <c r="BY284" s="166"/>
      <c r="BZ284" s="166"/>
      <c r="CA284" s="166"/>
      <c r="CB284" s="167"/>
      <c r="CC284" s="166"/>
      <c r="CD284" s="166"/>
      <c r="CE284" s="166"/>
      <c r="CF284" s="167"/>
      <c r="CG284" s="166"/>
      <c r="CH284" s="166"/>
      <c r="CI284" s="166"/>
      <c r="CJ284" s="167"/>
      <c r="CK284" s="166"/>
      <c r="CL284" s="166"/>
      <c r="CM284" s="166"/>
      <c r="CN284" s="167"/>
      <c r="CO284" s="166"/>
      <c r="CP284" s="166"/>
      <c r="CQ284" s="166"/>
      <c r="CR284" s="167"/>
      <c r="CS284" s="166"/>
      <c r="CT284" s="166"/>
      <c r="CU284" s="166"/>
      <c r="CV284" s="167"/>
      <c r="CW284" s="166"/>
      <c r="CX284" s="166"/>
      <c r="CY284" s="166"/>
      <c r="CZ284" s="167"/>
      <c r="DA284" s="166"/>
      <c r="DB284" s="166"/>
      <c r="DC284" s="166"/>
      <c r="DD284" s="167"/>
      <c r="DE284" s="166"/>
      <c r="DF284" s="166"/>
      <c r="DG284" s="166"/>
      <c r="DH284" s="167"/>
      <c r="DI284" s="166"/>
      <c r="DJ284" s="166"/>
      <c r="DK284" s="166"/>
      <c r="DL284" s="167"/>
      <c r="DM284" s="166"/>
      <c r="DN284" s="166"/>
      <c r="DO284" s="166"/>
      <c r="DP284" s="167"/>
      <c r="DQ284" s="166"/>
      <c r="DR284" s="166"/>
      <c r="DS284" s="166"/>
      <c r="DT284" s="167"/>
      <c r="DU284" s="166"/>
      <c r="DV284" s="166"/>
      <c r="DW284" s="166"/>
      <c r="DX284" s="167"/>
      <c r="DY284" s="166"/>
      <c r="DZ284" s="166"/>
      <c r="EA284" s="166"/>
      <c r="EB284" s="167"/>
      <c r="EC284" s="166"/>
      <c r="ED284" s="166"/>
      <c r="EE284" s="166"/>
      <c r="EF284" s="167"/>
      <c r="EG284" s="166"/>
      <c r="EH284" s="166"/>
      <c r="EI284" s="166"/>
      <c r="EJ284" s="167"/>
      <c r="EK284" s="166"/>
      <c r="EL284" s="166"/>
      <c r="EM284" s="166"/>
      <c r="EN284" s="167"/>
      <c r="EO284" s="166"/>
      <c r="EP284" s="166"/>
      <c r="EQ284" s="166"/>
      <c r="ER284" s="167"/>
      <c r="ES284" s="166"/>
      <c r="ET284" s="166"/>
      <c r="EU284" s="166"/>
      <c r="EV284" s="167"/>
      <c r="EW284" s="166"/>
      <c r="EX284" s="166"/>
      <c r="EY284" s="166"/>
      <c r="EZ284" s="167"/>
      <c r="FA284" s="166"/>
      <c r="FB284" s="166"/>
      <c r="FC284" s="166"/>
      <c r="FD284" s="167"/>
      <c r="FE284" s="166"/>
      <c r="FF284" s="166"/>
      <c r="FG284" s="166"/>
      <c r="FH284" s="167"/>
      <c r="FI284" s="166"/>
      <c r="FJ284" s="166"/>
      <c r="FK284" s="166"/>
      <c r="FL284" s="167"/>
      <c r="FM284" s="166"/>
      <c r="FN284" s="166"/>
      <c r="FO284" s="166"/>
      <c r="FP284" s="167"/>
      <c r="FQ284" s="166"/>
      <c r="FR284" s="166"/>
      <c r="FS284" s="166"/>
      <c r="FT284" s="167"/>
      <c r="FU284" s="166"/>
      <c r="FV284" s="166"/>
      <c r="FW284" s="166"/>
      <c r="FX284" s="167"/>
      <c r="FY284" s="166"/>
      <c r="FZ284" s="166"/>
      <c r="GA284" s="166"/>
      <c r="GB284" s="167"/>
      <c r="GC284" s="166"/>
      <c r="GD284" s="166"/>
      <c r="GE284" s="166"/>
      <c r="GF284" s="167"/>
      <c r="GG284" s="166"/>
      <c r="GH284" s="166"/>
      <c r="GI284" s="166"/>
      <c r="GJ284" s="167"/>
      <c r="GK284" s="166"/>
      <c r="GL284" s="166"/>
      <c r="GM284" s="166"/>
      <c r="GN284" s="167"/>
      <c r="GO284" s="166"/>
      <c r="GP284" s="166"/>
      <c r="GQ284" s="166"/>
      <c r="GR284" s="167"/>
      <c r="GS284" s="166"/>
      <c r="GT284" s="166"/>
      <c r="GU284" s="166"/>
      <c r="GV284" s="167"/>
      <c r="GW284" s="166"/>
      <c r="GX284" s="166"/>
      <c r="GY284" s="166"/>
      <c r="GZ284" s="167"/>
      <c r="HA284" s="166"/>
      <c r="HB284" s="166"/>
      <c r="HC284" s="166"/>
      <c r="HD284" s="167"/>
      <c r="HE284" s="166"/>
      <c r="HF284" s="166"/>
      <c r="HG284" s="166"/>
      <c r="HH284" s="167"/>
      <c r="HI284" s="166"/>
      <c r="HJ284" s="166"/>
      <c r="HK284" s="166"/>
      <c r="HL284" s="167"/>
      <c r="HM284" s="166"/>
      <c r="HN284" s="166"/>
      <c r="HO284" s="166"/>
      <c r="HP284" s="167"/>
      <c r="HQ284" s="166"/>
      <c r="HR284" s="166"/>
      <c r="HS284" s="166"/>
      <c r="HT284" s="167"/>
      <c r="HU284" s="166"/>
      <c r="HV284" s="166"/>
      <c r="HW284" s="166"/>
      <c r="HX284" s="167"/>
      <c r="HY284" s="166"/>
      <c r="HZ284" s="166"/>
      <c r="IA284" s="166"/>
      <c r="IB284" s="167"/>
      <c r="IC284" s="166"/>
      <c r="ID284" s="166"/>
      <c r="IE284" s="166"/>
      <c r="IF284" s="167"/>
      <c r="IG284" s="166"/>
      <c r="IH284" s="166"/>
      <c r="II284" s="166"/>
      <c r="IJ284" s="167"/>
      <c r="IK284" s="166"/>
      <c r="IL284" s="166"/>
      <c r="IM284" s="166"/>
      <c r="IN284" s="167"/>
      <c r="IO284" s="166"/>
      <c r="IP284" s="166"/>
      <c r="IQ284" s="166"/>
      <c r="IR284" s="167"/>
      <c r="IS284" s="166"/>
      <c r="IT284" s="166"/>
      <c r="IU284" s="166"/>
      <c r="IV284" s="167"/>
      <c r="IW284" s="166"/>
      <c r="IX284" s="166"/>
      <c r="IY284" s="166"/>
      <c r="IZ284" s="167"/>
      <c r="JA284" s="166"/>
      <c r="JB284" s="166"/>
      <c r="JC284" s="166"/>
      <c r="JD284" s="167"/>
      <c r="JE284" s="166"/>
      <c r="JF284" s="166"/>
      <c r="JG284" s="166"/>
      <c r="JH284" s="167"/>
      <c r="JI284" s="166"/>
      <c r="JJ284" s="166"/>
      <c r="JK284" s="166"/>
      <c r="JL284" s="167"/>
      <c r="JM284" s="166"/>
      <c r="JN284" s="166"/>
      <c r="JO284" s="166"/>
      <c r="JP284" s="167"/>
      <c r="JQ284" s="166"/>
      <c r="JR284" s="166"/>
      <c r="JS284" s="166"/>
      <c r="JT284" s="167"/>
      <c r="JU284" s="166"/>
      <c r="JV284" s="166"/>
      <c r="JW284" s="166"/>
      <c r="JX284" s="167"/>
      <c r="JY284" s="166"/>
      <c r="JZ284" s="166"/>
      <c r="KA284" s="166"/>
      <c r="KB284" s="167"/>
      <c r="KC284" s="166"/>
      <c r="KD284" s="166"/>
      <c r="KE284" s="166"/>
      <c r="KF284" s="167"/>
      <c r="KG284" s="166"/>
      <c r="KH284" s="166"/>
      <c r="KI284" s="166"/>
      <c r="KJ284" s="167"/>
      <c r="KK284" s="166"/>
      <c r="KL284" s="166"/>
      <c r="KM284" s="166"/>
      <c r="KN284" s="170"/>
      <c r="KO284" s="39"/>
      <c r="KP284" s="39"/>
      <c r="KQ284" s="37"/>
      <c r="KR284" s="171"/>
      <c r="KS284" s="39"/>
      <c r="KT284" s="39"/>
      <c r="KU284" s="37"/>
      <c r="KV284" s="171"/>
      <c r="KW284" s="39"/>
      <c r="KX284" s="39"/>
      <c r="KY284" s="37"/>
      <c r="KZ284" s="171"/>
      <c r="LA284" s="39"/>
      <c r="LB284" s="39"/>
      <c r="LC284" s="37"/>
      <c r="LD284" s="171"/>
      <c r="LE284" s="39"/>
      <c r="LF284" s="39"/>
      <c r="LG284" s="37"/>
      <c r="LH284" s="171"/>
      <c r="LI284" s="39"/>
      <c r="LJ284" s="39"/>
      <c r="LK284" s="37"/>
      <c r="LL284" s="171"/>
      <c r="LM284" s="39"/>
      <c r="LN284" s="39"/>
      <c r="LO284" s="37"/>
      <c r="LP284" s="171"/>
      <c r="LQ284" s="39"/>
      <c r="LR284" s="39"/>
      <c r="LS284" s="37"/>
      <c r="LT284" s="171"/>
      <c r="LU284" s="39"/>
      <c r="LV284" s="39"/>
      <c r="LW284" s="37"/>
      <c r="LX284" s="171"/>
      <c r="LY284" s="39"/>
      <c r="LZ284" s="39"/>
      <c r="MA284" s="37"/>
      <c r="MB284" s="171"/>
      <c r="MC284" s="39"/>
      <c r="MD284" s="39"/>
      <c r="ME284" s="37"/>
      <c r="MF284" s="171"/>
      <c r="MG284" s="39"/>
      <c r="MH284" s="39"/>
      <c r="MI284" s="37"/>
      <c r="MJ284" s="171"/>
      <c r="MK284" s="39"/>
      <c r="ML284" s="39"/>
      <c r="MM284" s="37"/>
      <c r="MN284" s="171"/>
      <c r="MO284" s="39"/>
      <c r="MP284" s="39"/>
      <c r="MQ284" s="37"/>
      <c r="MR284" s="171"/>
      <c r="MS284" s="39"/>
      <c r="MT284" s="39"/>
      <c r="MU284" s="37"/>
      <c r="MV284" s="171"/>
      <c r="MW284" s="39"/>
      <c r="MX284" s="39"/>
      <c r="MY284" s="37"/>
      <c r="MZ284" s="171"/>
      <c r="NA284" s="39"/>
      <c r="NB284" s="39"/>
      <c r="NC284" s="37"/>
      <c r="ND284" s="171"/>
      <c r="NE284" s="39"/>
      <c r="NF284" s="39"/>
      <c r="NG284" s="37"/>
      <c r="NH284" s="171"/>
      <c r="NI284" s="39"/>
      <c r="NJ284" s="39"/>
      <c r="NK284" s="37"/>
      <c r="NL284" s="171"/>
      <c r="NM284" s="39"/>
      <c r="NN284" s="39"/>
      <c r="NO284" s="37"/>
      <c r="NP284" s="171"/>
      <c r="NQ284" s="39"/>
      <c r="NR284" s="39"/>
      <c r="NS284" s="37"/>
      <c r="NT284" s="171"/>
      <c r="NU284" s="39"/>
      <c r="NV284" s="39"/>
      <c r="NW284" s="37"/>
      <c r="NX284" s="171"/>
      <c r="NY284" s="39"/>
      <c r="NZ284" s="39"/>
      <c r="OA284" s="37"/>
      <c r="OB284" s="171"/>
      <c r="OC284" s="39"/>
      <c r="OD284" s="39"/>
      <c r="OE284" s="37"/>
      <c r="OF284" s="171"/>
      <c r="OG284" s="39"/>
      <c r="OH284" s="39"/>
      <c r="OI284" s="37"/>
      <c r="OJ284" s="171"/>
      <c r="OK284" s="39"/>
      <c r="OL284" s="39"/>
      <c r="OM284" s="37"/>
      <c r="ON284" s="171"/>
      <c r="OO284" s="39"/>
      <c r="OP284" s="39"/>
      <c r="OQ284" s="37"/>
      <c r="OR284" s="171"/>
      <c r="OS284" s="39"/>
      <c r="OT284" s="39"/>
      <c r="OU284" s="37"/>
      <c r="OV284" s="171"/>
      <c r="OW284" s="39"/>
      <c r="OX284" s="39"/>
      <c r="OY284" s="37"/>
      <c r="OZ284" s="171"/>
      <c r="PA284" s="39"/>
      <c r="PB284" s="39"/>
      <c r="PC284" s="37"/>
      <c r="PD284" s="171"/>
      <c r="PE284" s="39"/>
      <c r="PF284" s="39"/>
      <c r="PG284" s="37"/>
      <c r="PH284" s="171"/>
      <c r="PI284" s="39"/>
      <c r="PJ284" s="39"/>
      <c r="PK284" s="37"/>
      <c r="PL284" s="171"/>
      <c r="PM284" s="39"/>
      <c r="PN284" s="39"/>
      <c r="PO284" s="37"/>
      <c r="PP284" s="171"/>
      <c r="PQ284" s="39"/>
      <c r="PR284" s="39"/>
      <c r="PS284" s="37"/>
      <c r="PT284" s="171"/>
      <c r="PU284" s="39"/>
      <c r="PV284" s="39"/>
      <c r="PW284" s="37"/>
      <c r="PX284" s="171"/>
      <c r="PY284" s="39"/>
      <c r="PZ284" s="39"/>
      <c r="QA284" s="37"/>
      <c r="QB284" s="171"/>
      <c r="QC284" s="39"/>
      <c r="QD284" s="39"/>
      <c r="QE284" s="37"/>
      <c r="QF284" s="171"/>
      <c r="QG284" s="39"/>
      <c r="QH284" s="39"/>
      <c r="QI284" s="37"/>
      <c r="QJ284" s="171"/>
      <c r="QK284" s="39"/>
      <c r="QL284" s="39"/>
      <c r="QM284" s="37"/>
      <c r="QN284" s="171"/>
      <c r="QO284" s="39"/>
      <c r="QP284" s="39"/>
      <c r="QQ284" s="37"/>
      <c r="QR284" s="171"/>
      <c r="QS284" s="39"/>
      <c r="QT284" s="39"/>
      <c r="QU284" s="37"/>
      <c r="QV284" s="171"/>
      <c r="QW284" s="39"/>
      <c r="QX284" s="39"/>
      <c r="QY284" s="37"/>
      <c r="QZ284" s="171"/>
      <c r="RA284" s="39"/>
      <c r="RB284" s="39"/>
      <c r="RC284" s="37"/>
      <c r="RD284" s="171"/>
      <c r="RE284" s="39"/>
      <c r="RF284" s="39"/>
      <c r="RG284" s="37"/>
      <c r="RH284" s="171"/>
      <c r="RI284" s="39"/>
      <c r="RJ284" s="39"/>
      <c r="RK284" s="37"/>
      <c r="RL284" s="171"/>
      <c r="RM284" s="39"/>
      <c r="RN284" s="39"/>
      <c r="RO284" s="37"/>
      <c r="RP284" s="171"/>
      <c r="RQ284" s="39"/>
      <c r="RR284" s="39"/>
      <c r="RS284" s="37"/>
      <c r="RT284" s="171"/>
      <c r="RU284" s="39"/>
      <c r="RV284" s="39"/>
      <c r="RW284" s="37"/>
      <c r="RX284" s="171"/>
      <c r="RY284" s="39"/>
      <c r="RZ284" s="39"/>
      <c r="SA284" s="37"/>
      <c r="SB284" s="171"/>
      <c r="SC284" s="39"/>
      <c r="SD284" s="39"/>
      <c r="SE284" s="37"/>
      <c r="SF284" s="171"/>
      <c r="SG284" s="39"/>
      <c r="SH284" s="39"/>
      <c r="SI284" s="37"/>
      <c r="SJ284" s="171"/>
      <c r="SK284" s="39"/>
      <c r="SL284" s="39"/>
      <c r="SM284" s="37"/>
      <c r="SN284" s="171"/>
      <c r="SO284" s="39"/>
      <c r="SP284" s="39"/>
      <c r="SQ284" s="37"/>
      <c r="SR284" s="171"/>
      <c r="SS284" s="39"/>
      <c r="ST284" s="39"/>
      <c r="SU284" s="37"/>
      <c r="SV284" s="171"/>
      <c r="SW284" s="39"/>
      <c r="SX284" s="39"/>
      <c r="SY284" s="37"/>
      <c r="SZ284" s="171"/>
      <c r="TA284" s="39"/>
      <c r="TB284" s="39"/>
      <c r="TC284" s="37"/>
      <c r="TD284" s="171"/>
      <c r="TE284" s="39"/>
      <c r="TF284" s="39"/>
      <c r="TG284" s="37"/>
      <c r="TH284" s="171"/>
      <c r="TI284" s="39"/>
      <c r="TJ284" s="39"/>
      <c r="TK284" s="37"/>
      <c r="TL284" s="171"/>
      <c r="TM284" s="39"/>
      <c r="TN284" s="39"/>
      <c r="TO284" s="37"/>
      <c r="TP284" s="171"/>
      <c r="TQ284" s="39"/>
      <c r="TR284" s="39"/>
      <c r="TS284" s="37"/>
      <c r="TT284" s="171"/>
      <c r="TU284" s="39"/>
      <c r="TV284" s="39"/>
      <c r="TW284" s="37"/>
      <c r="TX284" s="171"/>
      <c r="TY284" s="39"/>
      <c r="TZ284" s="39"/>
      <c r="UA284" s="37"/>
      <c r="UB284" s="171"/>
      <c r="UC284" s="39"/>
      <c r="UD284" s="39"/>
      <c r="UE284" s="37"/>
      <c r="UF284" s="171"/>
      <c r="UG284" s="39"/>
      <c r="UH284" s="39"/>
      <c r="UI284" s="37"/>
      <c r="UJ284" s="171"/>
      <c r="UK284" s="39"/>
      <c r="UL284" s="39"/>
      <c r="UM284" s="37"/>
      <c r="UN284" s="171"/>
      <c r="UO284" s="39"/>
      <c r="UP284" s="39"/>
      <c r="UQ284" s="37"/>
      <c r="UR284" s="171"/>
      <c r="US284" s="39"/>
      <c r="UT284" s="39"/>
      <c r="UU284" s="37"/>
      <c r="UV284" s="171"/>
      <c r="UW284" s="39"/>
      <c r="UX284" s="39"/>
      <c r="UY284" s="37"/>
      <c r="UZ284" s="171"/>
      <c r="VA284" s="39"/>
      <c r="VB284" s="39"/>
      <c r="VC284" s="37"/>
      <c r="VD284" s="171"/>
      <c r="VE284" s="39"/>
      <c r="VF284" s="39"/>
      <c r="VG284" s="37"/>
      <c r="VH284" s="171"/>
      <c r="VI284" s="39"/>
      <c r="VJ284" s="39"/>
      <c r="VK284" s="37"/>
      <c r="VL284" s="171"/>
      <c r="VM284" s="39"/>
      <c r="VN284" s="39"/>
      <c r="VO284" s="37"/>
      <c r="VP284" s="171"/>
      <c r="VQ284" s="39"/>
      <c r="VR284" s="39"/>
      <c r="VS284" s="37"/>
      <c r="VT284" s="171"/>
      <c r="VU284" s="39"/>
      <c r="VV284" s="39"/>
      <c r="VW284" s="37"/>
      <c r="VX284" s="171"/>
      <c r="VY284" s="39"/>
      <c r="VZ284" s="39"/>
      <c r="WA284" s="37"/>
      <c r="WB284" s="171"/>
      <c r="WC284" s="39"/>
      <c r="WD284" s="39"/>
      <c r="WE284" s="37"/>
      <c r="WF284" s="171"/>
      <c r="WG284" s="39"/>
      <c r="WH284" s="39"/>
      <c r="WI284" s="37"/>
      <c r="WJ284" s="171"/>
      <c r="WK284" s="39"/>
      <c r="WL284" s="39"/>
      <c r="WM284" s="37"/>
      <c r="WN284" s="171"/>
      <c r="WO284" s="39"/>
      <c r="WP284" s="39"/>
      <c r="WQ284" s="37"/>
      <c r="WR284" s="171"/>
      <c r="WS284" s="39"/>
      <c r="WT284" s="39"/>
      <c r="WU284" s="37"/>
      <c r="WV284" s="171"/>
      <c r="WW284" s="39"/>
      <c r="WX284" s="39"/>
      <c r="WY284" s="37"/>
      <c r="WZ284" s="171"/>
      <c r="XA284" s="39"/>
      <c r="XB284" s="39"/>
      <c r="XC284" s="37"/>
      <c r="XD284" s="171"/>
      <c r="XE284" s="39"/>
      <c r="XF284" s="39"/>
      <c r="XG284" s="37"/>
      <c r="XH284" s="171"/>
      <c r="XI284" s="39"/>
      <c r="XJ284" s="39"/>
      <c r="XK284" s="37"/>
      <c r="XL284" s="171"/>
      <c r="XM284" s="39"/>
      <c r="XN284" s="39"/>
      <c r="XO284" s="37"/>
      <c r="XP284" s="171"/>
      <c r="XQ284" s="39"/>
      <c r="XR284" s="39"/>
      <c r="XS284" s="37"/>
      <c r="XT284" s="171"/>
      <c r="XU284" s="39"/>
      <c r="XV284" s="39"/>
      <c r="XW284" s="37"/>
      <c r="XX284" s="171"/>
      <c r="XY284" s="39"/>
      <c r="XZ284" s="39"/>
      <c r="YA284" s="37"/>
      <c r="YB284" s="171"/>
      <c r="YC284" s="39"/>
      <c r="YD284" s="39"/>
      <c r="YE284" s="37"/>
      <c r="YF284" s="171"/>
      <c r="YG284" s="39"/>
      <c r="YH284" s="39"/>
      <c r="YI284" s="37"/>
      <c r="YJ284" s="171"/>
      <c r="YK284" s="39"/>
      <c r="YL284" s="39"/>
      <c r="YM284" s="37"/>
      <c r="YN284" s="171"/>
      <c r="YO284" s="39"/>
      <c r="YP284" s="39"/>
      <c r="YQ284" s="37"/>
      <c r="YR284" s="171"/>
      <c r="YS284" s="39"/>
      <c r="YT284" s="39"/>
      <c r="YU284" s="37"/>
      <c r="YV284" s="171"/>
      <c r="YW284" s="39"/>
      <c r="YX284" s="39"/>
      <c r="YY284" s="37"/>
      <c r="YZ284" s="171"/>
      <c r="ZA284" s="39"/>
      <c r="ZB284" s="39"/>
      <c r="ZC284" s="37"/>
      <c r="ZD284" s="171"/>
      <c r="ZE284" s="39"/>
      <c r="ZF284" s="39"/>
      <c r="ZG284" s="37"/>
      <c r="ZH284" s="171"/>
      <c r="ZI284" s="39"/>
      <c r="ZJ284" s="39"/>
      <c r="ZK284" s="37"/>
      <c r="ZL284" s="171"/>
      <c r="ZM284" s="39"/>
      <c r="ZN284" s="39"/>
      <c r="ZO284" s="37"/>
      <c r="ZP284" s="171"/>
      <c r="ZQ284" s="39"/>
      <c r="ZR284" s="39"/>
      <c r="ZS284" s="37"/>
      <c r="ZT284" s="171"/>
      <c r="ZU284" s="39"/>
      <c r="ZV284" s="39"/>
      <c r="ZW284" s="37"/>
      <c r="ZX284" s="171"/>
      <c r="ZY284" s="39"/>
      <c r="ZZ284" s="39"/>
      <c r="AAA284" s="37"/>
      <c r="AAB284" s="171"/>
      <c r="AAC284" s="39"/>
      <c r="AAD284" s="39"/>
      <c r="AAE284" s="37"/>
      <c r="AAF284" s="171"/>
      <c r="AAG284" s="39"/>
      <c r="AAH284" s="39"/>
      <c r="AAI284" s="37"/>
      <c r="AAJ284" s="171"/>
      <c r="AAK284" s="39"/>
      <c r="AAL284" s="39"/>
      <c r="AAM284" s="37"/>
      <c r="AAN284" s="171"/>
      <c r="AAO284" s="39"/>
      <c r="AAP284" s="39"/>
      <c r="AAQ284" s="37"/>
      <c r="AAR284" s="171"/>
      <c r="AAS284" s="39"/>
      <c r="AAT284" s="39"/>
      <c r="AAU284" s="37"/>
      <c r="AAV284" s="171"/>
      <c r="AAW284" s="39"/>
      <c r="AAX284" s="39"/>
      <c r="AAY284" s="37"/>
      <c r="AAZ284" s="171"/>
      <c r="ABA284" s="39"/>
      <c r="ABB284" s="39"/>
      <c r="ABC284" s="37"/>
      <c r="ABD284" s="171"/>
      <c r="ABE284" s="39"/>
      <c r="ABF284" s="39"/>
      <c r="ABG284" s="37"/>
      <c r="ABH284" s="171"/>
      <c r="ABI284" s="39"/>
      <c r="ABJ284" s="39"/>
      <c r="ABK284" s="37"/>
      <c r="ABL284" s="171"/>
      <c r="ABM284" s="39"/>
      <c r="ABN284" s="39"/>
      <c r="ABO284" s="37"/>
      <c r="ABP284" s="171"/>
      <c r="ABQ284" s="39"/>
      <c r="ABR284" s="39"/>
      <c r="ABS284" s="37"/>
      <c r="ABT284" s="171"/>
      <c r="ABU284" s="39"/>
      <c r="ABV284" s="39"/>
      <c r="ABW284" s="37"/>
      <c r="ABX284" s="171"/>
      <c r="ABY284" s="39"/>
      <c r="ABZ284" s="39"/>
      <c r="ACA284" s="37"/>
      <c r="ACB284" s="171"/>
      <c r="ACC284" s="39"/>
      <c r="ACD284" s="39"/>
      <c r="ACE284" s="37"/>
      <c r="ACF284" s="171"/>
      <c r="ACG284" s="39"/>
      <c r="ACH284" s="39"/>
      <c r="ACI284" s="37"/>
      <c r="ACJ284" s="171"/>
      <c r="ACK284" s="39"/>
      <c r="ACL284" s="39"/>
      <c r="ACM284" s="37"/>
      <c r="ACN284" s="171"/>
      <c r="ACO284" s="39"/>
      <c r="ACP284" s="39"/>
      <c r="ACQ284" s="37"/>
      <c r="ACR284" s="171"/>
      <c r="ACS284" s="39"/>
      <c r="ACT284" s="39"/>
      <c r="ACU284" s="37"/>
      <c r="ACV284" s="171"/>
      <c r="ACW284" s="39"/>
      <c r="ACX284" s="39"/>
      <c r="ACY284" s="37"/>
      <c r="ACZ284" s="171"/>
      <c r="ADA284" s="39"/>
      <c r="ADB284" s="39"/>
      <c r="ADC284" s="37"/>
      <c r="ADD284" s="171"/>
      <c r="ADE284" s="39"/>
      <c r="ADF284" s="39"/>
      <c r="ADG284" s="37"/>
      <c r="ADH284" s="171"/>
      <c r="ADI284" s="39"/>
      <c r="ADJ284" s="39"/>
      <c r="ADK284" s="37"/>
      <c r="ADL284" s="171"/>
      <c r="ADM284" s="39"/>
      <c r="ADN284" s="39"/>
      <c r="ADO284" s="37"/>
      <c r="ADP284" s="171"/>
      <c r="ADQ284" s="39"/>
      <c r="ADR284" s="39"/>
      <c r="ADS284" s="37"/>
      <c r="ADT284" s="171"/>
      <c r="ADU284" s="39"/>
      <c r="ADV284" s="39"/>
      <c r="ADW284" s="37"/>
      <c r="ADX284" s="171"/>
      <c r="ADY284" s="39"/>
      <c r="ADZ284" s="39"/>
      <c r="AEA284" s="37"/>
      <c r="AEB284" s="171"/>
      <c r="AEC284" s="39"/>
      <c r="AED284" s="39"/>
      <c r="AEE284" s="37"/>
      <c r="AEF284" s="171"/>
      <c r="AEG284" s="39"/>
      <c r="AEH284" s="39"/>
      <c r="AEI284" s="37"/>
      <c r="AEJ284" s="171"/>
      <c r="AEK284" s="39"/>
      <c r="AEL284" s="39"/>
      <c r="AEM284" s="37"/>
      <c r="AEN284" s="171"/>
      <c r="AEO284" s="39"/>
      <c r="AEP284" s="39"/>
      <c r="AEQ284" s="37"/>
      <c r="AER284" s="171"/>
      <c r="AES284" s="39"/>
      <c r="AET284" s="39"/>
      <c r="AEU284" s="37"/>
      <c r="AEV284" s="171"/>
      <c r="AEW284" s="39"/>
      <c r="AEX284" s="39"/>
      <c r="AEY284" s="37"/>
      <c r="AEZ284" s="171"/>
      <c r="AFA284" s="39"/>
      <c r="AFB284" s="39"/>
      <c r="AFC284" s="37"/>
      <c r="AFD284" s="171"/>
      <c r="AFE284" s="39"/>
      <c r="AFF284" s="39"/>
      <c r="AFG284" s="37"/>
      <c r="AFH284" s="171"/>
      <c r="AFI284" s="39"/>
      <c r="AFJ284" s="39"/>
      <c r="AFK284" s="37"/>
      <c r="AFL284" s="171"/>
      <c r="AFM284" s="39"/>
      <c r="AFN284" s="39"/>
      <c r="AFO284" s="37"/>
      <c r="AFP284" s="171"/>
      <c r="AFQ284" s="39"/>
      <c r="AFR284" s="39"/>
      <c r="AFS284" s="37"/>
      <c r="AFT284" s="171"/>
      <c r="AFU284" s="39"/>
      <c r="AFV284" s="39"/>
      <c r="AFW284" s="37"/>
      <c r="AFX284" s="171"/>
      <c r="AFY284" s="39"/>
      <c r="AFZ284" s="39"/>
      <c r="AGA284" s="37"/>
      <c r="AGB284" s="171"/>
      <c r="AGC284" s="39"/>
      <c r="AGD284" s="39"/>
      <c r="AGE284" s="37"/>
      <c r="AGF284" s="171"/>
      <c r="AGG284" s="39"/>
      <c r="AGH284" s="39"/>
      <c r="AGI284" s="37"/>
      <c r="AGJ284" s="171"/>
      <c r="AGK284" s="39"/>
      <c r="AGL284" s="39"/>
      <c r="AGM284" s="37"/>
      <c r="AGN284" s="171"/>
      <c r="AGO284" s="39"/>
      <c r="AGP284" s="39"/>
      <c r="AGQ284" s="37"/>
      <c r="AGR284" s="171"/>
      <c r="AGS284" s="39"/>
      <c r="AGT284" s="39"/>
      <c r="AGU284" s="37"/>
      <c r="AGV284" s="171"/>
      <c r="AGW284" s="39"/>
      <c r="AGX284" s="39"/>
      <c r="AGY284" s="37"/>
      <c r="AGZ284" s="171"/>
      <c r="AHA284" s="39"/>
      <c r="AHB284" s="39"/>
      <c r="AHC284" s="37"/>
      <c r="AHD284" s="171"/>
      <c r="AHE284" s="39"/>
      <c r="AHF284" s="39"/>
      <c r="AHG284" s="37"/>
      <c r="AHH284" s="171"/>
      <c r="AHI284" s="39"/>
      <c r="AHJ284" s="39"/>
      <c r="AHK284" s="37"/>
      <c r="AHL284" s="171"/>
      <c r="AHM284" s="39"/>
      <c r="AHN284" s="39"/>
      <c r="AHO284" s="37"/>
      <c r="AHP284" s="171"/>
      <c r="AHQ284" s="39"/>
      <c r="AHR284" s="39"/>
      <c r="AHS284" s="37"/>
      <c r="AHT284" s="171"/>
      <c r="AHU284" s="39"/>
      <c r="AHV284" s="39"/>
      <c r="AHW284" s="37"/>
      <c r="AHX284" s="171"/>
      <c r="AHY284" s="39"/>
      <c r="AHZ284" s="39"/>
      <c r="AIA284" s="37"/>
      <c r="AIB284" s="171"/>
      <c r="AIC284" s="39"/>
      <c r="AID284" s="39"/>
      <c r="AIE284" s="37"/>
      <c r="AIF284" s="171"/>
      <c r="AIG284" s="39"/>
      <c r="AIH284" s="39"/>
      <c r="AII284" s="37"/>
      <c r="AIJ284" s="171"/>
      <c r="AIK284" s="39"/>
      <c r="AIL284" s="39"/>
      <c r="AIM284" s="37"/>
      <c r="AIN284" s="171"/>
      <c r="AIO284" s="39"/>
      <c r="AIP284" s="39"/>
      <c r="AIQ284" s="37"/>
      <c r="AIR284" s="171"/>
      <c r="AIS284" s="39"/>
      <c r="AIT284" s="39"/>
      <c r="AIU284" s="37"/>
      <c r="AIV284" s="171"/>
      <c r="AIW284" s="39"/>
      <c r="AIX284" s="39"/>
      <c r="AIY284" s="37"/>
      <c r="AIZ284" s="171"/>
      <c r="AJA284" s="39"/>
      <c r="AJB284" s="39"/>
      <c r="AJC284" s="37"/>
      <c r="AJD284" s="171"/>
      <c r="AJE284" s="39"/>
      <c r="AJF284" s="39"/>
      <c r="AJG284" s="37"/>
      <c r="AJH284" s="171"/>
      <c r="AJI284" s="39"/>
      <c r="AJJ284" s="39"/>
      <c r="AJK284" s="37"/>
      <c r="AJL284" s="171"/>
      <c r="AJM284" s="39"/>
      <c r="AJN284" s="39"/>
      <c r="AJO284" s="37"/>
      <c r="AJP284" s="171"/>
      <c r="AJQ284" s="39"/>
      <c r="AJR284" s="39"/>
      <c r="AJS284" s="37"/>
      <c r="AJT284" s="171"/>
      <c r="AJU284" s="39"/>
      <c r="AJV284" s="39"/>
      <c r="AJW284" s="37"/>
      <c r="AJX284" s="171"/>
      <c r="AJY284" s="39"/>
      <c r="AJZ284" s="39"/>
      <c r="AKA284" s="37"/>
      <c r="AKB284" s="171"/>
      <c r="AKC284" s="39"/>
      <c r="AKD284" s="39"/>
      <c r="AKE284" s="37"/>
      <c r="AKF284" s="171"/>
      <c r="AKG284" s="39"/>
      <c r="AKH284" s="39"/>
      <c r="AKI284" s="37"/>
      <c r="AKJ284" s="171"/>
      <c r="AKK284" s="39"/>
      <c r="AKL284" s="39"/>
      <c r="AKM284" s="37"/>
      <c r="AKN284" s="171"/>
      <c r="AKO284" s="39"/>
      <c r="AKP284" s="39"/>
      <c r="AKQ284" s="37"/>
      <c r="AKR284" s="171"/>
      <c r="AKS284" s="39"/>
      <c r="AKT284" s="39"/>
      <c r="AKU284" s="37"/>
      <c r="AKV284" s="171"/>
      <c r="AKW284" s="39"/>
      <c r="AKX284" s="39"/>
      <c r="AKY284" s="37"/>
      <c r="AKZ284" s="171"/>
      <c r="ALA284" s="39"/>
      <c r="ALB284" s="39"/>
      <c r="ALC284" s="37"/>
      <c r="ALD284" s="171"/>
      <c r="ALE284" s="39"/>
      <c r="ALF284" s="39"/>
      <c r="ALG284" s="37"/>
      <c r="ALH284" s="171"/>
      <c r="ALI284" s="39"/>
      <c r="ALJ284" s="39"/>
      <c r="ALK284" s="37"/>
      <c r="ALL284" s="171"/>
      <c r="ALM284" s="39"/>
      <c r="ALN284" s="39"/>
      <c r="ALO284" s="37"/>
      <c r="ALP284" s="171"/>
      <c r="ALQ284" s="39"/>
      <c r="ALR284" s="39"/>
      <c r="ALS284" s="37"/>
      <c r="ALT284" s="171"/>
      <c r="ALU284" s="39"/>
      <c r="ALV284" s="39"/>
      <c r="ALW284" s="37"/>
      <c r="ALX284" s="171"/>
      <c r="ALY284" s="39"/>
      <c r="ALZ284" s="39"/>
      <c r="AMA284" s="37"/>
      <c r="AMB284" s="171"/>
      <c r="AMC284" s="39"/>
      <c r="AMD284" s="39"/>
      <c r="AME284" s="37"/>
      <c r="AMF284" s="171"/>
      <c r="AMG284" s="39"/>
      <c r="AMH284" s="39"/>
      <c r="AMI284" s="37"/>
      <c r="AMJ284" s="171"/>
      <c r="AMK284" s="39"/>
      <c r="AML284" s="39"/>
      <c r="AMM284" s="37"/>
      <c r="AMN284" s="171"/>
      <c r="AMO284" s="39"/>
      <c r="AMP284" s="39"/>
      <c r="AMQ284" s="37"/>
      <c r="AMR284" s="171"/>
      <c r="AMS284" s="39"/>
      <c r="AMT284" s="39"/>
      <c r="AMU284" s="37"/>
      <c r="AMV284" s="171"/>
      <c r="AMW284" s="39"/>
      <c r="AMX284" s="39"/>
      <c r="AMY284" s="37"/>
      <c r="AMZ284" s="171"/>
      <c r="ANA284" s="39"/>
      <c r="ANB284" s="39"/>
      <c r="ANC284" s="37"/>
      <c r="AND284" s="171"/>
      <c r="ANE284" s="39"/>
      <c r="ANF284" s="39"/>
      <c r="ANG284" s="37"/>
      <c r="ANH284" s="171"/>
      <c r="ANI284" s="39"/>
      <c r="ANJ284" s="39"/>
      <c r="ANK284" s="37"/>
      <c r="ANL284" s="171"/>
      <c r="ANM284" s="39"/>
      <c r="ANN284" s="39"/>
      <c r="ANO284" s="37"/>
      <c r="ANP284" s="171"/>
      <c r="ANQ284" s="39"/>
      <c r="ANR284" s="39"/>
      <c r="ANS284" s="37"/>
      <c r="ANT284" s="171"/>
      <c r="ANU284" s="39"/>
      <c r="ANV284" s="39"/>
      <c r="ANW284" s="37"/>
      <c r="ANX284" s="171"/>
      <c r="ANY284" s="39"/>
      <c r="ANZ284" s="39"/>
      <c r="AOA284" s="37"/>
      <c r="AOB284" s="171"/>
      <c r="AOC284" s="39"/>
      <c r="AOD284" s="39"/>
      <c r="AOE284" s="37"/>
      <c r="AOF284" s="171"/>
      <c r="AOG284" s="39"/>
      <c r="AOH284" s="39"/>
      <c r="AOI284" s="37"/>
      <c r="AOJ284" s="171"/>
      <c r="AOK284" s="39"/>
      <c r="AOL284" s="39"/>
      <c r="AOM284" s="37"/>
      <c r="AON284" s="171"/>
      <c r="AOO284" s="39"/>
      <c r="AOP284" s="39"/>
      <c r="AOQ284" s="37"/>
      <c r="AOR284" s="171"/>
      <c r="AOS284" s="39"/>
      <c r="AOT284" s="39"/>
      <c r="AOU284" s="37"/>
      <c r="AOV284" s="171"/>
      <c r="AOW284" s="39"/>
      <c r="AOX284" s="39"/>
      <c r="AOY284" s="37"/>
      <c r="AOZ284" s="171"/>
      <c r="APA284" s="39"/>
      <c r="APB284" s="39"/>
      <c r="APC284" s="37"/>
      <c r="APD284" s="171"/>
      <c r="APE284" s="39"/>
      <c r="APF284" s="39"/>
      <c r="APG284" s="37"/>
      <c r="APH284" s="171"/>
      <c r="API284" s="39"/>
      <c r="APJ284" s="39"/>
      <c r="APK284" s="37"/>
      <c r="APL284" s="171"/>
      <c r="APM284" s="39"/>
      <c r="APN284" s="39"/>
      <c r="APO284" s="37"/>
      <c r="APP284" s="171"/>
      <c r="APQ284" s="39"/>
      <c r="APR284" s="39"/>
      <c r="APS284" s="37"/>
      <c r="APT284" s="171"/>
      <c r="APU284" s="39"/>
      <c r="APV284" s="39"/>
      <c r="APW284" s="37"/>
      <c r="APX284" s="171"/>
      <c r="APY284" s="39"/>
      <c r="APZ284" s="39"/>
      <c r="AQA284" s="37"/>
      <c r="AQB284" s="171"/>
      <c r="AQC284" s="39"/>
      <c r="AQD284" s="39"/>
      <c r="AQE284" s="37"/>
      <c r="AQF284" s="171"/>
      <c r="AQG284" s="39"/>
      <c r="AQH284" s="39"/>
      <c r="AQI284" s="37"/>
      <c r="AQJ284" s="171"/>
      <c r="AQK284" s="39"/>
      <c r="AQL284" s="39"/>
      <c r="AQM284" s="37"/>
      <c r="AQN284" s="171"/>
      <c r="AQO284" s="39"/>
      <c r="AQP284" s="39"/>
      <c r="AQQ284" s="37"/>
      <c r="AQR284" s="171"/>
      <c r="AQS284" s="39"/>
      <c r="AQT284" s="39"/>
      <c r="AQU284" s="37"/>
      <c r="AQV284" s="171"/>
      <c r="AQW284" s="39"/>
      <c r="AQX284" s="39"/>
      <c r="AQY284" s="37"/>
      <c r="AQZ284" s="171"/>
      <c r="ARA284" s="39"/>
      <c r="ARB284" s="39"/>
      <c r="ARC284" s="37"/>
      <c r="ARD284" s="171"/>
      <c r="ARE284" s="39"/>
      <c r="ARF284" s="39"/>
      <c r="ARG284" s="37"/>
      <c r="ARH284" s="171"/>
      <c r="ARI284" s="39"/>
      <c r="ARJ284" s="39"/>
      <c r="ARK284" s="37"/>
      <c r="ARL284" s="171"/>
      <c r="ARM284" s="39"/>
      <c r="ARN284" s="39"/>
      <c r="ARO284" s="37"/>
      <c r="ARP284" s="171"/>
      <c r="ARQ284" s="39"/>
      <c r="ARR284" s="39"/>
      <c r="ARS284" s="37"/>
      <c r="ART284" s="171"/>
      <c r="ARU284" s="39"/>
      <c r="ARV284" s="39"/>
      <c r="ARW284" s="37"/>
      <c r="ARX284" s="171"/>
      <c r="ARY284" s="39"/>
      <c r="ARZ284" s="39"/>
      <c r="ASA284" s="37"/>
      <c r="ASB284" s="171"/>
      <c r="ASC284" s="39"/>
      <c r="ASD284" s="39"/>
      <c r="ASE284" s="37"/>
      <c r="ASF284" s="171"/>
      <c r="ASG284" s="39"/>
      <c r="ASH284" s="39"/>
      <c r="ASI284" s="37"/>
      <c r="ASJ284" s="171"/>
      <c r="ASK284" s="39"/>
      <c r="ASL284" s="39"/>
      <c r="ASM284" s="37"/>
      <c r="ASN284" s="171"/>
      <c r="ASO284" s="39"/>
      <c r="ASP284" s="39"/>
      <c r="ASQ284" s="37"/>
      <c r="ASR284" s="171"/>
      <c r="ASS284" s="39"/>
      <c r="AST284" s="39"/>
      <c r="ASU284" s="37"/>
      <c r="ASV284" s="171"/>
      <c r="ASW284" s="39"/>
      <c r="ASX284" s="39"/>
      <c r="ASY284" s="37"/>
      <c r="ASZ284" s="171"/>
      <c r="ATA284" s="39"/>
      <c r="ATB284" s="39"/>
      <c r="ATC284" s="37"/>
      <c r="ATD284" s="171"/>
      <c r="ATE284" s="39"/>
      <c r="ATF284" s="39"/>
      <c r="ATG284" s="37"/>
      <c r="ATH284" s="171"/>
      <c r="ATI284" s="39"/>
      <c r="ATJ284" s="39"/>
      <c r="ATK284" s="37"/>
      <c r="ATL284" s="171"/>
      <c r="ATM284" s="39"/>
      <c r="ATN284" s="39"/>
      <c r="ATO284" s="37"/>
      <c r="ATP284" s="171"/>
      <c r="ATQ284" s="39"/>
      <c r="ATR284" s="39"/>
      <c r="ATS284" s="37"/>
      <c r="ATT284" s="171"/>
      <c r="ATU284" s="39"/>
      <c r="ATV284" s="39"/>
      <c r="ATW284" s="37"/>
      <c r="ATX284" s="171"/>
      <c r="ATY284" s="39"/>
      <c r="ATZ284" s="39"/>
      <c r="AUA284" s="37"/>
      <c r="AUB284" s="171"/>
      <c r="AUC284" s="39"/>
      <c r="AUD284" s="39"/>
      <c r="AUE284" s="37"/>
      <c r="AUF284" s="171"/>
      <c r="AUG284" s="39"/>
      <c r="AUH284" s="39"/>
      <c r="AUI284" s="37"/>
      <c r="AUJ284" s="171"/>
      <c r="AUK284" s="39"/>
      <c r="AUL284" s="39"/>
      <c r="AUM284" s="37"/>
      <c r="AUN284" s="171"/>
      <c r="AUO284" s="39"/>
      <c r="AUP284" s="39"/>
      <c r="AUQ284" s="37"/>
      <c r="AUR284" s="171"/>
      <c r="AUS284" s="39"/>
      <c r="AUT284" s="39"/>
      <c r="AUU284" s="37"/>
      <c r="AUV284" s="171"/>
      <c r="AUW284" s="39"/>
      <c r="AUX284" s="39"/>
      <c r="AUY284" s="37"/>
      <c r="AUZ284" s="171"/>
      <c r="AVA284" s="39"/>
      <c r="AVB284" s="39"/>
      <c r="AVC284" s="37"/>
      <c r="AVD284" s="171"/>
      <c r="AVE284" s="39"/>
      <c r="AVF284" s="39"/>
      <c r="AVG284" s="37"/>
      <c r="AVH284" s="171"/>
      <c r="AVI284" s="39"/>
      <c r="AVJ284" s="39"/>
      <c r="AVK284" s="37"/>
      <c r="AVL284" s="171"/>
      <c r="AVM284" s="39"/>
      <c r="AVN284" s="39"/>
      <c r="AVO284" s="37"/>
      <c r="AVP284" s="171"/>
      <c r="AVQ284" s="39"/>
      <c r="AVR284" s="39"/>
      <c r="AVS284" s="37"/>
      <c r="AVT284" s="171"/>
      <c r="AVU284" s="39"/>
      <c r="AVV284" s="39"/>
      <c r="AVW284" s="37"/>
      <c r="AVX284" s="171"/>
      <c r="AVY284" s="39"/>
      <c r="AVZ284" s="39"/>
      <c r="AWA284" s="37"/>
      <c r="AWB284" s="171"/>
      <c r="AWC284" s="39"/>
      <c r="AWD284" s="39"/>
      <c r="AWE284" s="37"/>
      <c r="AWF284" s="171"/>
      <c r="AWG284" s="39"/>
      <c r="AWH284" s="39"/>
      <c r="AWI284" s="37"/>
      <c r="AWJ284" s="171"/>
      <c r="AWK284" s="39"/>
      <c r="AWL284" s="39"/>
      <c r="AWM284" s="37"/>
      <c r="AWN284" s="171"/>
      <c r="AWO284" s="39"/>
      <c r="AWP284" s="39"/>
      <c r="AWQ284" s="37"/>
      <c r="AWR284" s="171"/>
      <c r="AWS284" s="39"/>
      <c r="AWT284" s="39"/>
      <c r="AWU284" s="37"/>
      <c r="AWV284" s="171"/>
      <c r="AWW284" s="39"/>
      <c r="AWX284" s="39"/>
      <c r="AWY284" s="37"/>
      <c r="AWZ284" s="171"/>
      <c r="AXA284" s="39"/>
      <c r="AXB284" s="39"/>
      <c r="AXC284" s="37"/>
      <c r="AXD284" s="171"/>
      <c r="AXE284" s="39"/>
      <c r="AXF284" s="39"/>
      <c r="AXG284" s="37"/>
      <c r="AXH284" s="171"/>
      <c r="AXI284" s="39"/>
      <c r="AXJ284" s="39"/>
      <c r="AXK284" s="37"/>
      <c r="AXL284" s="171"/>
      <c r="AXM284" s="39"/>
      <c r="AXN284" s="39"/>
      <c r="AXO284" s="37"/>
      <c r="AXP284" s="171"/>
      <c r="AXQ284" s="39"/>
      <c r="AXR284" s="39"/>
      <c r="AXS284" s="37"/>
      <c r="AXT284" s="171"/>
      <c r="AXU284" s="39"/>
      <c r="AXV284" s="39"/>
      <c r="AXW284" s="37"/>
      <c r="AXX284" s="171"/>
      <c r="AXY284" s="39"/>
      <c r="AXZ284" s="39"/>
      <c r="AYA284" s="37"/>
      <c r="AYB284" s="171"/>
      <c r="AYC284" s="39"/>
      <c r="AYD284" s="39"/>
      <c r="AYE284" s="37"/>
      <c r="AYF284" s="171"/>
      <c r="AYG284" s="39"/>
      <c r="AYH284" s="39"/>
      <c r="AYI284" s="37"/>
      <c r="AYJ284" s="171"/>
      <c r="AYK284" s="39"/>
      <c r="AYL284" s="39"/>
      <c r="AYM284" s="37"/>
      <c r="AYN284" s="171"/>
      <c r="AYO284" s="39"/>
      <c r="AYP284" s="39"/>
      <c r="AYQ284" s="37"/>
      <c r="AYR284" s="171"/>
      <c r="AYS284" s="39"/>
      <c r="AYT284" s="39"/>
      <c r="AYU284" s="37"/>
      <c r="AYV284" s="171"/>
      <c r="AYW284" s="39"/>
      <c r="AYX284" s="39"/>
      <c r="AYY284" s="37"/>
      <c r="AYZ284" s="171"/>
      <c r="AZA284" s="39"/>
      <c r="AZB284" s="39"/>
      <c r="AZC284" s="37"/>
      <c r="AZD284" s="171"/>
      <c r="AZE284" s="39"/>
      <c r="AZF284" s="39"/>
      <c r="AZG284" s="37"/>
      <c r="AZH284" s="171"/>
      <c r="AZI284" s="39"/>
      <c r="AZJ284" s="39"/>
      <c r="AZK284" s="37"/>
      <c r="AZL284" s="171"/>
      <c r="AZM284" s="39"/>
      <c r="AZN284" s="39"/>
      <c r="AZO284" s="37"/>
      <c r="AZP284" s="171"/>
      <c r="AZQ284" s="39"/>
      <c r="AZR284" s="39"/>
      <c r="AZS284" s="37"/>
      <c r="AZT284" s="171"/>
      <c r="AZU284" s="39"/>
      <c r="AZV284" s="39"/>
      <c r="AZW284" s="37"/>
      <c r="AZX284" s="171"/>
      <c r="AZY284" s="39"/>
      <c r="AZZ284" s="39"/>
      <c r="BAA284" s="37"/>
      <c r="BAB284" s="171"/>
      <c r="BAC284" s="39"/>
      <c r="BAD284" s="39"/>
      <c r="BAE284" s="37"/>
      <c r="BAF284" s="171"/>
      <c r="BAG284" s="39"/>
      <c r="BAH284" s="39"/>
      <c r="BAI284" s="37"/>
      <c r="BAJ284" s="171"/>
      <c r="BAK284" s="39"/>
      <c r="BAL284" s="39"/>
      <c r="BAM284" s="37"/>
      <c r="BAN284" s="171"/>
      <c r="BAO284" s="39"/>
      <c r="BAP284" s="39"/>
      <c r="BAQ284" s="37"/>
      <c r="BAR284" s="171"/>
      <c r="BAS284" s="39"/>
      <c r="BAT284" s="39"/>
      <c r="BAU284" s="37"/>
      <c r="BAV284" s="171"/>
      <c r="BAW284" s="39"/>
      <c r="BAX284" s="39"/>
      <c r="BAY284" s="37"/>
      <c r="BAZ284" s="171"/>
      <c r="BBA284" s="39"/>
      <c r="BBB284" s="39"/>
      <c r="BBC284" s="37"/>
      <c r="BBD284" s="171"/>
      <c r="BBE284" s="39"/>
      <c r="BBF284" s="39"/>
      <c r="BBG284" s="37"/>
      <c r="BBH284" s="171"/>
      <c r="BBI284" s="39"/>
      <c r="BBJ284" s="39"/>
      <c r="BBK284" s="37"/>
      <c r="BBL284" s="171"/>
      <c r="BBM284" s="39"/>
      <c r="BBN284" s="39"/>
      <c r="BBO284" s="37"/>
      <c r="BBP284" s="171"/>
      <c r="BBQ284" s="39"/>
      <c r="BBR284" s="39"/>
      <c r="BBS284" s="37"/>
      <c r="BBT284" s="171"/>
      <c r="BBU284" s="39"/>
      <c r="BBV284" s="39"/>
      <c r="BBW284" s="37"/>
      <c r="BBX284" s="171"/>
      <c r="BBY284" s="39"/>
      <c r="BBZ284" s="39"/>
      <c r="BCA284" s="37"/>
      <c r="BCB284" s="171"/>
      <c r="BCC284" s="39"/>
      <c r="BCD284" s="39"/>
      <c r="BCE284" s="37"/>
      <c r="BCF284" s="171"/>
      <c r="BCG284" s="39"/>
      <c r="BCH284" s="39"/>
      <c r="BCI284" s="37"/>
      <c r="BCJ284" s="171"/>
      <c r="BCK284" s="39"/>
      <c r="BCL284" s="39"/>
      <c r="BCM284" s="37"/>
      <c r="BCN284" s="171"/>
      <c r="BCO284" s="39"/>
      <c r="BCP284" s="39"/>
      <c r="BCQ284" s="37"/>
      <c r="BCR284" s="171"/>
      <c r="BCS284" s="39"/>
      <c r="BCT284" s="39"/>
      <c r="BCU284" s="37"/>
      <c r="BCV284" s="171"/>
      <c r="BCW284" s="39"/>
      <c r="BCX284" s="39"/>
      <c r="BCY284" s="37"/>
      <c r="BCZ284" s="171"/>
      <c r="BDA284" s="39"/>
      <c r="BDB284" s="39"/>
      <c r="BDC284" s="37"/>
      <c r="BDD284" s="171"/>
      <c r="BDE284" s="39"/>
      <c r="BDF284" s="39"/>
      <c r="BDG284" s="37"/>
      <c r="BDH284" s="171"/>
      <c r="BDI284" s="39"/>
      <c r="BDJ284" s="39"/>
      <c r="BDK284" s="37"/>
      <c r="BDL284" s="171"/>
      <c r="BDM284" s="39"/>
      <c r="BDN284" s="39"/>
      <c r="BDO284" s="37"/>
      <c r="BDP284" s="171"/>
      <c r="BDQ284" s="39"/>
      <c r="BDR284" s="39"/>
      <c r="BDS284" s="37"/>
      <c r="BDT284" s="171"/>
      <c r="BDU284" s="39"/>
      <c r="BDV284" s="39"/>
      <c r="BDW284" s="37"/>
      <c r="BDX284" s="171"/>
      <c r="BDY284" s="39"/>
      <c r="BDZ284" s="39"/>
      <c r="BEA284" s="37"/>
      <c r="BEB284" s="171"/>
      <c r="BEC284" s="39"/>
      <c r="BED284" s="39"/>
      <c r="BEE284" s="37"/>
      <c r="BEF284" s="171"/>
      <c r="BEG284" s="39"/>
      <c r="BEH284" s="39"/>
      <c r="BEI284" s="37"/>
      <c r="BEJ284" s="171"/>
      <c r="BEK284" s="39"/>
      <c r="BEL284" s="39"/>
      <c r="BEM284" s="37"/>
      <c r="BEN284" s="171"/>
      <c r="BEO284" s="39"/>
      <c r="BEP284" s="39"/>
      <c r="BEQ284" s="37"/>
      <c r="BER284" s="171"/>
      <c r="BES284" s="39"/>
      <c r="BET284" s="39"/>
      <c r="BEU284" s="37"/>
      <c r="BEV284" s="171"/>
      <c r="BEW284" s="39"/>
      <c r="BEX284" s="39"/>
      <c r="BEY284" s="37"/>
      <c r="BEZ284" s="171"/>
      <c r="BFA284" s="39"/>
      <c r="BFB284" s="39"/>
      <c r="BFC284" s="37"/>
      <c r="BFD284" s="171"/>
      <c r="BFE284" s="39"/>
      <c r="BFF284" s="39"/>
      <c r="BFG284" s="37"/>
      <c r="BFH284" s="171"/>
      <c r="BFI284" s="39"/>
      <c r="BFJ284" s="39"/>
      <c r="BFK284" s="37"/>
      <c r="BFL284" s="171"/>
      <c r="BFM284" s="39"/>
      <c r="BFN284" s="39"/>
      <c r="BFO284" s="37"/>
      <c r="BFP284" s="171"/>
      <c r="BFQ284" s="39"/>
      <c r="BFR284" s="39"/>
      <c r="BFS284" s="37"/>
      <c r="BFT284" s="171"/>
      <c r="BFU284" s="39"/>
      <c r="BFV284" s="39"/>
      <c r="BFW284" s="37"/>
      <c r="BFX284" s="171"/>
      <c r="BFY284" s="39"/>
      <c r="BFZ284" s="39"/>
      <c r="BGA284" s="37"/>
      <c r="BGB284" s="171"/>
      <c r="BGC284" s="39"/>
      <c r="BGD284" s="39"/>
      <c r="BGE284" s="37"/>
      <c r="BGF284" s="171"/>
      <c r="BGG284" s="39"/>
      <c r="BGH284" s="39"/>
      <c r="BGI284" s="37"/>
      <c r="BGJ284" s="171"/>
      <c r="BGK284" s="39"/>
      <c r="BGL284" s="39"/>
      <c r="BGM284" s="37"/>
      <c r="BGN284" s="171"/>
      <c r="BGO284" s="39"/>
      <c r="BGP284" s="39"/>
      <c r="BGQ284" s="37"/>
      <c r="BGR284" s="171"/>
      <c r="BGS284" s="39"/>
      <c r="BGT284" s="39"/>
      <c r="BGU284" s="37"/>
      <c r="BGV284" s="171"/>
      <c r="BGW284" s="39"/>
      <c r="BGX284" s="39"/>
      <c r="BGY284" s="37"/>
      <c r="BGZ284" s="171"/>
      <c r="BHA284" s="39"/>
      <c r="BHB284" s="39"/>
      <c r="BHC284" s="37"/>
      <c r="BHD284" s="171"/>
      <c r="BHE284" s="39"/>
      <c r="BHF284" s="39"/>
      <c r="BHG284" s="37"/>
      <c r="BHH284" s="171"/>
      <c r="BHI284" s="39"/>
      <c r="BHJ284" s="39"/>
      <c r="BHK284" s="37"/>
      <c r="BHL284" s="171"/>
      <c r="BHM284" s="39"/>
      <c r="BHN284" s="39"/>
      <c r="BHO284" s="37"/>
      <c r="BHP284" s="171"/>
      <c r="BHQ284" s="39"/>
      <c r="BHR284" s="39"/>
      <c r="BHS284" s="37"/>
      <c r="BHT284" s="171"/>
      <c r="BHU284" s="39"/>
      <c r="BHV284" s="39"/>
      <c r="BHW284" s="37"/>
      <c r="BHX284" s="171"/>
      <c r="BHY284" s="39"/>
      <c r="BHZ284" s="39"/>
      <c r="BIA284" s="37"/>
      <c r="BIB284" s="171"/>
      <c r="BIC284" s="39"/>
      <c r="BID284" s="39"/>
      <c r="BIE284" s="37"/>
      <c r="BIF284" s="171"/>
      <c r="BIG284" s="39"/>
      <c r="BIH284" s="39"/>
      <c r="BII284" s="37"/>
      <c r="BIJ284" s="171"/>
      <c r="BIK284" s="39"/>
      <c r="BIL284" s="39"/>
      <c r="BIM284" s="37"/>
      <c r="BIN284" s="171"/>
      <c r="BIO284" s="39"/>
      <c r="BIP284" s="39"/>
      <c r="BIQ284" s="37"/>
      <c r="BIR284" s="171"/>
      <c r="BIS284" s="39"/>
      <c r="BIT284" s="39"/>
      <c r="BIU284" s="37"/>
      <c r="BIV284" s="171"/>
      <c r="BIW284" s="39"/>
      <c r="BIX284" s="39"/>
      <c r="BIY284" s="37"/>
      <c r="BIZ284" s="171"/>
      <c r="BJA284" s="39"/>
      <c r="BJB284" s="39"/>
      <c r="BJC284" s="37"/>
      <c r="BJD284" s="171"/>
      <c r="BJE284" s="39"/>
      <c r="BJF284" s="39"/>
      <c r="BJG284" s="37"/>
      <c r="BJH284" s="171"/>
      <c r="BJI284" s="39"/>
      <c r="BJJ284" s="39"/>
      <c r="BJK284" s="37"/>
      <c r="BJL284" s="171"/>
      <c r="BJM284" s="39"/>
      <c r="BJN284" s="39"/>
      <c r="BJO284" s="37"/>
      <c r="BJP284" s="171"/>
      <c r="BJQ284" s="39"/>
      <c r="BJR284" s="39"/>
      <c r="BJS284" s="37"/>
      <c r="BJT284" s="171"/>
      <c r="BJU284" s="39"/>
      <c r="BJV284" s="39"/>
      <c r="BJW284" s="37"/>
      <c r="BJX284" s="171"/>
      <c r="BJY284" s="39"/>
      <c r="BJZ284" s="39"/>
      <c r="BKA284" s="37"/>
      <c r="BKB284" s="171"/>
      <c r="BKC284" s="39"/>
      <c r="BKD284" s="39"/>
      <c r="BKE284" s="37"/>
      <c r="BKF284" s="171"/>
      <c r="BKG284" s="39"/>
      <c r="BKH284" s="39"/>
      <c r="BKI284" s="37"/>
      <c r="BKJ284" s="171"/>
      <c r="BKK284" s="39"/>
      <c r="BKL284" s="39"/>
      <c r="BKM284" s="37"/>
      <c r="BKN284" s="171"/>
      <c r="BKO284" s="39"/>
      <c r="BKP284" s="39"/>
      <c r="BKQ284" s="37"/>
      <c r="BKR284" s="171"/>
      <c r="BKS284" s="39"/>
      <c r="BKT284" s="39"/>
      <c r="BKU284" s="37"/>
      <c r="BKV284" s="171"/>
      <c r="BKW284" s="39"/>
      <c r="BKX284" s="39"/>
      <c r="BKY284" s="37"/>
      <c r="BKZ284" s="171"/>
      <c r="BLA284" s="39"/>
      <c r="BLB284" s="39"/>
      <c r="BLC284" s="37"/>
      <c r="BLD284" s="171"/>
      <c r="BLE284" s="39"/>
      <c r="BLF284" s="39"/>
      <c r="BLG284" s="37"/>
      <c r="BLH284" s="171"/>
      <c r="BLI284" s="39"/>
      <c r="BLJ284" s="39"/>
      <c r="BLK284" s="37"/>
      <c r="BLL284" s="171"/>
      <c r="BLM284" s="39"/>
      <c r="BLN284" s="39"/>
      <c r="BLO284" s="37"/>
      <c r="BLP284" s="171"/>
      <c r="BLQ284" s="39"/>
      <c r="BLR284" s="39"/>
      <c r="BLS284" s="37"/>
      <c r="BLT284" s="171"/>
      <c r="BLU284" s="39"/>
      <c r="BLV284" s="39"/>
      <c r="BLW284" s="37"/>
      <c r="BLX284" s="171"/>
      <c r="BLY284" s="39"/>
      <c r="BLZ284" s="39"/>
      <c r="BMA284" s="37"/>
      <c r="BMB284" s="171"/>
      <c r="BMC284" s="39"/>
      <c r="BMD284" s="39"/>
      <c r="BME284" s="37"/>
      <c r="BMF284" s="171"/>
      <c r="BMG284" s="39"/>
      <c r="BMH284" s="39"/>
      <c r="BMI284" s="37"/>
      <c r="BMJ284" s="171"/>
      <c r="BMK284" s="39"/>
      <c r="BML284" s="39"/>
      <c r="BMM284" s="37"/>
      <c r="BMN284" s="171"/>
      <c r="BMO284" s="39"/>
      <c r="BMP284" s="39"/>
      <c r="BMQ284" s="37"/>
      <c r="BMR284" s="171"/>
      <c r="BMS284" s="39"/>
      <c r="BMT284" s="39"/>
      <c r="BMU284" s="37"/>
      <c r="BMV284" s="171"/>
      <c r="BMW284" s="39"/>
      <c r="BMX284" s="39"/>
      <c r="BMY284" s="37"/>
      <c r="BMZ284" s="171"/>
      <c r="BNA284" s="39"/>
      <c r="BNB284" s="39"/>
      <c r="BNC284" s="37"/>
      <c r="BND284" s="171"/>
      <c r="BNE284" s="39"/>
      <c r="BNF284" s="39"/>
      <c r="BNG284" s="37"/>
      <c r="BNH284" s="171"/>
      <c r="BNI284" s="39"/>
      <c r="BNJ284" s="39"/>
      <c r="BNK284" s="37"/>
      <c r="BNL284" s="171"/>
      <c r="BNM284" s="39"/>
      <c r="BNN284" s="39"/>
      <c r="BNO284" s="37"/>
      <c r="BNP284" s="171"/>
      <c r="BNQ284" s="39"/>
      <c r="BNR284" s="39"/>
      <c r="BNS284" s="37"/>
      <c r="BNT284" s="171"/>
      <c r="BNU284" s="39"/>
      <c r="BNV284" s="39"/>
      <c r="BNW284" s="37"/>
      <c r="BNX284" s="171"/>
      <c r="BNY284" s="39"/>
      <c r="BNZ284" s="39"/>
      <c r="BOA284" s="37"/>
      <c r="BOB284" s="171"/>
      <c r="BOC284" s="39"/>
      <c r="BOD284" s="39"/>
      <c r="BOE284" s="37"/>
      <c r="BOF284" s="171"/>
      <c r="BOG284" s="39"/>
      <c r="BOH284" s="39"/>
      <c r="BOI284" s="37"/>
      <c r="BOJ284" s="171"/>
      <c r="BOK284" s="39"/>
      <c r="BOL284" s="39"/>
      <c r="BOM284" s="37"/>
      <c r="BON284" s="171"/>
      <c r="BOO284" s="39"/>
      <c r="BOP284" s="39"/>
      <c r="BOQ284" s="37"/>
      <c r="BOR284" s="171"/>
      <c r="BOS284" s="39"/>
      <c r="BOT284" s="39"/>
      <c r="BOU284" s="37"/>
      <c r="BOV284" s="171"/>
      <c r="BOW284" s="39"/>
      <c r="BOX284" s="39"/>
      <c r="BOY284" s="37"/>
      <c r="BOZ284" s="171"/>
      <c r="BPA284" s="39"/>
      <c r="BPB284" s="39"/>
      <c r="BPC284" s="37"/>
      <c r="BPD284" s="171"/>
      <c r="BPE284" s="39"/>
      <c r="BPF284" s="39"/>
      <c r="BPG284" s="37"/>
      <c r="BPH284" s="171"/>
      <c r="BPI284" s="39"/>
      <c r="BPJ284" s="39"/>
      <c r="BPK284" s="37"/>
      <c r="BPL284" s="171"/>
      <c r="BPM284" s="39"/>
      <c r="BPN284" s="39"/>
      <c r="BPO284" s="37"/>
      <c r="BPP284" s="171"/>
      <c r="BPQ284" s="39"/>
      <c r="BPR284" s="39"/>
      <c r="BPS284" s="37"/>
      <c r="BPT284" s="171"/>
      <c r="BPU284" s="39"/>
      <c r="BPV284" s="39"/>
      <c r="BPW284" s="37"/>
      <c r="BPX284" s="171"/>
      <c r="BPY284" s="39"/>
      <c r="BPZ284" s="39"/>
      <c r="BQA284" s="37"/>
      <c r="BQB284" s="171"/>
      <c r="BQC284" s="39"/>
      <c r="BQD284" s="39"/>
      <c r="BQE284" s="37"/>
      <c r="BQF284" s="171"/>
      <c r="BQG284" s="39"/>
      <c r="BQH284" s="39"/>
      <c r="BQI284" s="37"/>
      <c r="BQJ284" s="171"/>
      <c r="BQK284" s="39"/>
      <c r="BQL284" s="39"/>
      <c r="BQM284" s="37"/>
      <c r="BQN284" s="171"/>
      <c r="BQO284" s="39"/>
      <c r="BQP284" s="39"/>
      <c r="BQQ284" s="37"/>
      <c r="BQR284" s="171"/>
      <c r="BQS284" s="39"/>
      <c r="BQT284" s="39"/>
      <c r="BQU284" s="37"/>
      <c r="BQV284" s="171"/>
      <c r="BQW284" s="39"/>
      <c r="BQX284" s="39"/>
      <c r="BQY284" s="37"/>
      <c r="BQZ284" s="171"/>
      <c r="BRA284" s="39"/>
      <c r="BRB284" s="39"/>
      <c r="BRC284" s="37"/>
      <c r="BRD284" s="171"/>
      <c r="BRE284" s="39"/>
      <c r="BRF284" s="39"/>
      <c r="BRG284" s="37"/>
      <c r="BRH284" s="171"/>
      <c r="BRI284" s="39"/>
      <c r="BRJ284" s="39"/>
      <c r="BRK284" s="37"/>
      <c r="BRL284" s="171"/>
      <c r="BRM284" s="39"/>
      <c r="BRN284" s="39"/>
      <c r="BRO284" s="37"/>
      <c r="BRP284" s="171"/>
      <c r="BRQ284" s="39"/>
      <c r="BRR284" s="39"/>
      <c r="BRS284" s="37"/>
      <c r="BRT284" s="171"/>
      <c r="BRU284" s="39"/>
      <c r="BRV284" s="39"/>
      <c r="BRW284" s="37"/>
      <c r="BRX284" s="171"/>
      <c r="BRY284" s="39"/>
      <c r="BRZ284" s="39"/>
      <c r="BSA284" s="37"/>
      <c r="BSB284" s="171"/>
      <c r="BSC284" s="39"/>
      <c r="BSD284" s="39"/>
      <c r="BSE284" s="37"/>
      <c r="BSF284" s="171"/>
      <c r="BSG284" s="39"/>
      <c r="BSH284" s="39"/>
      <c r="BSI284" s="37"/>
      <c r="BSJ284" s="171"/>
      <c r="BSK284" s="39"/>
      <c r="BSL284" s="39"/>
      <c r="BSM284" s="37"/>
      <c r="BSN284" s="171"/>
      <c r="BSO284" s="39"/>
      <c r="BSP284" s="39"/>
      <c r="BSQ284" s="37"/>
      <c r="BSR284" s="171"/>
      <c r="BSS284" s="39"/>
      <c r="BST284" s="39"/>
      <c r="BSU284" s="37"/>
      <c r="BSV284" s="171"/>
      <c r="BSW284" s="39"/>
      <c r="BSX284" s="39"/>
      <c r="BSY284" s="37"/>
      <c r="BSZ284" s="171"/>
      <c r="BTA284" s="39"/>
      <c r="BTB284" s="39"/>
      <c r="BTC284" s="37"/>
      <c r="BTD284" s="171"/>
      <c r="BTE284" s="39"/>
      <c r="BTF284" s="39"/>
      <c r="BTG284" s="37"/>
      <c r="BTH284" s="171"/>
      <c r="BTI284" s="39"/>
      <c r="BTJ284" s="39"/>
      <c r="BTK284" s="37"/>
      <c r="BTL284" s="171"/>
      <c r="BTM284" s="39"/>
      <c r="BTN284" s="39"/>
      <c r="BTO284" s="37"/>
      <c r="BTP284" s="171"/>
      <c r="BTQ284" s="39"/>
      <c r="BTR284" s="39"/>
      <c r="BTS284" s="37"/>
      <c r="BTT284" s="171"/>
      <c r="BTU284" s="39"/>
      <c r="BTV284" s="39"/>
      <c r="BTW284" s="37"/>
      <c r="BTX284" s="171"/>
      <c r="BTY284" s="39"/>
      <c r="BTZ284" s="39"/>
      <c r="BUA284" s="37"/>
      <c r="BUB284" s="171"/>
      <c r="BUC284" s="39"/>
      <c r="BUD284" s="39"/>
      <c r="BUE284" s="37"/>
      <c r="BUF284" s="171"/>
      <c r="BUG284" s="39"/>
      <c r="BUH284" s="39"/>
      <c r="BUI284" s="37"/>
      <c r="BUJ284" s="171"/>
      <c r="BUK284" s="39"/>
      <c r="BUL284" s="39"/>
      <c r="BUM284" s="37"/>
      <c r="BUN284" s="171"/>
      <c r="BUO284" s="39"/>
      <c r="BUP284" s="39"/>
      <c r="BUQ284" s="37"/>
      <c r="BUR284" s="171"/>
      <c r="BUS284" s="39"/>
      <c r="BUT284" s="39"/>
      <c r="BUU284" s="37"/>
      <c r="BUV284" s="171"/>
      <c r="BUW284" s="39"/>
      <c r="BUX284" s="39"/>
      <c r="BUY284" s="37"/>
      <c r="BUZ284" s="171"/>
      <c r="BVA284" s="39"/>
      <c r="BVB284" s="39"/>
      <c r="BVC284" s="37"/>
      <c r="BVD284" s="171"/>
      <c r="BVE284" s="39"/>
      <c r="BVF284" s="39"/>
      <c r="BVG284" s="37"/>
      <c r="BVH284" s="171"/>
      <c r="BVI284" s="39"/>
      <c r="BVJ284" s="39"/>
      <c r="BVK284" s="37"/>
      <c r="BVL284" s="171"/>
      <c r="BVM284" s="39"/>
      <c r="BVN284" s="39"/>
      <c r="BVO284" s="37"/>
      <c r="BVP284" s="171"/>
      <c r="BVQ284" s="39"/>
      <c r="BVR284" s="39"/>
      <c r="BVS284" s="37"/>
      <c r="BVT284" s="171"/>
      <c r="BVU284" s="39"/>
      <c r="BVV284" s="39"/>
      <c r="BVW284" s="37"/>
      <c r="BVX284" s="171"/>
      <c r="BVY284" s="39"/>
      <c r="BVZ284" s="39"/>
      <c r="BWA284" s="37"/>
      <c r="BWB284" s="171"/>
      <c r="BWC284" s="39"/>
      <c r="BWD284" s="39"/>
      <c r="BWE284" s="37"/>
      <c r="BWF284" s="171"/>
      <c r="BWG284" s="39"/>
      <c r="BWH284" s="39"/>
      <c r="BWI284" s="37"/>
      <c r="BWJ284" s="171"/>
      <c r="BWK284" s="39"/>
      <c r="BWL284" s="39"/>
      <c r="BWM284" s="37"/>
      <c r="BWN284" s="171"/>
      <c r="BWO284" s="39"/>
      <c r="BWP284" s="39"/>
      <c r="BWQ284" s="37"/>
      <c r="BWR284" s="171"/>
      <c r="BWS284" s="39"/>
      <c r="BWT284" s="39"/>
      <c r="BWU284" s="37"/>
      <c r="BWV284" s="171"/>
      <c r="BWW284" s="39"/>
      <c r="BWX284" s="39"/>
      <c r="BWY284" s="37"/>
      <c r="BWZ284" s="171"/>
      <c r="BXA284" s="39"/>
      <c r="BXB284" s="39"/>
      <c r="BXC284" s="37"/>
      <c r="BXD284" s="171"/>
      <c r="BXE284" s="39"/>
      <c r="BXF284" s="39"/>
      <c r="BXG284" s="37"/>
      <c r="BXH284" s="171"/>
      <c r="BXI284" s="39"/>
      <c r="BXJ284" s="39"/>
      <c r="BXK284" s="37"/>
      <c r="BXL284" s="171"/>
      <c r="BXM284" s="39"/>
      <c r="BXN284" s="39"/>
      <c r="BXO284" s="37"/>
      <c r="BXP284" s="171"/>
      <c r="BXQ284" s="39"/>
      <c r="BXR284" s="39"/>
      <c r="BXS284" s="37"/>
      <c r="BXT284" s="171"/>
      <c r="BXU284" s="39"/>
      <c r="BXV284" s="39"/>
      <c r="BXW284" s="37"/>
      <c r="BXX284" s="171"/>
      <c r="BXY284" s="39"/>
      <c r="BXZ284" s="39"/>
      <c r="BYA284" s="37"/>
      <c r="BYB284" s="171"/>
      <c r="BYC284" s="39"/>
      <c r="BYD284" s="39"/>
      <c r="BYE284" s="37"/>
      <c r="BYF284" s="171"/>
      <c r="BYG284" s="39"/>
      <c r="BYH284" s="39"/>
      <c r="BYI284" s="37"/>
      <c r="BYJ284" s="171"/>
      <c r="BYK284" s="39"/>
      <c r="BYL284" s="39"/>
      <c r="BYM284" s="37"/>
      <c r="BYN284" s="171"/>
      <c r="BYO284" s="39"/>
      <c r="BYP284" s="39"/>
      <c r="BYQ284" s="37"/>
      <c r="BYR284" s="171"/>
      <c r="BYS284" s="39"/>
      <c r="BYT284" s="39"/>
      <c r="BYU284" s="37"/>
      <c r="BYV284" s="171"/>
      <c r="BYW284" s="39"/>
      <c r="BYX284" s="39"/>
      <c r="BYY284" s="37"/>
      <c r="BYZ284" s="171"/>
      <c r="BZA284" s="39"/>
      <c r="BZB284" s="39"/>
      <c r="BZC284" s="37"/>
      <c r="BZD284" s="171"/>
      <c r="BZE284" s="39"/>
      <c r="BZF284" s="39"/>
      <c r="BZG284" s="37"/>
      <c r="BZH284" s="171"/>
      <c r="BZI284" s="39"/>
      <c r="BZJ284" s="39"/>
      <c r="BZK284" s="37"/>
      <c r="BZL284" s="171"/>
      <c r="BZM284" s="39"/>
      <c r="BZN284" s="39"/>
      <c r="BZO284" s="37"/>
      <c r="BZP284" s="171"/>
      <c r="BZQ284" s="39"/>
      <c r="BZR284" s="39"/>
      <c r="BZS284" s="37"/>
      <c r="BZT284" s="171"/>
      <c r="BZU284" s="39"/>
      <c r="BZV284" s="39"/>
      <c r="BZW284" s="37"/>
      <c r="BZX284" s="171"/>
      <c r="BZY284" s="39"/>
      <c r="BZZ284" s="39"/>
      <c r="CAA284" s="37"/>
      <c r="CAB284" s="171"/>
      <c r="CAC284" s="39"/>
      <c r="CAD284" s="39"/>
      <c r="CAE284" s="37"/>
      <c r="CAF284" s="171"/>
      <c r="CAG284" s="39"/>
      <c r="CAH284" s="39"/>
      <c r="CAI284" s="37"/>
      <c r="CAJ284" s="171"/>
      <c r="CAK284" s="39"/>
      <c r="CAL284" s="39"/>
      <c r="CAM284" s="37"/>
      <c r="CAN284" s="171"/>
      <c r="CAO284" s="39"/>
      <c r="CAP284" s="39"/>
      <c r="CAQ284" s="37"/>
      <c r="CAR284" s="171"/>
      <c r="CAS284" s="39"/>
      <c r="CAT284" s="39"/>
      <c r="CAU284" s="37"/>
      <c r="CAV284" s="171"/>
      <c r="CAW284" s="39"/>
      <c r="CAX284" s="39"/>
      <c r="CAY284" s="37"/>
      <c r="CAZ284" s="171"/>
      <c r="CBA284" s="39"/>
      <c r="CBB284" s="39"/>
      <c r="CBC284" s="37"/>
      <c r="CBD284" s="171"/>
      <c r="CBE284" s="39"/>
      <c r="CBF284" s="39"/>
      <c r="CBG284" s="37"/>
      <c r="CBH284" s="171"/>
      <c r="CBI284" s="39"/>
      <c r="CBJ284" s="39"/>
      <c r="CBK284" s="37"/>
      <c r="CBL284" s="171"/>
      <c r="CBM284" s="39"/>
      <c r="CBN284" s="39"/>
      <c r="CBO284" s="37"/>
      <c r="CBP284" s="171"/>
      <c r="CBQ284" s="39"/>
      <c r="CBR284" s="39"/>
      <c r="CBS284" s="37"/>
      <c r="CBT284" s="171"/>
      <c r="CBU284" s="39"/>
      <c r="CBV284" s="39"/>
      <c r="CBW284" s="37"/>
      <c r="CBX284" s="171"/>
      <c r="CBY284" s="39"/>
      <c r="CBZ284" s="39"/>
      <c r="CCA284" s="37"/>
      <c r="CCB284" s="171"/>
      <c r="CCC284" s="39"/>
      <c r="CCD284" s="39"/>
      <c r="CCE284" s="37"/>
      <c r="CCF284" s="171"/>
      <c r="CCG284" s="39"/>
      <c r="CCH284" s="39"/>
      <c r="CCI284" s="37"/>
      <c r="CCJ284" s="171"/>
      <c r="CCK284" s="39"/>
      <c r="CCL284" s="39"/>
      <c r="CCM284" s="37"/>
      <c r="CCN284" s="171"/>
      <c r="CCO284" s="39"/>
      <c r="CCP284" s="39"/>
      <c r="CCQ284" s="37"/>
      <c r="CCR284" s="171"/>
      <c r="CCS284" s="39"/>
      <c r="CCT284" s="39"/>
      <c r="CCU284" s="37"/>
      <c r="CCV284" s="171"/>
      <c r="CCW284" s="39"/>
      <c r="CCX284" s="39"/>
      <c r="CCY284" s="37"/>
      <c r="CCZ284" s="171"/>
      <c r="CDA284" s="39"/>
      <c r="CDB284" s="39"/>
      <c r="CDC284" s="37"/>
      <c r="CDD284" s="171"/>
      <c r="CDE284" s="39"/>
      <c r="CDF284" s="39"/>
      <c r="CDG284" s="37"/>
      <c r="CDH284" s="171"/>
      <c r="CDI284" s="39"/>
      <c r="CDJ284" s="39"/>
      <c r="CDK284" s="37"/>
      <c r="CDL284" s="171"/>
      <c r="CDM284" s="39"/>
      <c r="CDN284" s="39"/>
      <c r="CDO284" s="37"/>
      <c r="CDP284" s="171"/>
      <c r="CDQ284" s="39"/>
      <c r="CDR284" s="39"/>
      <c r="CDS284" s="37"/>
      <c r="CDT284" s="171"/>
      <c r="CDU284" s="39"/>
      <c r="CDV284" s="39"/>
      <c r="CDW284" s="37"/>
      <c r="CDX284" s="171"/>
      <c r="CDY284" s="39"/>
      <c r="CDZ284" s="39"/>
      <c r="CEA284" s="37"/>
      <c r="CEB284" s="171"/>
      <c r="CEC284" s="39"/>
      <c r="CED284" s="39"/>
      <c r="CEE284" s="37"/>
      <c r="CEF284" s="171"/>
      <c r="CEG284" s="39"/>
      <c r="CEH284" s="39"/>
      <c r="CEI284" s="37"/>
      <c r="CEJ284" s="171"/>
      <c r="CEK284" s="39"/>
      <c r="CEL284" s="39"/>
      <c r="CEM284" s="37"/>
      <c r="CEN284" s="171"/>
      <c r="CEO284" s="39"/>
      <c r="CEP284" s="39"/>
      <c r="CEQ284" s="37"/>
      <c r="CER284" s="171"/>
      <c r="CES284" s="39"/>
      <c r="CET284" s="39"/>
      <c r="CEU284" s="37"/>
      <c r="CEV284" s="171"/>
      <c r="CEW284" s="39"/>
      <c r="CEX284" s="39"/>
      <c r="CEY284" s="37"/>
      <c r="CEZ284" s="171"/>
      <c r="CFA284" s="39"/>
      <c r="CFB284" s="39"/>
      <c r="CFC284" s="37"/>
      <c r="CFD284" s="171"/>
      <c r="CFE284" s="39"/>
      <c r="CFF284" s="39"/>
      <c r="CFG284" s="37"/>
      <c r="CFH284" s="171"/>
      <c r="CFI284" s="39"/>
      <c r="CFJ284" s="39"/>
      <c r="CFK284" s="37"/>
      <c r="CFL284" s="171"/>
      <c r="CFM284" s="39"/>
      <c r="CFN284" s="39"/>
      <c r="CFO284" s="37"/>
      <c r="CFP284" s="171"/>
      <c r="CFQ284" s="39"/>
      <c r="CFR284" s="39"/>
      <c r="CFS284" s="37"/>
      <c r="CFT284" s="171"/>
      <c r="CFU284" s="39"/>
      <c r="CFV284" s="39"/>
      <c r="CFW284" s="37"/>
      <c r="CFX284" s="171"/>
      <c r="CFY284" s="39"/>
      <c r="CFZ284" s="39"/>
      <c r="CGA284" s="37"/>
      <c r="CGB284" s="171"/>
      <c r="CGC284" s="39"/>
      <c r="CGD284" s="39"/>
      <c r="CGE284" s="37"/>
      <c r="CGF284" s="171"/>
      <c r="CGG284" s="39"/>
      <c r="CGH284" s="39"/>
      <c r="CGI284" s="37"/>
      <c r="CGJ284" s="171"/>
      <c r="CGK284" s="39"/>
      <c r="CGL284" s="39"/>
      <c r="CGM284" s="37"/>
      <c r="CGN284" s="171"/>
      <c r="CGO284" s="39"/>
      <c r="CGP284" s="39"/>
      <c r="CGQ284" s="37"/>
      <c r="CGR284" s="171"/>
      <c r="CGS284" s="39"/>
      <c r="CGT284" s="39"/>
      <c r="CGU284" s="37"/>
      <c r="CGV284" s="171"/>
      <c r="CGW284" s="39"/>
      <c r="CGX284" s="39"/>
      <c r="CGY284" s="37"/>
      <c r="CGZ284" s="171"/>
      <c r="CHA284" s="39"/>
      <c r="CHB284" s="39"/>
      <c r="CHC284" s="37"/>
      <c r="CHD284" s="171"/>
      <c r="CHE284" s="39"/>
      <c r="CHF284" s="39"/>
      <c r="CHG284" s="37"/>
      <c r="CHH284" s="171"/>
      <c r="CHI284" s="39"/>
      <c r="CHJ284" s="39"/>
      <c r="CHK284" s="37"/>
      <c r="CHL284" s="171"/>
      <c r="CHM284" s="39"/>
      <c r="CHN284" s="39"/>
      <c r="CHO284" s="37"/>
      <c r="CHP284" s="171"/>
      <c r="CHQ284" s="39"/>
      <c r="CHR284" s="39"/>
      <c r="CHS284" s="37"/>
      <c r="CHT284" s="171"/>
      <c r="CHU284" s="39"/>
      <c r="CHV284" s="39"/>
      <c r="CHW284" s="37"/>
      <c r="CHX284" s="171"/>
      <c r="CHY284" s="39"/>
      <c r="CHZ284" s="39"/>
      <c r="CIA284" s="37"/>
      <c r="CIB284" s="171"/>
      <c r="CIC284" s="39"/>
      <c r="CID284" s="39"/>
      <c r="CIE284" s="37"/>
      <c r="CIF284" s="171"/>
      <c r="CIG284" s="39"/>
      <c r="CIH284" s="39"/>
      <c r="CII284" s="37"/>
      <c r="CIJ284" s="171"/>
      <c r="CIK284" s="39"/>
      <c r="CIL284" s="39"/>
      <c r="CIM284" s="37"/>
      <c r="CIN284" s="171"/>
      <c r="CIO284" s="39"/>
      <c r="CIP284" s="39"/>
      <c r="CIQ284" s="37"/>
      <c r="CIR284" s="171"/>
      <c r="CIS284" s="39"/>
      <c r="CIT284" s="39"/>
      <c r="CIU284" s="37"/>
      <c r="CIV284" s="171"/>
      <c r="CIW284" s="39"/>
      <c r="CIX284" s="39"/>
      <c r="CIY284" s="37"/>
      <c r="CIZ284" s="171"/>
      <c r="CJA284" s="39"/>
      <c r="CJB284" s="39"/>
      <c r="CJC284" s="37"/>
      <c r="CJD284" s="171"/>
      <c r="CJE284" s="39"/>
      <c r="CJF284" s="39"/>
      <c r="CJG284" s="37"/>
      <c r="CJH284" s="171"/>
      <c r="CJI284" s="39"/>
      <c r="CJJ284" s="39"/>
      <c r="CJK284" s="37"/>
      <c r="CJL284" s="171"/>
      <c r="CJM284" s="39"/>
      <c r="CJN284" s="39"/>
      <c r="CJO284" s="37"/>
      <c r="CJP284" s="171"/>
      <c r="CJQ284" s="39"/>
      <c r="CJR284" s="39"/>
      <c r="CJS284" s="37"/>
      <c r="CJT284" s="171"/>
      <c r="CJU284" s="39"/>
      <c r="CJV284" s="39"/>
      <c r="CJW284" s="37"/>
      <c r="CJX284" s="171"/>
      <c r="CJY284" s="39"/>
      <c r="CJZ284" s="39"/>
      <c r="CKA284" s="37"/>
      <c r="CKB284" s="171"/>
      <c r="CKC284" s="39"/>
      <c r="CKD284" s="39"/>
      <c r="CKE284" s="37"/>
      <c r="CKF284" s="171"/>
      <c r="CKG284" s="39"/>
      <c r="CKH284" s="39"/>
      <c r="CKI284" s="37"/>
      <c r="CKJ284" s="171"/>
      <c r="CKK284" s="39"/>
      <c r="CKL284" s="39"/>
      <c r="CKM284" s="37"/>
      <c r="CKN284" s="171"/>
      <c r="CKO284" s="39"/>
      <c r="CKP284" s="39"/>
      <c r="CKQ284" s="37"/>
      <c r="CKR284" s="171"/>
      <c r="CKS284" s="39"/>
      <c r="CKT284" s="39"/>
      <c r="CKU284" s="37"/>
      <c r="CKV284" s="171"/>
      <c r="CKW284" s="39"/>
      <c r="CKX284" s="39"/>
      <c r="CKY284" s="37"/>
      <c r="CKZ284" s="171"/>
      <c r="CLA284" s="39"/>
      <c r="CLB284" s="39"/>
      <c r="CLC284" s="37"/>
      <c r="CLD284" s="171"/>
      <c r="CLE284" s="39"/>
      <c r="CLF284" s="39"/>
      <c r="CLG284" s="37"/>
      <c r="CLH284" s="171"/>
      <c r="CLI284" s="39"/>
      <c r="CLJ284" s="39"/>
      <c r="CLK284" s="37"/>
      <c r="CLL284" s="171"/>
      <c r="CLM284" s="39"/>
      <c r="CLN284" s="39"/>
      <c r="CLO284" s="37"/>
      <c r="CLP284" s="171"/>
      <c r="CLQ284" s="39"/>
      <c r="CLR284" s="39"/>
      <c r="CLS284" s="37"/>
      <c r="CLT284" s="171"/>
      <c r="CLU284" s="39"/>
      <c r="CLV284" s="39"/>
      <c r="CLW284" s="37"/>
      <c r="CLX284" s="171"/>
      <c r="CLY284" s="39"/>
      <c r="CLZ284" s="39"/>
      <c r="CMA284" s="37"/>
      <c r="CMB284" s="171"/>
      <c r="CMC284" s="39"/>
      <c r="CMD284" s="39"/>
      <c r="CME284" s="37"/>
      <c r="CMF284" s="171"/>
      <c r="CMG284" s="39"/>
      <c r="CMH284" s="39"/>
      <c r="CMI284" s="37"/>
      <c r="CMJ284" s="171"/>
      <c r="CMK284" s="39"/>
      <c r="CML284" s="39"/>
      <c r="CMM284" s="37"/>
      <c r="CMN284" s="171"/>
      <c r="CMO284" s="39"/>
      <c r="CMP284" s="39"/>
      <c r="CMQ284" s="37"/>
      <c r="CMR284" s="171"/>
      <c r="CMS284" s="39"/>
      <c r="CMT284" s="39"/>
      <c r="CMU284" s="37"/>
      <c r="CMV284" s="171"/>
      <c r="CMW284" s="39"/>
      <c r="CMX284" s="39"/>
      <c r="CMY284" s="37"/>
      <c r="CMZ284" s="171"/>
      <c r="CNA284" s="39"/>
      <c r="CNB284" s="39"/>
      <c r="CNC284" s="37"/>
      <c r="CND284" s="171"/>
      <c r="CNE284" s="39"/>
      <c r="CNF284" s="39"/>
      <c r="CNG284" s="37"/>
      <c r="CNH284" s="171"/>
      <c r="CNI284" s="39"/>
      <c r="CNJ284" s="39"/>
      <c r="CNK284" s="37"/>
      <c r="CNL284" s="171"/>
      <c r="CNM284" s="39"/>
      <c r="CNN284" s="39"/>
      <c r="CNO284" s="37"/>
      <c r="CNP284" s="171"/>
      <c r="CNQ284" s="39"/>
      <c r="CNR284" s="39"/>
      <c r="CNS284" s="37"/>
      <c r="CNT284" s="171"/>
      <c r="CNU284" s="39"/>
      <c r="CNV284" s="39"/>
      <c r="CNW284" s="37"/>
      <c r="CNX284" s="171"/>
      <c r="CNY284" s="39"/>
      <c r="CNZ284" s="39"/>
      <c r="COA284" s="37"/>
      <c r="COB284" s="171"/>
      <c r="COC284" s="39"/>
      <c r="COD284" s="39"/>
      <c r="COE284" s="37"/>
      <c r="COF284" s="171"/>
      <c r="COG284" s="39"/>
      <c r="COH284" s="39"/>
      <c r="COI284" s="37"/>
      <c r="COJ284" s="171"/>
      <c r="COK284" s="39"/>
      <c r="COL284" s="39"/>
      <c r="COM284" s="37"/>
      <c r="CON284" s="171"/>
      <c r="COO284" s="39"/>
      <c r="COP284" s="39"/>
      <c r="COQ284" s="37"/>
      <c r="COR284" s="171"/>
      <c r="COS284" s="39"/>
      <c r="COT284" s="39"/>
      <c r="COU284" s="37"/>
      <c r="COV284" s="171"/>
      <c r="COW284" s="39"/>
      <c r="COX284" s="39"/>
      <c r="COY284" s="37"/>
      <c r="COZ284" s="171"/>
      <c r="CPA284" s="39"/>
      <c r="CPB284" s="39"/>
      <c r="CPC284" s="37"/>
      <c r="CPD284" s="171"/>
      <c r="CPE284" s="39"/>
      <c r="CPF284" s="39"/>
      <c r="CPG284" s="37"/>
      <c r="CPH284" s="171"/>
      <c r="CPI284" s="39"/>
      <c r="CPJ284" s="39"/>
      <c r="CPK284" s="37"/>
      <c r="CPL284" s="171"/>
      <c r="CPM284" s="39"/>
      <c r="CPN284" s="39"/>
      <c r="CPO284" s="37"/>
      <c r="CPP284" s="171"/>
      <c r="CPQ284" s="39"/>
      <c r="CPR284" s="39"/>
      <c r="CPS284" s="37"/>
      <c r="CPT284" s="171"/>
      <c r="CPU284" s="39"/>
      <c r="CPV284" s="39"/>
      <c r="CPW284" s="37"/>
      <c r="CPX284" s="171"/>
      <c r="CPY284" s="39"/>
      <c r="CPZ284" s="39"/>
      <c r="CQA284" s="37"/>
      <c r="CQB284" s="171"/>
      <c r="CQC284" s="39"/>
      <c r="CQD284" s="39"/>
      <c r="CQE284" s="37"/>
      <c r="CQF284" s="171"/>
      <c r="CQG284" s="39"/>
      <c r="CQH284" s="39"/>
      <c r="CQI284" s="37"/>
      <c r="CQJ284" s="171"/>
      <c r="CQK284" s="39"/>
      <c r="CQL284" s="39"/>
      <c r="CQM284" s="37"/>
      <c r="CQN284" s="171"/>
      <c r="CQO284" s="39"/>
      <c r="CQP284" s="39"/>
      <c r="CQQ284" s="37"/>
      <c r="CQR284" s="171"/>
      <c r="CQS284" s="39"/>
      <c r="CQT284" s="39"/>
      <c r="CQU284" s="37"/>
      <c r="CQV284" s="171"/>
      <c r="CQW284" s="39"/>
      <c r="CQX284" s="39"/>
      <c r="CQY284" s="37"/>
      <c r="CQZ284" s="171"/>
      <c r="CRA284" s="39"/>
      <c r="CRB284" s="39"/>
      <c r="CRC284" s="37"/>
      <c r="CRD284" s="171"/>
      <c r="CRE284" s="39"/>
      <c r="CRF284" s="39"/>
      <c r="CRG284" s="37"/>
      <c r="CRH284" s="171"/>
      <c r="CRI284" s="39"/>
      <c r="CRJ284" s="39"/>
      <c r="CRK284" s="37"/>
      <c r="CRL284" s="171"/>
      <c r="CRM284" s="39"/>
      <c r="CRN284" s="39"/>
      <c r="CRO284" s="37"/>
      <c r="CRP284" s="171"/>
      <c r="CRQ284" s="39"/>
      <c r="CRR284" s="39"/>
      <c r="CRS284" s="37"/>
      <c r="CRT284" s="171"/>
      <c r="CRU284" s="39"/>
      <c r="CRV284" s="39"/>
      <c r="CRW284" s="37"/>
      <c r="CRX284" s="171"/>
      <c r="CRY284" s="39"/>
      <c r="CRZ284" s="39"/>
      <c r="CSA284" s="37"/>
      <c r="CSB284" s="171"/>
      <c r="CSC284" s="39"/>
      <c r="CSD284" s="39"/>
      <c r="CSE284" s="37"/>
      <c r="CSF284" s="171"/>
      <c r="CSG284" s="39"/>
      <c r="CSH284" s="39"/>
      <c r="CSI284" s="37"/>
      <c r="CSJ284" s="171"/>
      <c r="CSK284" s="39"/>
      <c r="CSL284" s="39"/>
      <c r="CSM284" s="37"/>
      <c r="CSN284" s="171"/>
      <c r="CSO284" s="39"/>
      <c r="CSP284" s="39"/>
      <c r="CSQ284" s="37"/>
      <c r="CSR284" s="171"/>
      <c r="CSS284" s="39"/>
      <c r="CST284" s="39"/>
      <c r="CSU284" s="37"/>
      <c r="CSV284" s="171"/>
      <c r="CSW284" s="39"/>
      <c r="CSX284" s="39"/>
      <c r="CSY284" s="37"/>
      <c r="CSZ284" s="171"/>
      <c r="CTA284" s="39"/>
      <c r="CTB284" s="39"/>
      <c r="CTC284" s="37"/>
      <c r="CTD284" s="171"/>
      <c r="CTE284" s="39"/>
      <c r="CTF284" s="39"/>
      <c r="CTG284" s="37"/>
      <c r="CTH284" s="171"/>
      <c r="CTI284" s="39"/>
      <c r="CTJ284" s="39"/>
      <c r="CTK284" s="37"/>
      <c r="CTL284" s="171"/>
      <c r="CTM284" s="39"/>
      <c r="CTN284" s="39"/>
      <c r="CTO284" s="37"/>
      <c r="CTP284" s="171"/>
      <c r="CTQ284" s="39"/>
      <c r="CTR284" s="39"/>
      <c r="CTS284" s="37"/>
      <c r="CTT284" s="171"/>
      <c r="CTU284" s="39"/>
      <c r="CTV284" s="39"/>
      <c r="CTW284" s="37"/>
      <c r="CTX284" s="171"/>
      <c r="CTY284" s="39"/>
      <c r="CTZ284" s="39"/>
      <c r="CUA284" s="37"/>
      <c r="CUB284" s="171"/>
      <c r="CUC284" s="39"/>
      <c r="CUD284" s="39"/>
      <c r="CUE284" s="37"/>
      <c r="CUF284" s="171"/>
      <c r="CUG284" s="39"/>
      <c r="CUH284" s="39"/>
      <c r="CUI284" s="37"/>
      <c r="CUJ284" s="171"/>
      <c r="CUK284" s="39"/>
      <c r="CUL284" s="39"/>
      <c r="CUM284" s="37"/>
      <c r="CUN284" s="171"/>
      <c r="CUO284" s="39"/>
      <c r="CUP284" s="39"/>
      <c r="CUQ284" s="37"/>
      <c r="CUR284" s="171"/>
      <c r="CUS284" s="39"/>
      <c r="CUT284" s="39"/>
      <c r="CUU284" s="37"/>
      <c r="CUV284" s="171"/>
      <c r="CUW284" s="39"/>
      <c r="CUX284" s="39"/>
      <c r="CUY284" s="37"/>
      <c r="CUZ284" s="171"/>
      <c r="CVA284" s="39"/>
      <c r="CVB284" s="39"/>
      <c r="CVC284" s="37"/>
      <c r="CVD284" s="171"/>
      <c r="CVE284" s="39"/>
      <c r="CVF284" s="39"/>
      <c r="CVG284" s="37"/>
      <c r="CVH284" s="171"/>
      <c r="CVI284" s="39"/>
      <c r="CVJ284" s="39"/>
      <c r="CVK284" s="37"/>
      <c r="CVL284" s="171"/>
      <c r="CVM284" s="39"/>
      <c r="CVN284" s="39"/>
      <c r="CVO284" s="37"/>
      <c r="CVP284" s="171"/>
      <c r="CVQ284" s="39"/>
      <c r="CVR284" s="39"/>
      <c r="CVS284" s="37"/>
      <c r="CVT284" s="171"/>
      <c r="CVU284" s="39"/>
      <c r="CVV284" s="39"/>
      <c r="CVW284" s="37"/>
      <c r="CVX284" s="171"/>
      <c r="CVY284" s="39"/>
      <c r="CVZ284" s="39"/>
      <c r="CWA284" s="37"/>
      <c r="CWB284" s="171"/>
      <c r="CWC284" s="39"/>
      <c r="CWD284" s="39"/>
      <c r="CWE284" s="37"/>
      <c r="CWF284" s="171"/>
      <c r="CWG284" s="39"/>
      <c r="CWH284" s="39"/>
      <c r="CWI284" s="37"/>
      <c r="CWJ284" s="171"/>
      <c r="CWK284" s="39"/>
      <c r="CWL284" s="39"/>
      <c r="CWM284" s="37"/>
      <c r="CWN284" s="171"/>
      <c r="CWO284" s="39"/>
      <c r="CWP284" s="39"/>
      <c r="CWQ284" s="37"/>
      <c r="CWR284" s="171"/>
      <c r="CWS284" s="39"/>
      <c r="CWT284" s="39"/>
      <c r="CWU284" s="37"/>
      <c r="CWV284" s="171"/>
      <c r="CWW284" s="39"/>
      <c r="CWX284" s="39"/>
      <c r="CWY284" s="37"/>
      <c r="CWZ284" s="171"/>
      <c r="CXA284" s="39"/>
      <c r="CXB284" s="39"/>
      <c r="CXC284" s="37"/>
      <c r="CXD284" s="171"/>
      <c r="CXE284" s="39"/>
      <c r="CXF284" s="39"/>
      <c r="CXG284" s="37"/>
      <c r="CXH284" s="171"/>
      <c r="CXI284" s="39"/>
      <c r="CXJ284" s="39"/>
      <c r="CXK284" s="37"/>
      <c r="CXL284" s="171"/>
      <c r="CXM284" s="39"/>
      <c r="CXN284" s="39"/>
      <c r="CXO284" s="37"/>
      <c r="CXP284" s="171"/>
      <c r="CXQ284" s="39"/>
      <c r="CXR284" s="39"/>
      <c r="CXS284" s="37"/>
      <c r="CXT284" s="171"/>
      <c r="CXU284" s="39"/>
      <c r="CXV284" s="39"/>
      <c r="CXW284" s="37"/>
      <c r="CXX284" s="171"/>
      <c r="CXY284" s="39"/>
      <c r="CXZ284" s="39"/>
      <c r="CYA284" s="37"/>
      <c r="CYB284" s="171"/>
      <c r="CYC284" s="39"/>
      <c r="CYD284" s="39"/>
      <c r="CYE284" s="37"/>
      <c r="CYF284" s="171"/>
      <c r="CYG284" s="39"/>
      <c r="CYH284" s="39"/>
      <c r="CYI284" s="37"/>
      <c r="CYJ284" s="171"/>
      <c r="CYK284" s="39"/>
      <c r="CYL284" s="39"/>
      <c r="CYM284" s="37"/>
      <c r="CYN284" s="171"/>
      <c r="CYO284" s="39"/>
      <c r="CYP284" s="39"/>
      <c r="CYQ284" s="37"/>
      <c r="CYR284" s="171"/>
      <c r="CYS284" s="39"/>
      <c r="CYT284" s="39"/>
      <c r="CYU284" s="37"/>
      <c r="CYV284" s="171"/>
      <c r="CYW284" s="39"/>
      <c r="CYX284" s="39"/>
      <c r="CYY284" s="37"/>
      <c r="CYZ284" s="171"/>
      <c r="CZA284" s="39"/>
      <c r="CZB284" s="39"/>
      <c r="CZC284" s="37"/>
      <c r="CZD284" s="171"/>
      <c r="CZE284" s="39"/>
      <c r="CZF284" s="39"/>
      <c r="CZG284" s="37"/>
      <c r="CZH284" s="171"/>
      <c r="CZI284" s="39"/>
      <c r="CZJ284" s="39"/>
      <c r="CZK284" s="37"/>
      <c r="CZL284" s="171"/>
      <c r="CZM284" s="39"/>
      <c r="CZN284" s="39"/>
      <c r="CZO284" s="37"/>
      <c r="CZP284" s="171"/>
      <c r="CZQ284" s="39"/>
      <c r="CZR284" s="39"/>
      <c r="CZS284" s="37"/>
      <c r="CZT284" s="171"/>
      <c r="CZU284" s="39"/>
      <c r="CZV284" s="39"/>
      <c r="CZW284" s="37"/>
      <c r="CZX284" s="171"/>
      <c r="CZY284" s="39"/>
      <c r="CZZ284" s="39"/>
      <c r="DAA284" s="37"/>
      <c r="DAB284" s="171"/>
      <c r="DAC284" s="39"/>
      <c r="DAD284" s="39"/>
      <c r="DAE284" s="37"/>
      <c r="DAF284" s="171"/>
      <c r="DAG284" s="39"/>
      <c r="DAH284" s="39"/>
      <c r="DAI284" s="37"/>
      <c r="DAJ284" s="171"/>
      <c r="DAK284" s="39"/>
      <c r="DAL284" s="39"/>
      <c r="DAM284" s="37"/>
      <c r="DAN284" s="171"/>
      <c r="DAO284" s="39"/>
      <c r="DAP284" s="39"/>
      <c r="DAQ284" s="37"/>
      <c r="DAR284" s="171"/>
      <c r="DAS284" s="39"/>
      <c r="DAT284" s="39"/>
      <c r="DAU284" s="37"/>
      <c r="DAV284" s="171"/>
      <c r="DAW284" s="39"/>
      <c r="DAX284" s="39"/>
      <c r="DAY284" s="37"/>
      <c r="DAZ284" s="343"/>
      <c r="DBA284" s="338"/>
      <c r="DBB284" s="338"/>
      <c r="DBC284" s="37"/>
      <c r="DBD284" s="343"/>
      <c r="DBE284" s="338"/>
      <c r="DBF284" s="338"/>
      <c r="DBG284" s="37"/>
      <c r="DBH284" s="343"/>
      <c r="DBI284" s="338"/>
      <c r="DBJ284" s="338"/>
      <c r="DBK284" s="37"/>
      <c r="DBL284" s="343"/>
      <c r="DBM284" s="338"/>
      <c r="DBN284" s="338"/>
      <c r="DBO284" s="37"/>
      <c r="DBP284" s="343"/>
      <c r="DBQ284" s="338"/>
      <c r="DBR284" s="338"/>
      <c r="DBS284" s="37"/>
      <c r="DBT284" s="343"/>
      <c r="DBU284" s="338"/>
      <c r="DBV284" s="338"/>
      <c r="DBW284" s="37"/>
      <c r="DBX284" s="343"/>
      <c r="DBY284" s="338"/>
      <c r="DBZ284" s="338"/>
      <c r="DCA284" s="37"/>
      <c r="DCB284" s="343"/>
      <c r="DCC284" s="338"/>
      <c r="DCD284" s="338"/>
      <c r="DCE284" s="37"/>
      <c r="DCF284" s="343"/>
      <c r="DCG284" s="338"/>
      <c r="DCH284" s="338"/>
      <c r="DCI284" s="37"/>
      <c r="DCJ284" s="343"/>
      <c r="DCK284" s="338"/>
      <c r="DCL284" s="338"/>
      <c r="DCM284" s="37"/>
      <c r="DCN284" s="343"/>
      <c r="DCO284" s="338"/>
      <c r="DCP284" s="338"/>
      <c r="DCQ284" s="37"/>
      <c r="DCR284" s="343"/>
      <c r="DCS284" s="338"/>
      <c r="DCT284" s="338"/>
      <c r="DCU284" s="37"/>
      <c r="DCV284" s="343"/>
      <c r="DCW284" s="338"/>
      <c r="DCX284" s="338"/>
      <c r="DCY284" s="37"/>
      <c r="DCZ284" s="343"/>
      <c r="DDA284" s="338"/>
      <c r="DDB284" s="338"/>
      <c r="DDC284" s="37"/>
      <c r="DDD284" s="343"/>
      <c r="DDE284" s="338"/>
      <c r="DDF284" s="338"/>
      <c r="DDG284" s="37"/>
      <c r="DDH284" s="343"/>
      <c r="DDI284" s="338"/>
      <c r="DDJ284" s="338"/>
      <c r="DDK284" s="37"/>
      <c r="DDL284" s="343"/>
      <c r="DDM284" s="338"/>
      <c r="DDN284" s="338"/>
      <c r="DDO284" s="37"/>
      <c r="DDP284" s="343"/>
      <c r="DDQ284" s="338"/>
      <c r="DDR284" s="338"/>
      <c r="DDS284" s="37"/>
      <c r="DDT284" s="343"/>
      <c r="DDU284" s="338"/>
      <c r="DDV284" s="338"/>
      <c r="DDW284" s="37"/>
      <c r="DDX284" s="343"/>
      <c r="DDY284" s="338"/>
      <c r="DDZ284" s="338"/>
      <c r="DEA284" s="37"/>
      <c r="DEB284" s="343"/>
      <c r="DEC284" s="338"/>
      <c r="DED284" s="338"/>
      <c r="DEE284" s="37"/>
      <c r="DEF284" s="343"/>
      <c r="DEG284" s="338"/>
      <c r="DEH284" s="338"/>
      <c r="DEI284" s="37"/>
      <c r="DEJ284" s="343"/>
      <c r="DEK284" s="338"/>
      <c r="DEL284" s="338"/>
      <c r="DEM284" s="37"/>
      <c r="DEN284" s="343"/>
      <c r="DEO284" s="338"/>
      <c r="DEP284" s="338"/>
      <c r="DEQ284" s="37"/>
      <c r="DER284" s="343"/>
      <c r="DES284" s="338"/>
      <c r="DET284" s="338"/>
      <c r="DEU284" s="37"/>
      <c r="DEV284" s="343"/>
      <c r="DEW284" s="338"/>
      <c r="DEX284" s="338"/>
      <c r="DEY284" s="37"/>
      <c r="DEZ284" s="343"/>
      <c r="DFA284" s="338"/>
      <c r="DFB284" s="338"/>
      <c r="DFC284" s="37"/>
      <c r="DFD284" s="343"/>
      <c r="DFE284" s="338"/>
      <c r="DFF284" s="338"/>
      <c r="DFG284" s="37"/>
      <c r="DFH284" s="343"/>
      <c r="DFI284" s="338"/>
      <c r="DFJ284" s="338"/>
      <c r="DFK284" s="37"/>
      <c r="DFL284" s="343"/>
      <c r="DFM284" s="338"/>
      <c r="DFN284" s="338"/>
      <c r="DFO284" s="37"/>
      <c r="DFP284" s="343"/>
      <c r="DFQ284" s="338"/>
      <c r="DFR284" s="338"/>
      <c r="DFS284" s="37"/>
      <c r="DFT284" s="343"/>
      <c r="DFU284" s="338"/>
      <c r="DFV284" s="338"/>
      <c r="DFW284" s="37"/>
      <c r="DFX284" s="343"/>
      <c r="DFY284" s="338"/>
      <c r="DFZ284" s="338"/>
      <c r="DGA284" s="37"/>
      <c r="DGB284" s="343"/>
      <c r="DGC284" s="338"/>
      <c r="DGD284" s="338"/>
      <c r="DGE284" s="37"/>
      <c r="DGF284" s="343"/>
      <c r="DGG284" s="338"/>
      <c r="DGH284" s="338"/>
      <c r="DGI284" s="37"/>
      <c r="DGJ284" s="343"/>
      <c r="DGK284" s="338"/>
      <c r="DGL284" s="338"/>
      <c r="DGM284" s="37"/>
      <c r="DGN284" s="343"/>
      <c r="DGO284" s="338"/>
      <c r="DGP284" s="338"/>
      <c r="DGQ284" s="37"/>
      <c r="DGR284" s="343"/>
      <c r="DGS284" s="338"/>
      <c r="DGT284" s="338"/>
      <c r="DGU284" s="37"/>
      <c r="DGV284" s="343"/>
      <c r="DGW284" s="338"/>
      <c r="DGX284" s="338"/>
      <c r="DGY284" s="37"/>
      <c r="DGZ284" s="343"/>
      <c r="DHA284" s="338"/>
      <c r="DHB284" s="338"/>
      <c r="DHC284" s="37"/>
      <c r="DHD284" s="343"/>
      <c r="DHE284" s="338"/>
      <c r="DHF284" s="338"/>
      <c r="DHG284" s="37"/>
      <c r="DHH284" s="343"/>
      <c r="DHI284" s="338"/>
      <c r="DHJ284" s="338"/>
      <c r="DHK284" s="37"/>
      <c r="DHL284" s="343"/>
      <c r="DHM284" s="338"/>
      <c r="DHN284" s="338"/>
      <c r="DHO284" s="37"/>
      <c r="DHP284" s="343"/>
      <c r="DHQ284" s="338"/>
      <c r="DHR284" s="338"/>
      <c r="DHS284" s="37"/>
      <c r="DHT284" s="343"/>
      <c r="DHU284" s="338"/>
      <c r="DHV284" s="338"/>
      <c r="DHW284" s="37"/>
      <c r="DHX284" s="343"/>
      <c r="DHY284" s="338"/>
      <c r="DHZ284" s="338"/>
      <c r="DIA284" s="37"/>
      <c r="DIB284" s="343"/>
      <c r="DIC284" s="338"/>
      <c r="DID284" s="338"/>
      <c r="DIE284" s="37"/>
      <c r="DIF284" s="343"/>
      <c r="DIG284" s="338"/>
      <c r="DIH284" s="338"/>
      <c r="DII284" s="37"/>
      <c r="DIJ284" s="343"/>
      <c r="DIK284" s="338"/>
      <c r="DIL284" s="338"/>
      <c r="DIM284" s="37"/>
      <c r="DIN284" s="343"/>
      <c r="DIO284" s="338"/>
      <c r="DIP284" s="338"/>
      <c r="DIQ284" s="37"/>
      <c r="DIR284" s="343"/>
      <c r="DIS284" s="338"/>
      <c r="DIT284" s="338"/>
      <c r="DIU284" s="37"/>
      <c r="DIV284" s="343"/>
      <c r="DIW284" s="338"/>
      <c r="DIX284" s="338"/>
      <c r="DIY284" s="37"/>
      <c r="DIZ284" s="343"/>
      <c r="DJA284" s="338"/>
      <c r="DJB284" s="338"/>
      <c r="DJC284" s="37"/>
      <c r="DJD284" s="343"/>
      <c r="DJE284" s="338"/>
      <c r="DJF284" s="338"/>
      <c r="DJG284" s="37"/>
      <c r="DJH284" s="343"/>
      <c r="DJI284" s="338"/>
      <c r="DJJ284" s="338"/>
      <c r="DJK284" s="37"/>
      <c r="DJL284" s="343"/>
      <c r="DJM284" s="338"/>
      <c r="DJN284" s="338"/>
      <c r="DJO284" s="37"/>
      <c r="DJP284" s="343"/>
      <c r="DJQ284" s="338"/>
      <c r="DJR284" s="338"/>
      <c r="DJS284" s="37"/>
      <c r="DJT284" s="343"/>
      <c r="DJU284" s="338"/>
      <c r="DJV284" s="338"/>
      <c r="DJW284" s="37"/>
      <c r="DJX284" s="343"/>
      <c r="DJY284" s="338"/>
      <c r="DJZ284" s="338"/>
      <c r="DKA284" s="37"/>
      <c r="DKB284" s="343"/>
      <c r="DKC284" s="338"/>
      <c r="DKD284" s="338"/>
      <c r="DKE284" s="37"/>
      <c r="DKF284" s="343"/>
      <c r="DKG284" s="338"/>
      <c r="DKH284" s="338"/>
      <c r="DKI284" s="37"/>
      <c r="DKJ284" s="343"/>
      <c r="DKK284" s="338"/>
      <c r="DKL284" s="338"/>
      <c r="DKM284" s="37"/>
      <c r="DKN284" s="343"/>
      <c r="DKO284" s="338"/>
      <c r="DKP284" s="338"/>
      <c r="DKQ284" s="37"/>
      <c r="DKR284" s="343"/>
      <c r="DKS284" s="338"/>
      <c r="DKT284" s="338"/>
      <c r="DKU284" s="37"/>
      <c r="DKV284" s="343"/>
      <c r="DKW284" s="338"/>
      <c r="DKX284" s="338"/>
      <c r="DKY284" s="37"/>
      <c r="DKZ284" s="343"/>
      <c r="DLA284" s="338"/>
      <c r="DLB284" s="338"/>
      <c r="DLC284" s="37"/>
      <c r="DLD284" s="343"/>
      <c r="DLE284" s="338"/>
      <c r="DLF284" s="338"/>
      <c r="DLG284" s="37"/>
      <c r="DLH284" s="343"/>
      <c r="DLI284" s="338"/>
      <c r="DLJ284" s="338"/>
      <c r="DLK284" s="37"/>
      <c r="DLL284" s="343"/>
      <c r="DLM284" s="338"/>
      <c r="DLN284" s="338"/>
      <c r="DLO284" s="37"/>
      <c r="DLP284" s="343"/>
      <c r="DLQ284" s="338"/>
      <c r="DLR284" s="338"/>
      <c r="DLS284" s="37"/>
      <c r="DLT284" s="343"/>
      <c r="DLU284" s="338"/>
      <c r="DLV284" s="338"/>
      <c r="DLW284" s="37"/>
      <c r="DLX284" s="343"/>
      <c r="DLY284" s="338"/>
      <c r="DLZ284" s="338"/>
      <c r="DMA284" s="37"/>
      <c r="DMB284" s="343"/>
      <c r="DMC284" s="338"/>
      <c r="DMD284" s="338"/>
      <c r="DME284" s="37"/>
      <c r="DMF284" s="343"/>
      <c r="DMG284" s="338"/>
      <c r="DMH284" s="338"/>
      <c r="DMI284" s="37"/>
      <c r="DMJ284" s="343"/>
      <c r="DMK284" s="338"/>
      <c r="DML284" s="338"/>
      <c r="DMM284" s="37"/>
      <c r="DMN284" s="343"/>
      <c r="DMO284" s="338"/>
      <c r="DMP284" s="338"/>
      <c r="DMQ284" s="37"/>
      <c r="DMR284" s="343"/>
      <c r="DMS284" s="338"/>
      <c r="DMT284" s="338"/>
      <c r="DMU284" s="37"/>
      <c r="DMV284" s="343"/>
      <c r="DMW284" s="338"/>
      <c r="DMX284" s="338"/>
      <c r="DMY284" s="37"/>
      <c r="DMZ284" s="343"/>
      <c r="DNA284" s="338"/>
      <c r="DNB284" s="338"/>
      <c r="DNC284" s="37"/>
      <c r="DND284" s="343"/>
      <c r="DNE284" s="338"/>
      <c r="DNF284" s="338"/>
      <c r="DNG284" s="37"/>
      <c r="DNH284" s="343"/>
      <c r="DNI284" s="338"/>
      <c r="DNJ284" s="338"/>
      <c r="DNK284" s="37"/>
      <c r="DNL284" s="343"/>
      <c r="DNM284" s="338"/>
      <c r="DNN284" s="338"/>
      <c r="DNO284" s="37"/>
      <c r="DNP284" s="343"/>
      <c r="DNQ284" s="338"/>
      <c r="DNR284" s="338"/>
      <c r="DNS284" s="37"/>
      <c r="DNT284" s="343"/>
      <c r="DNU284" s="338"/>
      <c r="DNV284" s="338"/>
      <c r="DNW284" s="37"/>
      <c r="DNX284" s="343"/>
      <c r="DNY284" s="338"/>
      <c r="DNZ284" s="338"/>
      <c r="DOA284" s="37"/>
      <c r="DOB284" s="343"/>
      <c r="DOC284" s="338"/>
      <c r="DOD284" s="338"/>
      <c r="DOE284" s="37"/>
      <c r="DOF284" s="343"/>
      <c r="DOG284" s="338"/>
      <c r="DOH284" s="338"/>
      <c r="DOI284" s="37"/>
      <c r="DOJ284" s="343"/>
      <c r="DOK284" s="338"/>
      <c r="DOL284" s="338"/>
      <c r="DOM284" s="37"/>
      <c r="DON284" s="343"/>
      <c r="DOO284" s="338"/>
      <c r="DOP284" s="338"/>
      <c r="DOQ284" s="37"/>
      <c r="DOR284" s="343"/>
      <c r="DOS284" s="338"/>
      <c r="DOT284" s="338"/>
      <c r="DOU284" s="37"/>
      <c r="DOV284" s="343"/>
      <c r="DOW284" s="338"/>
      <c r="DOX284" s="338"/>
      <c r="DOY284" s="37"/>
      <c r="DOZ284" s="343"/>
      <c r="DPA284" s="338"/>
      <c r="DPB284" s="338"/>
      <c r="DPC284" s="37"/>
      <c r="DPD284" s="343"/>
      <c r="DPE284" s="338"/>
      <c r="DPF284" s="338"/>
      <c r="DPG284" s="37"/>
      <c r="DPH284" s="343"/>
      <c r="DPI284" s="338"/>
      <c r="DPJ284" s="338"/>
      <c r="DPK284" s="37"/>
      <c r="DPL284" s="343"/>
      <c r="DPM284" s="338"/>
      <c r="DPN284" s="338"/>
      <c r="DPO284" s="37"/>
      <c r="DPP284" s="343"/>
      <c r="DPQ284" s="338"/>
      <c r="DPR284" s="338"/>
      <c r="DPS284" s="37"/>
      <c r="DPT284" s="343"/>
      <c r="DPU284" s="338"/>
      <c r="DPV284" s="338"/>
      <c r="DPW284" s="37"/>
      <c r="DPX284" s="343"/>
      <c r="DPY284" s="338"/>
      <c r="DPZ284" s="338"/>
      <c r="DQA284" s="37"/>
      <c r="DQB284" s="343"/>
      <c r="DQC284" s="338"/>
      <c r="DQD284" s="338"/>
      <c r="DQE284" s="37"/>
      <c r="DQF284" s="343"/>
      <c r="DQG284" s="338"/>
      <c r="DQH284" s="338"/>
      <c r="DQI284" s="37"/>
      <c r="DQJ284" s="343"/>
      <c r="DQK284" s="338"/>
      <c r="DQL284" s="338"/>
      <c r="DQM284" s="37"/>
      <c r="DQN284" s="343"/>
      <c r="DQO284" s="338"/>
      <c r="DQP284" s="338"/>
      <c r="DQQ284" s="37"/>
      <c r="DQR284" s="343"/>
      <c r="DQS284" s="338"/>
      <c r="DQT284" s="338"/>
      <c r="DQU284" s="37"/>
      <c r="DQV284" s="343"/>
      <c r="DQW284" s="338"/>
      <c r="DQX284" s="338"/>
      <c r="DQY284" s="37"/>
      <c r="DQZ284" s="343"/>
      <c r="DRA284" s="338"/>
      <c r="DRB284" s="338"/>
      <c r="DRC284" s="37"/>
      <c r="DRD284" s="343"/>
      <c r="DRE284" s="338"/>
      <c r="DRF284" s="338"/>
      <c r="DRG284" s="37"/>
      <c r="DRH284" s="343"/>
      <c r="DRI284" s="338"/>
      <c r="DRJ284" s="338"/>
      <c r="DRK284" s="37"/>
      <c r="DRL284" s="343"/>
      <c r="DRM284" s="338"/>
      <c r="DRN284" s="338"/>
      <c r="DRO284" s="37"/>
      <c r="DRP284" s="343"/>
      <c r="DRQ284" s="338"/>
      <c r="DRR284" s="338"/>
      <c r="DRS284" s="37"/>
      <c r="DRT284" s="343"/>
      <c r="DRU284" s="338"/>
      <c r="DRV284" s="338"/>
      <c r="DRW284" s="37"/>
      <c r="DRX284" s="343"/>
      <c r="DRY284" s="338"/>
      <c r="DRZ284" s="338"/>
      <c r="DSA284" s="37"/>
      <c r="DSB284" s="343"/>
      <c r="DSC284" s="338"/>
      <c r="DSD284" s="338"/>
      <c r="DSE284" s="37"/>
      <c r="DSF284" s="343"/>
      <c r="DSG284" s="338"/>
      <c r="DSH284" s="338"/>
      <c r="DSI284" s="37"/>
      <c r="DSJ284" s="343"/>
      <c r="DSK284" s="338"/>
      <c r="DSL284" s="338"/>
      <c r="DSM284" s="37"/>
      <c r="DSN284" s="343"/>
      <c r="DSO284" s="338"/>
      <c r="DSP284" s="338"/>
      <c r="DSQ284" s="37"/>
      <c r="DSR284" s="343"/>
      <c r="DSS284" s="338"/>
      <c r="DST284" s="338"/>
      <c r="DSU284" s="37"/>
      <c r="DSV284" s="343"/>
      <c r="DSW284" s="338"/>
      <c r="DSX284" s="338"/>
      <c r="DSY284" s="37"/>
      <c r="DSZ284" s="343"/>
      <c r="DTA284" s="338"/>
      <c r="DTB284" s="338"/>
      <c r="DTC284" s="37"/>
      <c r="DTD284" s="343"/>
      <c r="DTE284" s="338"/>
      <c r="DTF284" s="338"/>
      <c r="DTG284" s="37"/>
      <c r="DTH284" s="343"/>
      <c r="DTI284" s="338"/>
      <c r="DTJ284" s="338"/>
      <c r="DTK284" s="37"/>
      <c r="DTL284" s="343"/>
      <c r="DTM284" s="338"/>
      <c r="DTN284" s="338"/>
      <c r="DTO284" s="37"/>
      <c r="DTP284" s="343"/>
      <c r="DTQ284" s="338"/>
      <c r="DTR284" s="338"/>
      <c r="DTS284" s="37"/>
      <c r="DTT284" s="343"/>
      <c r="DTU284" s="338"/>
      <c r="DTV284" s="338"/>
      <c r="DTW284" s="37"/>
      <c r="DTX284" s="343"/>
      <c r="DTY284" s="338"/>
      <c r="DTZ284" s="338"/>
      <c r="DUA284" s="37"/>
      <c r="DUB284" s="343"/>
      <c r="DUC284" s="338"/>
      <c r="DUD284" s="338"/>
      <c r="DUE284" s="37"/>
      <c r="DUF284" s="343"/>
      <c r="DUG284" s="338"/>
      <c r="DUH284" s="338"/>
      <c r="DUI284" s="37"/>
      <c r="DUJ284" s="343"/>
      <c r="DUK284" s="338"/>
      <c r="DUL284" s="338"/>
      <c r="DUM284" s="37"/>
      <c r="DUN284" s="343"/>
      <c r="DUO284" s="338"/>
      <c r="DUP284" s="338"/>
      <c r="DUQ284" s="37"/>
      <c r="DUR284" s="343"/>
      <c r="DUS284" s="338"/>
      <c r="DUT284" s="338"/>
      <c r="DUU284" s="37"/>
      <c r="DUV284" s="343"/>
      <c r="DUW284" s="338"/>
      <c r="DUX284" s="338"/>
      <c r="DUY284" s="37"/>
      <c r="DUZ284" s="343"/>
      <c r="DVA284" s="338"/>
      <c r="DVB284" s="338"/>
      <c r="DVC284" s="37"/>
      <c r="DVD284" s="343"/>
      <c r="DVE284" s="338"/>
      <c r="DVF284" s="338"/>
      <c r="DVG284" s="37"/>
      <c r="DVH284" s="343"/>
      <c r="DVI284" s="338"/>
      <c r="DVJ284" s="338"/>
      <c r="DVK284" s="37"/>
      <c r="DVL284" s="343"/>
      <c r="DVM284" s="338"/>
      <c r="DVN284" s="338"/>
      <c r="DVO284" s="37"/>
      <c r="DVP284" s="343"/>
      <c r="DVQ284" s="338"/>
      <c r="DVR284" s="338"/>
      <c r="DVS284" s="37"/>
      <c r="DVT284" s="343"/>
      <c r="DVU284" s="338"/>
      <c r="DVV284" s="338"/>
      <c r="DVW284" s="37"/>
      <c r="DVX284" s="343"/>
      <c r="DVY284" s="338"/>
      <c r="DVZ284" s="338"/>
      <c r="DWA284" s="37"/>
      <c r="DWB284" s="343"/>
      <c r="DWC284" s="338"/>
      <c r="DWD284" s="338"/>
      <c r="DWE284" s="37"/>
      <c r="DWF284" s="343"/>
      <c r="DWG284" s="338"/>
      <c r="DWH284" s="338"/>
      <c r="DWI284" s="37"/>
      <c r="DWJ284" s="343"/>
      <c r="DWK284" s="338"/>
      <c r="DWL284" s="338"/>
      <c r="DWM284" s="37"/>
      <c r="DWN284" s="343"/>
      <c r="DWO284" s="338"/>
      <c r="DWP284" s="338"/>
      <c r="DWQ284" s="37"/>
      <c r="DWR284" s="343"/>
      <c r="DWS284" s="338"/>
      <c r="DWT284" s="338"/>
      <c r="DWU284" s="37"/>
      <c r="DWV284" s="343"/>
      <c r="DWW284" s="338"/>
      <c r="DWX284" s="338"/>
      <c r="DWY284" s="37"/>
      <c r="DWZ284" s="343"/>
      <c r="DXA284" s="338"/>
      <c r="DXB284" s="338"/>
      <c r="DXC284" s="37"/>
      <c r="DXD284" s="343"/>
      <c r="DXE284" s="338"/>
      <c r="DXF284" s="338"/>
      <c r="DXG284" s="37"/>
      <c r="DXH284" s="343"/>
      <c r="DXI284" s="338"/>
      <c r="DXJ284" s="338"/>
      <c r="DXK284" s="37"/>
      <c r="DXL284" s="343"/>
      <c r="DXM284" s="338"/>
      <c r="DXN284" s="338"/>
      <c r="DXO284" s="37"/>
      <c r="DXP284" s="343"/>
      <c r="DXQ284" s="338"/>
      <c r="DXR284" s="338"/>
      <c r="DXS284" s="37"/>
      <c r="DXT284" s="343"/>
      <c r="DXU284" s="338"/>
      <c r="DXV284" s="338"/>
      <c r="DXW284" s="37"/>
      <c r="DXX284" s="343"/>
      <c r="DXY284" s="338"/>
      <c r="DXZ284" s="338"/>
      <c r="DYA284" s="37"/>
      <c r="DYB284" s="343"/>
      <c r="DYC284" s="338"/>
      <c r="DYD284" s="338"/>
      <c r="DYE284" s="37"/>
      <c r="DYF284" s="343"/>
      <c r="DYG284" s="338"/>
      <c r="DYH284" s="338"/>
      <c r="DYI284" s="37"/>
      <c r="DYJ284" s="343"/>
      <c r="DYK284" s="338"/>
      <c r="DYL284" s="338"/>
      <c r="DYM284" s="37"/>
      <c r="DYN284" s="343"/>
      <c r="DYO284" s="338"/>
      <c r="DYP284" s="338"/>
      <c r="DYQ284" s="37"/>
      <c r="DYR284" s="343"/>
      <c r="DYS284" s="338"/>
      <c r="DYT284" s="338"/>
      <c r="DYU284" s="37"/>
      <c r="DYV284" s="343"/>
      <c r="DYW284" s="338"/>
      <c r="DYX284" s="338"/>
      <c r="DYY284" s="37"/>
      <c r="DYZ284" s="343"/>
      <c r="DZA284" s="338"/>
      <c r="DZB284" s="338"/>
      <c r="DZC284" s="37"/>
      <c r="DZD284" s="343"/>
      <c r="DZE284" s="338"/>
      <c r="DZF284" s="338"/>
      <c r="DZG284" s="37"/>
      <c r="DZH284" s="343"/>
      <c r="DZI284" s="338"/>
      <c r="DZJ284" s="338"/>
      <c r="DZK284" s="37"/>
      <c r="DZL284" s="343"/>
      <c r="DZM284" s="338"/>
      <c r="DZN284" s="338"/>
      <c r="DZO284" s="37"/>
      <c r="DZP284" s="343"/>
      <c r="DZQ284" s="338"/>
      <c r="DZR284" s="338"/>
      <c r="DZS284" s="37"/>
      <c r="DZT284" s="343"/>
      <c r="DZU284" s="338"/>
      <c r="DZV284" s="338"/>
      <c r="DZW284" s="37"/>
      <c r="DZX284" s="343"/>
      <c r="DZY284" s="338"/>
      <c r="DZZ284" s="338"/>
      <c r="EAA284" s="37"/>
      <c r="EAB284" s="343"/>
      <c r="EAC284" s="338"/>
      <c r="EAD284" s="338"/>
      <c r="EAE284" s="37"/>
      <c r="EAF284" s="343"/>
      <c r="EAG284" s="338"/>
      <c r="EAH284" s="338"/>
      <c r="EAI284" s="37"/>
      <c r="EAJ284" s="343"/>
      <c r="EAK284" s="338"/>
      <c r="EAL284" s="338"/>
      <c r="EAM284" s="37"/>
      <c r="EAN284" s="343"/>
      <c r="EAO284" s="338"/>
      <c r="EAP284" s="338"/>
      <c r="EAQ284" s="37"/>
      <c r="EAR284" s="343"/>
      <c r="EAS284" s="338"/>
      <c r="EAT284" s="338"/>
      <c r="EAU284" s="37"/>
      <c r="EAV284" s="343"/>
      <c r="EAW284" s="338"/>
      <c r="EAX284" s="338"/>
      <c r="EAY284" s="37"/>
      <c r="EAZ284" s="343"/>
      <c r="EBA284" s="338"/>
      <c r="EBB284" s="338"/>
      <c r="EBC284" s="37"/>
      <c r="EBD284" s="343"/>
      <c r="EBE284" s="338"/>
      <c r="EBF284" s="338"/>
      <c r="EBG284" s="37"/>
      <c r="EBH284" s="343"/>
      <c r="EBI284" s="338"/>
      <c r="EBJ284" s="338"/>
      <c r="EBK284" s="37"/>
      <c r="EBL284" s="343"/>
      <c r="EBM284" s="338"/>
      <c r="EBN284" s="338"/>
      <c r="EBO284" s="37"/>
      <c r="EBP284" s="343"/>
      <c r="EBQ284" s="338"/>
      <c r="EBR284" s="338"/>
      <c r="EBS284" s="37"/>
      <c r="EBT284" s="343"/>
      <c r="EBU284" s="338"/>
      <c r="EBV284" s="338"/>
      <c r="EBW284" s="37"/>
      <c r="EBX284" s="343"/>
      <c r="EBY284" s="338"/>
      <c r="EBZ284" s="338"/>
      <c r="ECA284" s="37"/>
      <c r="ECB284" s="343"/>
      <c r="ECC284" s="338"/>
      <c r="ECD284" s="338"/>
      <c r="ECE284" s="37"/>
      <c r="ECF284" s="343"/>
      <c r="ECG284" s="338"/>
      <c r="ECH284" s="338"/>
      <c r="ECI284" s="37"/>
      <c r="ECJ284" s="343"/>
      <c r="ECK284" s="338"/>
      <c r="ECL284" s="338"/>
      <c r="ECM284" s="37"/>
      <c r="ECN284" s="343"/>
      <c r="ECO284" s="338"/>
      <c r="ECP284" s="338"/>
      <c r="ECQ284" s="37"/>
      <c r="ECR284" s="343"/>
      <c r="ECS284" s="338"/>
      <c r="ECT284" s="338"/>
      <c r="ECU284" s="37"/>
      <c r="ECV284" s="343"/>
      <c r="ECW284" s="338"/>
      <c r="ECX284" s="338"/>
      <c r="ECY284" s="37"/>
      <c r="ECZ284" s="343"/>
      <c r="EDA284" s="338"/>
      <c r="EDB284" s="338"/>
      <c r="EDC284" s="37"/>
      <c r="EDD284" s="343"/>
      <c r="EDE284" s="338"/>
      <c r="EDF284" s="338"/>
      <c r="EDG284" s="37"/>
      <c r="EDH284" s="343"/>
      <c r="EDI284" s="338"/>
      <c r="EDJ284" s="338"/>
      <c r="EDK284" s="37"/>
      <c r="EDL284" s="343"/>
      <c r="EDM284" s="338"/>
      <c r="EDN284" s="338"/>
      <c r="EDO284" s="37"/>
      <c r="EDP284" s="343"/>
      <c r="EDQ284" s="338"/>
      <c r="EDR284" s="338"/>
      <c r="EDS284" s="37"/>
      <c r="EDT284" s="343"/>
      <c r="EDU284" s="338"/>
      <c r="EDV284" s="338"/>
      <c r="EDW284" s="37"/>
      <c r="EDX284" s="343"/>
      <c r="EDY284" s="338"/>
      <c r="EDZ284" s="338"/>
      <c r="EEA284" s="37"/>
      <c r="EEB284" s="343"/>
      <c r="EEC284" s="338"/>
      <c r="EED284" s="338"/>
      <c r="EEE284" s="37"/>
      <c r="EEF284" s="343"/>
      <c r="EEG284" s="338"/>
      <c r="EEH284" s="338"/>
      <c r="EEI284" s="37"/>
      <c r="EEJ284" s="343"/>
      <c r="EEK284" s="338"/>
      <c r="EEL284" s="338"/>
      <c r="EEM284" s="37"/>
      <c r="EEN284" s="343"/>
      <c r="EEO284" s="338"/>
      <c r="EEP284" s="338"/>
      <c r="EEQ284" s="37"/>
      <c r="EER284" s="343"/>
      <c r="EES284" s="338"/>
      <c r="EET284" s="338"/>
      <c r="EEU284" s="37"/>
      <c r="EEV284" s="343"/>
      <c r="EEW284" s="338"/>
      <c r="EEX284" s="338"/>
      <c r="EEY284" s="37"/>
      <c r="EEZ284" s="343"/>
      <c r="EFA284" s="338"/>
      <c r="EFB284" s="338"/>
      <c r="EFC284" s="37"/>
      <c r="EFD284" s="343"/>
      <c r="EFE284" s="338"/>
      <c r="EFF284" s="338"/>
      <c r="EFG284" s="37"/>
      <c r="EFH284" s="343"/>
      <c r="EFI284" s="338"/>
      <c r="EFJ284" s="338"/>
      <c r="EFK284" s="37"/>
      <c r="EFL284" s="343"/>
      <c r="EFM284" s="338"/>
      <c r="EFN284" s="338"/>
      <c r="EFO284" s="37"/>
      <c r="EFP284" s="343"/>
      <c r="EFQ284" s="338"/>
      <c r="EFR284" s="338"/>
      <c r="EFS284" s="37"/>
      <c r="EFT284" s="343"/>
      <c r="EFU284" s="338"/>
      <c r="EFV284" s="338"/>
      <c r="EFW284" s="37"/>
      <c r="EFX284" s="343"/>
      <c r="EFY284" s="338"/>
      <c r="EFZ284" s="338"/>
      <c r="EGA284" s="37"/>
      <c r="EGB284" s="343"/>
      <c r="EGC284" s="338"/>
      <c r="EGD284" s="338"/>
      <c r="EGE284" s="37"/>
      <c r="EGF284" s="343"/>
      <c r="EGG284" s="338"/>
      <c r="EGH284" s="338"/>
      <c r="EGI284" s="37"/>
      <c r="EGJ284" s="343"/>
      <c r="EGK284" s="338"/>
      <c r="EGL284" s="338"/>
      <c r="EGM284" s="37"/>
      <c r="EGN284" s="343"/>
      <c r="EGO284" s="338"/>
      <c r="EGP284" s="338"/>
      <c r="EGQ284" s="37"/>
      <c r="EGR284" s="343"/>
      <c r="EGS284" s="338"/>
      <c r="EGT284" s="338"/>
      <c r="EGU284" s="37"/>
      <c r="EGV284" s="343"/>
      <c r="EGW284" s="338"/>
      <c r="EGX284" s="338"/>
      <c r="EGY284" s="37"/>
      <c r="EGZ284" s="343"/>
      <c r="EHA284" s="338"/>
      <c r="EHB284" s="338"/>
      <c r="EHC284" s="37"/>
      <c r="EHD284" s="343"/>
      <c r="EHE284" s="338"/>
      <c r="EHF284" s="338"/>
      <c r="EHG284" s="37"/>
      <c r="EHH284" s="343"/>
      <c r="EHI284" s="338"/>
      <c r="EHJ284" s="338"/>
      <c r="EHK284" s="37"/>
      <c r="EHL284" s="343"/>
      <c r="EHM284" s="338"/>
      <c r="EHN284" s="338"/>
      <c r="EHO284" s="37"/>
      <c r="EHP284" s="343"/>
      <c r="EHQ284" s="338"/>
      <c r="EHR284" s="338"/>
      <c r="EHS284" s="37"/>
      <c r="EHT284" s="343"/>
      <c r="EHU284" s="338"/>
      <c r="EHV284" s="338"/>
      <c r="EHW284" s="37"/>
      <c r="EHX284" s="343"/>
      <c r="EHY284" s="338"/>
      <c r="EHZ284" s="338"/>
      <c r="EIA284" s="37"/>
      <c r="EIB284" s="343"/>
      <c r="EIC284" s="338"/>
      <c r="EID284" s="338"/>
      <c r="EIE284" s="37"/>
      <c r="EIF284" s="343"/>
      <c r="EIG284" s="338"/>
      <c r="EIH284" s="338"/>
      <c r="EII284" s="37"/>
      <c r="EIJ284" s="343"/>
      <c r="EIK284" s="338"/>
      <c r="EIL284" s="338"/>
      <c r="EIM284" s="37"/>
      <c r="EIN284" s="343"/>
      <c r="EIO284" s="338"/>
      <c r="EIP284" s="338"/>
      <c r="EIQ284" s="37"/>
      <c r="EIR284" s="343"/>
      <c r="EIS284" s="338"/>
      <c r="EIT284" s="338"/>
      <c r="EIU284" s="37"/>
      <c r="EIV284" s="343"/>
      <c r="EIW284" s="338"/>
      <c r="EIX284" s="338"/>
      <c r="EIY284" s="37"/>
      <c r="EIZ284" s="343"/>
      <c r="EJA284" s="338"/>
      <c r="EJB284" s="338"/>
      <c r="EJC284" s="37"/>
      <c r="EJD284" s="343"/>
      <c r="EJE284" s="338"/>
      <c r="EJF284" s="338"/>
      <c r="EJG284" s="37"/>
      <c r="EJH284" s="343"/>
      <c r="EJI284" s="338"/>
      <c r="EJJ284" s="338"/>
      <c r="EJK284" s="37"/>
      <c r="EJL284" s="343"/>
      <c r="EJM284" s="338"/>
      <c r="EJN284" s="338"/>
      <c r="EJO284" s="37"/>
      <c r="EJP284" s="343"/>
      <c r="EJQ284" s="338"/>
      <c r="EJR284" s="338"/>
      <c r="EJS284" s="37"/>
      <c r="EJT284" s="343"/>
      <c r="EJU284" s="338"/>
      <c r="EJV284" s="338"/>
      <c r="EJW284" s="37"/>
      <c r="EJX284" s="343"/>
      <c r="EJY284" s="338"/>
      <c r="EJZ284" s="338"/>
      <c r="EKA284" s="37"/>
      <c r="EKB284" s="343"/>
      <c r="EKC284" s="338"/>
      <c r="EKD284" s="338"/>
      <c r="EKE284" s="37"/>
      <c r="EKF284" s="343"/>
      <c r="EKG284" s="338"/>
      <c r="EKH284" s="338"/>
      <c r="EKI284" s="37"/>
      <c r="EKJ284" s="343"/>
      <c r="EKK284" s="338"/>
      <c r="EKL284" s="338"/>
      <c r="EKM284" s="37"/>
      <c r="EKN284" s="343"/>
      <c r="EKO284" s="338"/>
      <c r="EKP284" s="338"/>
      <c r="EKQ284" s="37"/>
      <c r="EKR284" s="343"/>
      <c r="EKS284" s="338"/>
      <c r="EKT284" s="338"/>
      <c r="EKU284" s="37"/>
      <c r="EKV284" s="343"/>
      <c r="EKW284" s="338"/>
      <c r="EKX284" s="338"/>
      <c r="EKY284" s="37"/>
      <c r="EKZ284" s="343"/>
      <c r="ELA284" s="338"/>
      <c r="ELB284" s="338"/>
      <c r="ELC284" s="37"/>
      <c r="ELD284" s="343"/>
      <c r="ELE284" s="338"/>
      <c r="ELF284" s="338"/>
      <c r="ELG284" s="37"/>
      <c r="ELH284" s="343"/>
      <c r="ELI284" s="338"/>
      <c r="ELJ284" s="338"/>
      <c r="ELK284" s="37"/>
      <c r="ELL284" s="343"/>
      <c r="ELM284" s="338"/>
      <c r="ELN284" s="338"/>
      <c r="ELO284" s="37"/>
      <c r="ELP284" s="343"/>
      <c r="ELQ284" s="338"/>
      <c r="ELR284" s="338"/>
      <c r="ELS284" s="37"/>
      <c r="ELT284" s="343"/>
      <c r="ELU284" s="338"/>
      <c r="ELV284" s="338"/>
      <c r="ELW284" s="37"/>
      <c r="ELX284" s="343"/>
      <c r="ELY284" s="338"/>
      <c r="ELZ284" s="338"/>
      <c r="EMA284" s="37"/>
      <c r="EMB284" s="343"/>
      <c r="EMC284" s="338"/>
      <c r="EMD284" s="338"/>
      <c r="EME284" s="37"/>
      <c r="EMF284" s="343"/>
      <c r="EMG284" s="338"/>
      <c r="EMH284" s="338"/>
      <c r="EMI284" s="37"/>
      <c r="EMJ284" s="343"/>
      <c r="EMK284" s="338"/>
      <c r="EML284" s="338"/>
      <c r="EMM284" s="37"/>
      <c r="EMN284" s="343"/>
      <c r="EMO284" s="338"/>
      <c r="EMP284" s="338"/>
      <c r="EMQ284" s="37"/>
      <c r="EMR284" s="343"/>
      <c r="EMS284" s="338"/>
      <c r="EMT284" s="338"/>
      <c r="EMU284" s="37"/>
      <c r="EMV284" s="343"/>
      <c r="EMW284" s="338"/>
      <c r="EMX284" s="338"/>
      <c r="EMY284" s="37"/>
      <c r="EMZ284" s="343"/>
      <c r="ENA284" s="338"/>
      <c r="ENB284" s="338"/>
      <c r="ENC284" s="37"/>
      <c r="END284" s="343"/>
      <c r="ENE284" s="338"/>
      <c r="ENF284" s="338"/>
      <c r="ENG284" s="37"/>
      <c r="ENH284" s="343"/>
      <c r="ENI284" s="338"/>
      <c r="ENJ284" s="338"/>
      <c r="ENK284" s="37"/>
      <c r="ENL284" s="343"/>
      <c r="ENM284" s="338"/>
      <c r="ENN284" s="338"/>
      <c r="ENO284" s="37"/>
      <c r="ENP284" s="343"/>
      <c r="ENQ284" s="338"/>
      <c r="ENR284" s="338"/>
      <c r="ENS284" s="37"/>
      <c r="ENT284" s="343"/>
      <c r="ENU284" s="338"/>
      <c r="ENV284" s="338"/>
      <c r="ENW284" s="37"/>
      <c r="ENX284" s="343"/>
      <c r="ENY284" s="338"/>
      <c r="ENZ284" s="338"/>
      <c r="EOA284" s="37"/>
      <c r="EOB284" s="343"/>
      <c r="EOC284" s="338"/>
      <c r="EOD284" s="338"/>
      <c r="EOE284" s="37"/>
      <c r="EOF284" s="343"/>
      <c r="EOG284" s="338"/>
      <c r="EOH284" s="338"/>
      <c r="EOI284" s="37"/>
      <c r="EOJ284" s="343"/>
      <c r="EOK284" s="338"/>
      <c r="EOL284" s="338"/>
      <c r="EOM284" s="37"/>
      <c r="EON284" s="343"/>
      <c r="EOO284" s="338"/>
      <c r="EOP284" s="338"/>
      <c r="EOQ284" s="37"/>
      <c r="EOR284" s="343"/>
      <c r="EOS284" s="338"/>
      <c r="EOT284" s="338"/>
      <c r="EOU284" s="37"/>
      <c r="EOV284" s="343"/>
      <c r="EOW284" s="338"/>
      <c r="EOX284" s="338"/>
      <c r="EOY284" s="37"/>
      <c r="EOZ284" s="343"/>
      <c r="EPA284" s="338"/>
      <c r="EPB284" s="338"/>
      <c r="EPC284" s="37"/>
      <c r="EPD284" s="343"/>
      <c r="EPE284" s="338"/>
      <c r="EPF284" s="338"/>
      <c r="EPG284" s="37"/>
      <c r="EPH284" s="343"/>
      <c r="EPI284" s="338"/>
      <c r="EPJ284" s="338"/>
      <c r="EPK284" s="37"/>
      <c r="EPL284" s="343"/>
      <c r="EPM284" s="338"/>
      <c r="EPN284" s="338"/>
      <c r="EPO284" s="37"/>
      <c r="EPP284" s="343"/>
      <c r="EPQ284" s="338"/>
      <c r="EPR284" s="338"/>
      <c r="EPS284" s="37"/>
      <c r="EPT284" s="343"/>
      <c r="EPU284" s="338"/>
      <c r="EPV284" s="338"/>
      <c r="EPW284" s="37"/>
      <c r="EPX284" s="343"/>
      <c r="EPY284" s="338"/>
      <c r="EPZ284" s="338"/>
      <c r="EQA284" s="37"/>
      <c r="EQB284" s="343"/>
      <c r="EQC284" s="338"/>
      <c r="EQD284" s="338"/>
      <c r="EQE284" s="37"/>
      <c r="EQF284" s="343"/>
      <c r="EQG284" s="338"/>
      <c r="EQH284" s="338"/>
      <c r="EQI284" s="37"/>
      <c r="EQJ284" s="343"/>
      <c r="EQK284" s="338"/>
      <c r="EQL284" s="338"/>
      <c r="EQM284" s="37"/>
      <c r="EQN284" s="343"/>
      <c r="EQO284" s="338"/>
      <c r="EQP284" s="338"/>
      <c r="EQQ284" s="37"/>
      <c r="EQR284" s="343"/>
      <c r="EQS284" s="338"/>
      <c r="EQT284" s="338"/>
      <c r="EQU284" s="37"/>
      <c r="EQV284" s="343"/>
      <c r="EQW284" s="338"/>
      <c r="EQX284" s="338"/>
      <c r="EQY284" s="37"/>
      <c r="EQZ284" s="343"/>
      <c r="ERA284" s="338"/>
      <c r="ERB284" s="338"/>
      <c r="ERC284" s="37"/>
      <c r="ERD284" s="343"/>
      <c r="ERE284" s="338"/>
      <c r="ERF284" s="338"/>
      <c r="ERG284" s="37"/>
      <c r="ERH284" s="343"/>
      <c r="ERI284" s="338"/>
      <c r="ERJ284" s="338"/>
      <c r="ERK284" s="37"/>
      <c r="ERL284" s="343"/>
      <c r="ERM284" s="338"/>
      <c r="ERN284" s="338"/>
      <c r="ERO284" s="37"/>
      <c r="ERP284" s="343"/>
      <c r="ERQ284" s="338"/>
      <c r="ERR284" s="338"/>
      <c r="ERS284" s="37"/>
      <c r="ERT284" s="343"/>
      <c r="ERU284" s="338"/>
      <c r="ERV284" s="338"/>
      <c r="ERW284" s="37"/>
      <c r="ERX284" s="343"/>
      <c r="ERY284" s="338"/>
      <c r="ERZ284" s="338"/>
      <c r="ESA284" s="37"/>
      <c r="ESB284" s="343"/>
      <c r="ESC284" s="338"/>
      <c r="ESD284" s="338"/>
      <c r="ESE284" s="37"/>
      <c r="ESF284" s="343"/>
      <c r="ESG284" s="338"/>
      <c r="ESH284" s="338"/>
      <c r="ESI284" s="37"/>
      <c r="ESJ284" s="343"/>
      <c r="ESK284" s="338"/>
      <c r="ESL284" s="338"/>
      <c r="ESM284" s="37"/>
      <c r="ESN284" s="343"/>
      <c r="ESO284" s="338"/>
      <c r="ESP284" s="338"/>
      <c r="ESQ284" s="37"/>
      <c r="ESR284" s="343"/>
      <c r="ESS284" s="338"/>
      <c r="EST284" s="338"/>
      <c r="ESU284" s="37"/>
      <c r="ESV284" s="343"/>
      <c r="ESW284" s="338"/>
      <c r="ESX284" s="338"/>
      <c r="ESY284" s="37"/>
      <c r="ESZ284" s="343"/>
      <c r="ETA284" s="338"/>
      <c r="ETB284" s="338"/>
      <c r="ETC284" s="37"/>
      <c r="ETD284" s="343"/>
      <c r="ETE284" s="338"/>
      <c r="ETF284" s="338"/>
      <c r="ETG284" s="37"/>
      <c r="ETH284" s="343"/>
      <c r="ETI284" s="338"/>
      <c r="ETJ284" s="338"/>
      <c r="ETK284" s="37"/>
      <c r="ETL284" s="343"/>
      <c r="ETM284" s="338"/>
      <c r="ETN284" s="338"/>
      <c r="ETO284" s="37"/>
      <c r="ETP284" s="343"/>
      <c r="ETQ284" s="338"/>
      <c r="ETR284" s="338"/>
      <c r="ETS284" s="37"/>
      <c r="ETT284" s="343"/>
      <c r="ETU284" s="338"/>
      <c r="ETV284" s="338"/>
      <c r="ETW284" s="37"/>
      <c r="ETX284" s="343"/>
      <c r="ETY284" s="338"/>
      <c r="ETZ284" s="338"/>
      <c r="EUA284" s="37"/>
      <c r="EUB284" s="343"/>
      <c r="EUC284" s="338"/>
      <c r="EUD284" s="338"/>
      <c r="EUE284" s="37"/>
      <c r="EUF284" s="343"/>
      <c r="EUG284" s="338"/>
      <c r="EUH284" s="338"/>
      <c r="EUI284" s="37"/>
      <c r="EUJ284" s="343"/>
      <c r="EUK284" s="338"/>
      <c r="EUL284" s="338"/>
      <c r="EUM284" s="37"/>
      <c r="EUN284" s="343"/>
      <c r="EUO284" s="338"/>
      <c r="EUP284" s="338"/>
      <c r="EUQ284" s="37"/>
      <c r="EUR284" s="343"/>
      <c r="EUS284" s="338"/>
      <c r="EUT284" s="338"/>
      <c r="EUU284" s="37"/>
      <c r="EUV284" s="343"/>
      <c r="EUW284" s="338"/>
      <c r="EUX284" s="338"/>
      <c r="EUY284" s="37"/>
      <c r="EUZ284" s="343"/>
      <c r="EVA284" s="338"/>
      <c r="EVB284" s="338"/>
      <c r="EVC284" s="37"/>
      <c r="EVD284" s="343"/>
      <c r="EVE284" s="338"/>
      <c r="EVF284" s="338"/>
      <c r="EVG284" s="37"/>
      <c r="EVH284" s="343"/>
      <c r="EVI284" s="338"/>
      <c r="EVJ284" s="338"/>
      <c r="EVK284" s="37"/>
      <c r="EVL284" s="343"/>
      <c r="EVM284" s="338"/>
      <c r="EVN284" s="338"/>
      <c r="EVO284" s="37"/>
      <c r="EVP284" s="343"/>
      <c r="EVQ284" s="338"/>
      <c r="EVR284" s="338"/>
      <c r="EVS284" s="37"/>
      <c r="EVT284" s="343"/>
      <c r="EVU284" s="338"/>
      <c r="EVV284" s="338"/>
      <c r="EVW284" s="37"/>
      <c r="EVX284" s="343"/>
      <c r="EVY284" s="338"/>
      <c r="EVZ284" s="338"/>
      <c r="EWA284" s="37"/>
      <c r="EWB284" s="343"/>
      <c r="EWC284" s="338"/>
      <c r="EWD284" s="338"/>
      <c r="EWE284" s="37"/>
      <c r="EWF284" s="343"/>
      <c r="EWG284" s="338"/>
      <c r="EWH284" s="338"/>
      <c r="EWI284" s="37"/>
      <c r="EWJ284" s="343"/>
      <c r="EWK284" s="338"/>
      <c r="EWL284" s="338"/>
      <c r="EWM284" s="37"/>
      <c r="EWN284" s="343"/>
      <c r="EWO284" s="338"/>
      <c r="EWP284" s="338"/>
      <c r="EWQ284" s="37"/>
      <c r="EWR284" s="343"/>
      <c r="EWS284" s="338"/>
      <c r="EWT284" s="338"/>
      <c r="EWU284" s="37"/>
      <c r="EWV284" s="343"/>
      <c r="EWW284" s="338"/>
      <c r="EWX284" s="338"/>
      <c r="EWY284" s="37"/>
      <c r="EWZ284" s="343"/>
      <c r="EXA284" s="338"/>
      <c r="EXB284" s="338"/>
      <c r="EXC284" s="37"/>
      <c r="EXD284" s="343"/>
      <c r="EXE284" s="338"/>
      <c r="EXF284" s="338"/>
      <c r="EXG284" s="37"/>
      <c r="EXH284" s="343"/>
      <c r="EXI284" s="338"/>
      <c r="EXJ284" s="338"/>
      <c r="EXK284" s="37"/>
      <c r="EXL284" s="343"/>
      <c r="EXM284" s="338"/>
      <c r="EXN284" s="338"/>
      <c r="EXO284" s="37"/>
      <c r="EXP284" s="343"/>
      <c r="EXQ284" s="338"/>
      <c r="EXR284" s="338"/>
      <c r="EXS284" s="37"/>
      <c r="EXT284" s="343"/>
      <c r="EXU284" s="338"/>
      <c r="EXV284" s="338"/>
      <c r="EXW284" s="37"/>
      <c r="EXX284" s="343"/>
      <c r="EXY284" s="338"/>
      <c r="EXZ284" s="338"/>
      <c r="EYA284" s="37"/>
      <c r="EYB284" s="343"/>
      <c r="EYC284" s="338"/>
      <c r="EYD284" s="338"/>
      <c r="EYE284" s="37"/>
      <c r="EYF284" s="343"/>
      <c r="EYG284" s="338"/>
      <c r="EYH284" s="338"/>
      <c r="EYI284" s="37"/>
      <c r="EYJ284" s="343"/>
      <c r="EYK284" s="338"/>
      <c r="EYL284" s="338"/>
      <c r="EYM284" s="37"/>
      <c r="EYN284" s="343"/>
      <c r="EYO284" s="338"/>
      <c r="EYP284" s="338"/>
      <c r="EYQ284" s="37"/>
      <c r="EYR284" s="343"/>
      <c r="EYS284" s="338"/>
      <c r="EYT284" s="338"/>
      <c r="EYU284" s="37"/>
      <c r="EYV284" s="343"/>
      <c r="EYW284" s="338"/>
      <c r="EYX284" s="338"/>
      <c r="EYY284" s="37"/>
      <c r="EYZ284" s="343"/>
      <c r="EZA284" s="338"/>
      <c r="EZB284" s="338"/>
      <c r="EZC284" s="37"/>
      <c r="EZD284" s="343"/>
      <c r="EZE284" s="338"/>
      <c r="EZF284" s="338"/>
      <c r="EZG284" s="37"/>
      <c r="EZH284" s="343"/>
      <c r="EZI284" s="338"/>
      <c r="EZJ284" s="338"/>
      <c r="EZK284" s="37"/>
      <c r="EZL284" s="343"/>
      <c r="EZM284" s="338"/>
      <c r="EZN284" s="338"/>
      <c r="EZO284" s="37"/>
      <c r="EZP284" s="343"/>
      <c r="EZQ284" s="338"/>
      <c r="EZR284" s="338"/>
      <c r="EZS284" s="37"/>
      <c r="EZT284" s="343"/>
      <c r="EZU284" s="338"/>
      <c r="EZV284" s="338"/>
      <c r="EZW284" s="37"/>
      <c r="EZX284" s="343"/>
      <c r="EZY284" s="338"/>
      <c r="EZZ284" s="338"/>
      <c r="FAA284" s="37"/>
      <c r="FAB284" s="343"/>
      <c r="FAC284" s="338"/>
      <c r="FAD284" s="338"/>
      <c r="FAE284" s="37"/>
      <c r="FAF284" s="343"/>
      <c r="FAG284" s="338"/>
      <c r="FAH284" s="338"/>
      <c r="FAI284" s="37"/>
      <c r="FAJ284" s="343"/>
      <c r="FAK284" s="338"/>
      <c r="FAL284" s="338"/>
      <c r="FAM284" s="37"/>
      <c r="FAN284" s="343"/>
      <c r="FAO284" s="338"/>
      <c r="FAP284" s="338"/>
      <c r="FAQ284" s="37"/>
      <c r="FAR284" s="343"/>
      <c r="FAS284" s="338"/>
      <c r="FAT284" s="338"/>
      <c r="FAU284" s="37"/>
      <c r="FAV284" s="343"/>
      <c r="FAW284" s="338"/>
      <c r="FAX284" s="338"/>
      <c r="FAY284" s="37"/>
      <c r="FAZ284" s="343"/>
      <c r="FBA284" s="338"/>
      <c r="FBB284" s="338"/>
      <c r="FBC284" s="37"/>
      <c r="FBD284" s="343"/>
      <c r="FBE284" s="338"/>
      <c r="FBF284" s="338"/>
      <c r="FBG284" s="37"/>
      <c r="FBH284" s="343"/>
      <c r="FBI284" s="338"/>
      <c r="FBJ284" s="338"/>
      <c r="FBK284" s="37"/>
      <c r="FBL284" s="343"/>
      <c r="FBM284" s="338"/>
      <c r="FBN284" s="338"/>
      <c r="FBO284" s="37"/>
      <c r="FBP284" s="343"/>
      <c r="FBQ284" s="338"/>
      <c r="FBR284" s="338"/>
      <c r="FBS284" s="37"/>
      <c r="FBT284" s="343"/>
      <c r="FBU284" s="338"/>
      <c r="FBV284" s="338"/>
      <c r="FBW284" s="37"/>
      <c r="FBX284" s="343"/>
      <c r="FBY284" s="338"/>
      <c r="FBZ284" s="338"/>
      <c r="FCA284" s="37"/>
      <c r="FCB284" s="343"/>
      <c r="FCC284" s="338"/>
      <c r="FCD284" s="338"/>
      <c r="FCE284" s="37"/>
      <c r="FCF284" s="343"/>
      <c r="FCG284" s="338"/>
      <c r="FCH284" s="338"/>
      <c r="FCI284" s="37"/>
      <c r="FCJ284" s="343"/>
      <c r="FCK284" s="338"/>
      <c r="FCL284" s="338"/>
      <c r="FCM284" s="37"/>
      <c r="FCN284" s="343"/>
      <c r="FCO284" s="338"/>
      <c r="FCP284" s="338"/>
      <c r="FCQ284" s="37"/>
      <c r="FCR284" s="343"/>
      <c r="FCS284" s="338"/>
      <c r="FCT284" s="338"/>
      <c r="FCU284" s="37"/>
      <c r="FCV284" s="343"/>
      <c r="FCW284" s="338"/>
      <c r="FCX284" s="338"/>
      <c r="FCY284" s="37"/>
      <c r="FCZ284" s="343"/>
      <c r="FDA284" s="338"/>
      <c r="FDB284" s="338"/>
      <c r="FDC284" s="37"/>
      <c r="FDD284" s="343"/>
      <c r="FDE284" s="338"/>
      <c r="FDF284" s="338"/>
      <c r="FDG284" s="37"/>
      <c r="FDH284" s="343"/>
      <c r="FDI284" s="338"/>
      <c r="FDJ284" s="338"/>
      <c r="FDK284" s="37"/>
      <c r="FDL284" s="343"/>
      <c r="FDM284" s="338"/>
      <c r="FDN284" s="338"/>
      <c r="FDO284" s="37"/>
      <c r="FDP284" s="343"/>
      <c r="FDQ284" s="338"/>
      <c r="FDR284" s="338"/>
      <c r="FDS284" s="37"/>
      <c r="FDT284" s="343"/>
      <c r="FDU284" s="338"/>
      <c r="FDV284" s="338"/>
      <c r="FDW284" s="37"/>
      <c r="FDX284" s="343"/>
      <c r="FDY284" s="338"/>
      <c r="FDZ284" s="338"/>
      <c r="FEA284" s="37"/>
      <c r="FEB284" s="343"/>
      <c r="FEC284" s="338"/>
      <c r="FED284" s="338"/>
      <c r="FEE284" s="37"/>
      <c r="FEF284" s="343"/>
      <c r="FEG284" s="338"/>
      <c r="FEH284" s="338"/>
      <c r="FEI284" s="37"/>
      <c r="FEJ284" s="343"/>
      <c r="FEK284" s="338"/>
      <c r="FEL284" s="338"/>
      <c r="FEM284" s="37"/>
      <c r="FEN284" s="343"/>
      <c r="FEO284" s="338"/>
      <c r="FEP284" s="338"/>
      <c r="FEQ284" s="37"/>
      <c r="FER284" s="343"/>
      <c r="FES284" s="338"/>
      <c r="FET284" s="338"/>
      <c r="FEU284" s="37"/>
      <c r="FEV284" s="343"/>
      <c r="FEW284" s="338"/>
      <c r="FEX284" s="338"/>
      <c r="FEY284" s="37"/>
      <c r="FEZ284" s="343"/>
      <c r="FFA284" s="338"/>
      <c r="FFB284" s="338"/>
      <c r="FFC284" s="37"/>
      <c r="FFD284" s="343"/>
      <c r="FFE284" s="338"/>
      <c r="FFF284" s="338"/>
      <c r="FFG284" s="37"/>
      <c r="FFH284" s="343"/>
      <c r="FFI284" s="338"/>
      <c r="FFJ284" s="338"/>
      <c r="FFK284" s="37"/>
      <c r="FFL284" s="343"/>
      <c r="FFM284" s="338"/>
      <c r="FFN284" s="338"/>
      <c r="FFO284" s="37"/>
      <c r="FFP284" s="343"/>
      <c r="FFQ284" s="338"/>
      <c r="FFR284" s="338"/>
      <c r="FFS284" s="37"/>
      <c r="FFT284" s="343"/>
      <c r="FFU284" s="338"/>
      <c r="FFV284" s="338"/>
      <c r="FFW284" s="37"/>
      <c r="FFX284" s="343"/>
      <c r="FFY284" s="338"/>
      <c r="FFZ284" s="338"/>
      <c r="FGA284" s="37"/>
      <c r="FGB284" s="343"/>
      <c r="FGC284" s="338"/>
      <c r="FGD284" s="338"/>
      <c r="FGE284" s="37"/>
      <c r="FGF284" s="343"/>
      <c r="FGG284" s="338"/>
      <c r="FGH284" s="338"/>
      <c r="FGI284" s="37"/>
      <c r="FGJ284" s="343"/>
      <c r="FGK284" s="338"/>
      <c r="FGL284" s="338"/>
      <c r="FGM284" s="37"/>
      <c r="FGN284" s="343"/>
      <c r="FGO284" s="338"/>
      <c r="FGP284" s="338"/>
      <c r="FGQ284" s="37"/>
      <c r="FGR284" s="343"/>
      <c r="FGS284" s="338"/>
      <c r="FGT284" s="338"/>
      <c r="FGU284" s="37"/>
      <c r="FGV284" s="343"/>
      <c r="FGW284" s="338"/>
      <c r="FGX284" s="338"/>
      <c r="FGY284" s="37"/>
      <c r="FGZ284" s="343"/>
      <c r="FHA284" s="338"/>
      <c r="FHB284" s="338"/>
      <c r="FHC284" s="37"/>
      <c r="FHD284" s="343"/>
      <c r="FHE284" s="338"/>
      <c r="FHF284" s="338"/>
      <c r="FHG284" s="37"/>
      <c r="FHH284" s="343"/>
      <c r="FHI284" s="338"/>
      <c r="FHJ284" s="338"/>
      <c r="FHK284" s="37"/>
      <c r="FHL284" s="343"/>
      <c r="FHM284" s="338"/>
      <c r="FHN284" s="338"/>
      <c r="FHO284" s="37"/>
      <c r="FHP284" s="343"/>
      <c r="FHQ284" s="338"/>
      <c r="FHR284" s="338"/>
      <c r="FHS284" s="37"/>
      <c r="FHT284" s="343"/>
      <c r="FHU284" s="338"/>
      <c r="FHV284" s="338"/>
      <c r="FHW284" s="37"/>
      <c r="FHX284" s="343"/>
      <c r="FHY284" s="338"/>
      <c r="FHZ284" s="338"/>
      <c r="FIA284" s="37"/>
      <c r="FIB284" s="343"/>
      <c r="FIC284" s="338"/>
      <c r="FID284" s="338"/>
      <c r="FIE284" s="37"/>
      <c r="FIF284" s="343"/>
      <c r="FIG284" s="338"/>
      <c r="FIH284" s="338"/>
      <c r="FII284" s="37"/>
      <c r="FIJ284" s="343"/>
      <c r="FIK284" s="338"/>
      <c r="FIL284" s="338"/>
      <c r="FIM284" s="37"/>
      <c r="FIN284" s="343"/>
      <c r="FIO284" s="338"/>
      <c r="FIP284" s="338"/>
      <c r="FIQ284" s="37"/>
      <c r="FIR284" s="343"/>
      <c r="FIS284" s="338"/>
      <c r="FIT284" s="338"/>
      <c r="FIU284" s="37"/>
      <c r="FIV284" s="343"/>
      <c r="FIW284" s="338"/>
      <c r="FIX284" s="338"/>
      <c r="FIY284" s="37"/>
      <c r="FIZ284" s="343"/>
      <c r="FJA284" s="338"/>
      <c r="FJB284" s="338"/>
      <c r="FJC284" s="37"/>
      <c r="FJD284" s="343"/>
      <c r="FJE284" s="338"/>
      <c r="FJF284" s="338"/>
      <c r="FJG284" s="37"/>
      <c r="FJH284" s="343"/>
      <c r="FJI284" s="338"/>
      <c r="FJJ284" s="338"/>
      <c r="FJK284" s="37"/>
      <c r="FJL284" s="343"/>
      <c r="FJM284" s="338"/>
      <c r="FJN284" s="338"/>
      <c r="FJO284" s="37"/>
      <c r="FJP284" s="343"/>
      <c r="FJQ284" s="338"/>
      <c r="FJR284" s="338"/>
      <c r="FJS284" s="37"/>
      <c r="FJT284" s="343"/>
      <c r="FJU284" s="338"/>
      <c r="FJV284" s="338"/>
      <c r="FJW284" s="37"/>
      <c r="FJX284" s="343"/>
      <c r="FJY284" s="338"/>
      <c r="FJZ284" s="338"/>
      <c r="FKA284" s="37"/>
      <c r="FKB284" s="343"/>
      <c r="FKC284" s="338"/>
      <c r="FKD284" s="338"/>
      <c r="FKE284" s="37"/>
      <c r="FKF284" s="343"/>
      <c r="FKG284" s="338"/>
      <c r="FKH284" s="338"/>
      <c r="FKI284" s="37"/>
      <c r="FKJ284" s="343"/>
      <c r="FKK284" s="338"/>
      <c r="FKL284" s="338"/>
      <c r="FKM284" s="37"/>
      <c r="FKN284" s="343"/>
      <c r="FKO284" s="338"/>
      <c r="FKP284" s="338"/>
      <c r="FKQ284" s="37"/>
      <c r="FKR284" s="343"/>
      <c r="FKS284" s="338"/>
      <c r="FKT284" s="338"/>
      <c r="FKU284" s="37"/>
      <c r="FKV284" s="343"/>
      <c r="FKW284" s="338"/>
      <c r="FKX284" s="338"/>
      <c r="FKY284" s="37"/>
      <c r="FKZ284" s="343"/>
      <c r="FLA284" s="338"/>
      <c r="FLB284" s="338"/>
      <c r="FLC284" s="37"/>
      <c r="FLD284" s="343"/>
      <c r="FLE284" s="338"/>
      <c r="FLF284" s="338"/>
      <c r="FLG284" s="37"/>
      <c r="FLH284" s="343"/>
      <c r="FLI284" s="338"/>
      <c r="FLJ284" s="338"/>
      <c r="FLK284" s="37"/>
      <c r="FLL284" s="343"/>
      <c r="FLM284" s="338"/>
      <c r="FLN284" s="338"/>
      <c r="FLO284" s="37"/>
      <c r="FLP284" s="343"/>
      <c r="FLQ284" s="338"/>
      <c r="FLR284" s="338"/>
      <c r="FLS284" s="37"/>
      <c r="FLT284" s="343"/>
      <c r="FLU284" s="338"/>
      <c r="FLV284" s="338"/>
      <c r="FLW284" s="37"/>
      <c r="FLX284" s="343"/>
      <c r="FLY284" s="338"/>
      <c r="FLZ284" s="338"/>
      <c r="FMA284" s="37"/>
      <c r="FMB284" s="343"/>
      <c r="FMC284" s="338"/>
      <c r="FMD284" s="338"/>
      <c r="FME284" s="37"/>
      <c r="FMF284" s="343"/>
      <c r="FMG284" s="338"/>
      <c r="FMH284" s="338"/>
      <c r="FMI284" s="37"/>
      <c r="FMJ284" s="343"/>
      <c r="FMK284" s="338"/>
      <c r="FML284" s="338"/>
      <c r="FMM284" s="37"/>
      <c r="FMN284" s="343"/>
      <c r="FMO284" s="338"/>
      <c r="FMP284" s="338"/>
      <c r="FMQ284" s="37"/>
      <c r="FMR284" s="343"/>
      <c r="FMS284" s="338"/>
      <c r="FMT284" s="338"/>
      <c r="FMU284" s="37"/>
      <c r="FMV284" s="343"/>
      <c r="FMW284" s="338"/>
      <c r="FMX284" s="338"/>
      <c r="FMY284" s="37"/>
      <c r="FMZ284" s="343"/>
      <c r="FNA284" s="338"/>
      <c r="FNB284" s="338"/>
      <c r="FNC284" s="37"/>
      <c r="FND284" s="343"/>
      <c r="FNE284" s="338"/>
      <c r="FNF284" s="338"/>
      <c r="FNG284" s="37"/>
      <c r="FNH284" s="343"/>
      <c r="FNI284" s="338"/>
      <c r="FNJ284" s="338"/>
      <c r="FNK284" s="37"/>
      <c r="FNL284" s="343"/>
      <c r="FNM284" s="338"/>
      <c r="FNN284" s="338"/>
      <c r="FNO284" s="37"/>
      <c r="FNP284" s="343"/>
      <c r="FNQ284" s="338"/>
      <c r="FNR284" s="338"/>
      <c r="FNS284" s="37"/>
      <c r="FNT284" s="343"/>
      <c r="FNU284" s="338"/>
      <c r="FNV284" s="338"/>
      <c r="FNW284" s="37"/>
      <c r="FNX284" s="343"/>
      <c r="FNY284" s="338"/>
      <c r="FNZ284" s="338"/>
      <c r="FOA284" s="37"/>
      <c r="FOB284" s="343"/>
      <c r="FOC284" s="338"/>
      <c r="FOD284" s="338"/>
      <c r="FOE284" s="37"/>
      <c r="FOF284" s="343"/>
      <c r="FOG284" s="338"/>
      <c r="FOH284" s="338"/>
      <c r="FOI284" s="37"/>
      <c r="FOJ284" s="343"/>
      <c r="FOK284" s="338"/>
      <c r="FOL284" s="338"/>
      <c r="FOM284" s="37"/>
      <c r="FON284" s="343"/>
      <c r="FOO284" s="338"/>
      <c r="FOP284" s="338"/>
      <c r="FOQ284" s="37"/>
      <c r="FOR284" s="343"/>
      <c r="FOS284" s="338"/>
      <c r="FOT284" s="338"/>
      <c r="FOU284" s="37"/>
      <c r="FOV284" s="343"/>
      <c r="FOW284" s="338"/>
      <c r="FOX284" s="338"/>
      <c r="FOY284" s="37"/>
      <c r="FOZ284" s="343"/>
      <c r="FPA284" s="338"/>
      <c r="FPB284" s="338"/>
      <c r="FPC284" s="37"/>
      <c r="FPD284" s="343"/>
      <c r="FPE284" s="338"/>
      <c r="FPF284" s="338"/>
      <c r="FPG284" s="37"/>
      <c r="FPH284" s="343"/>
      <c r="FPI284" s="338"/>
      <c r="FPJ284" s="338"/>
      <c r="FPK284" s="37"/>
      <c r="FPL284" s="343"/>
      <c r="FPM284" s="338"/>
      <c r="FPN284" s="338"/>
      <c r="FPO284" s="37"/>
      <c r="FPP284" s="343"/>
      <c r="FPQ284" s="338"/>
      <c r="FPR284" s="338"/>
      <c r="FPS284" s="37"/>
      <c r="FPT284" s="343"/>
      <c r="FPU284" s="338"/>
      <c r="FPV284" s="338"/>
      <c r="FPW284" s="37"/>
      <c r="FPX284" s="343"/>
      <c r="FPY284" s="338"/>
      <c r="FPZ284" s="338"/>
      <c r="FQA284" s="37"/>
      <c r="FQB284" s="343"/>
      <c r="FQC284" s="338"/>
      <c r="FQD284" s="338"/>
      <c r="FQE284" s="37"/>
      <c r="FQF284" s="343"/>
      <c r="FQG284" s="338"/>
      <c r="FQH284" s="338"/>
      <c r="FQI284" s="37"/>
      <c r="FQJ284" s="343"/>
      <c r="FQK284" s="338"/>
      <c r="FQL284" s="338"/>
      <c r="FQM284" s="37"/>
      <c r="FQN284" s="343"/>
      <c r="FQO284" s="338"/>
      <c r="FQP284" s="338"/>
      <c r="FQQ284" s="37"/>
      <c r="FQR284" s="343"/>
      <c r="FQS284" s="338"/>
      <c r="FQT284" s="338"/>
      <c r="FQU284" s="37"/>
      <c r="FQV284" s="343"/>
      <c r="FQW284" s="338"/>
      <c r="FQX284" s="338"/>
      <c r="FQY284" s="37"/>
      <c r="FQZ284" s="343"/>
      <c r="FRA284" s="338"/>
      <c r="FRB284" s="338"/>
      <c r="FRC284" s="37"/>
      <c r="FRD284" s="343"/>
      <c r="FRE284" s="338"/>
      <c r="FRF284" s="338"/>
      <c r="FRG284" s="37"/>
      <c r="FRH284" s="343"/>
      <c r="FRI284" s="338"/>
      <c r="FRJ284" s="338"/>
      <c r="FRK284" s="37"/>
      <c r="FRL284" s="343"/>
      <c r="FRM284" s="338"/>
      <c r="FRN284" s="338"/>
      <c r="FRO284" s="37"/>
      <c r="FRP284" s="343"/>
      <c r="FRQ284" s="338"/>
      <c r="FRR284" s="338"/>
      <c r="FRS284" s="37"/>
      <c r="FRT284" s="343"/>
      <c r="FRU284" s="338"/>
      <c r="FRV284" s="338"/>
      <c r="FRW284" s="37"/>
      <c r="FRX284" s="343"/>
      <c r="FRY284" s="338"/>
      <c r="FRZ284" s="338"/>
      <c r="FSA284" s="37"/>
      <c r="FSB284" s="343"/>
      <c r="FSC284" s="338"/>
      <c r="FSD284" s="338"/>
      <c r="FSE284" s="37"/>
      <c r="FSF284" s="343"/>
      <c r="FSG284" s="338"/>
      <c r="FSH284" s="338"/>
      <c r="FSI284" s="37"/>
      <c r="FSJ284" s="343"/>
      <c r="FSK284" s="338"/>
      <c r="FSL284" s="338"/>
      <c r="FSM284" s="37"/>
      <c r="FSN284" s="343"/>
      <c r="FSO284" s="338"/>
      <c r="FSP284" s="338"/>
      <c r="FSQ284" s="37"/>
      <c r="FSR284" s="343"/>
      <c r="FSS284" s="338"/>
      <c r="FST284" s="338"/>
      <c r="FSU284" s="37"/>
      <c r="FSV284" s="343"/>
      <c r="FSW284" s="338"/>
      <c r="FSX284" s="338"/>
      <c r="FSY284" s="37"/>
      <c r="FSZ284" s="343"/>
      <c r="FTA284" s="338"/>
      <c r="FTB284" s="338"/>
      <c r="FTC284" s="37"/>
      <c r="FTD284" s="343"/>
      <c r="FTE284" s="338"/>
      <c r="FTF284" s="338"/>
      <c r="FTG284" s="37"/>
      <c r="FTH284" s="343"/>
      <c r="FTI284" s="338"/>
      <c r="FTJ284" s="338"/>
      <c r="FTK284" s="37"/>
      <c r="FTL284" s="343"/>
      <c r="FTM284" s="338"/>
      <c r="FTN284" s="338"/>
      <c r="FTO284" s="37"/>
      <c r="FTP284" s="343"/>
      <c r="FTQ284" s="338"/>
      <c r="FTR284" s="338"/>
      <c r="FTS284" s="37"/>
      <c r="FTT284" s="343"/>
      <c r="FTU284" s="338"/>
      <c r="FTV284" s="338"/>
      <c r="FTW284" s="37"/>
      <c r="FTX284" s="343"/>
      <c r="FTY284" s="338"/>
      <c r="FTZ284" s="338"/>
      <c r="FUA284" s="37"/>
      <c r="FUB284" s="343"/>
      <c r="FUC284" s="338"/>
      <c r="FUD284" s="338"/>
      <c r="FUE284" s="37"/>
      <c r="FUF284" s="343"/>
      <c r="FUG284" s="338"/>
      <c r="FUH284" s="338"/>
      <c r="FUI284" s="37"/>
      <c r="FUJ284" s="343"/>
      <c r="FUK284" s="338"/>
      <c r="FUL284" s="338"/>
      <c r="FUM284" s="37"/>
      <c r="FUN284" s="343"/>
      <c r="FUO284" s="338"/>
      <c r="FUP284" s="338"/>
      <c r="FUQ284" s="37"/>
      <c r="FUR284" s="343"/>
      <c r="FUS284" s="338"/>
      <c r="FUT284" s="338"/>
      <c r="FUU284" s="37"/>
      <c r="FUV284" s="343"/>
      <c r="FUW284" s="338"/>
      <c r="FUX284" s="338"/>
      <c r="FUY284" s="37"/>
      <c r="FUZ284" s="343"/>
      <c r="FVA284" s="338"/>
      <c r="FVB284" s="338"/>
      <c r="FVC284" s="37"/>
      <c r="FVD284" s="343"/>
      <c r="FVE284" s="338"/>
      <c r="FVF284" s="338"/>
      <c r="FVG284" s="37"/>
      <c r="FVH284" s="343"/>
      <c r="FVI284" s="338"/>
      <c r="FVJ284" s="338"/>
      <c r="FVK284" s="37"/>
      <c r="FVL284" s="343"/>
      <c r="FVM284" s="338"/>
      <c r="FVN284" s="338"/>
      <c r="FVO284" s="37"/>
      <c r="FVP284" s="343"/>
      <c r="FVQ284" s="338"/>
      <c r="FVR284" s="338"/>
      <c r="FVS284" s="37"/>
      <c r="FVT284" s="343"/>
      <c r="FVU284" s="338"/>
      <c r="FVV284" s="338"/>
      <c r="FVW284" s="37"/>
      <c r="FVX284" s="343"/>
      <c r="FVY284" s="338"/>
      <c r="FVZ284" s="338"/>
      <c r="FWA284" s="37"/>
      <c r="FWB284" s="343"/>
      <c r="FWC284" s="338"/>
      <c r="FWD284" s="338"/>
      <c r="FWE284" s="37"/>
      <c r="FWF284" s="343"/>
      <c r="FWG284" s="338"/>
      <c r="FWH284" s="338"/>
      <c r="FWI284" s="37"/>
      <c r="FWJ284" s="343"/>
      <c r="FWK284" s="338"/>
      <c r="FWL284" s="338"/>
      <c r="FWM284" s="37"/>
      <c r="FWN284" s="343"/>
      <c r="FWO284" s="338"/>
      <c r="FWP284" s="338"/>
      <c r="FWQ284" s="37"/>
      <c r="FWR284" s="343"/>
      <c r="FWS284" s="338"/>
      <c r="FWT284" s="338"/>
      <c r="FWU284" s="37"/>
      <c r="FWV284" s="343"/>
      <c r="FWW284" s="338"/>
      <c r="FWX284" s="338"/>
      <c r="FWY284" s="37"/>
      <c r="FWZ284" s="343"/>
      <c r="FXA284" s="338"/>
      <c r="FXB284" s="338"/>
      <c r="FXC284" s="37"/>
      <c r="FXD284" s="343"/>
      <c r="FXE284" s="338"/>
      <c r="FXF284" s="338"/>
      <c r="FXG284" s="37"/>
      <c r="FXH284" s="343"/>
      <c r="FXI284" s="338"/>
      <c r="FXJ284" s="338"/>
      <c r="FXK284" s="37"/>
      <c r="FXL284" s="343"/>
      <c r="FXM284" s="338"/>
      <c r="FXN284" s="338"/>
      <c r="FXO284" s="37"/>
      <c r="FXP284" s="343"/>
      <c r="FXQ284" s="338"/>
      <c r="FXR284" s="338"/>
      <c r="FXS284" s="37"/>
      <c r="FXT284" s="343"/>
      <c r="FXU284" s="338"/>
      <c r="FXV284" s="338"/>
      <c r="FXW284" s="37"/>
      <c r="FXX284" s="343"/>
      <c r="FXY284" s="338"/>
      <c r="FXZ284" s="338"/>
      <c r="FYA284" s="37"/>
      <c r="FYB284" s="343"/>
      <c r="FYC284" s="338"/>
      <c r="FYD284" s="338"/>
      <c r="FYE284" s="37"/>
      <c r="FYF284" s="343"/>
      <c r="FYG284" s="338"/>
      <c r="FYH284" s="338"/>
      <c r="FYI284" s="37"/>
      <c r="FYJ284" s="343"/>
      <c r="FYK284" s="338"/>
      <c r="FYL284" s="338"/>
      <c r="FYM284" s="37"/>
      <c r="FYN284" s="343"/>
      <c r="FYO284" s="338"/>
      <c r="FYP284" s="338"/>
      <c r="FYQ284" s="37"/>
      <c r="FYR284" s="343"/>
      <c r="FYS284" s="338"/>
      <c r="FYT284" s="338"/>
      <c r="FYU284" s="37"/>
      <c r="FYV284" s="343"/>
      <c r="FYW284" s="338"/>
      <c r="FYX284" s="338"/>
      <c r="FYY284" s="37"/>
      <c r="FYZ284" s="343"/>
      <c r="FZA284" s="338"/>
      <c r="FZB284" s="338"/>
      <c r="FZC284" s="37"/>
      <c r="FZD284" s="343"/>
      <c r="FZE284" s="338"/>
      <c r="FZF284" s="338"/>
      <c r="FZG284" s="37"/>
      <c r="FZH284" s="343"/>
      <c r="FZI284" s="338"/>
      <c r="FZJ284" s="338"/>
      <c r="FZK284" s="37"/>
      <c r="FZL284" s="343"/>
      <c r="FZM284" s="338"/>
      <c r="FZN284" s="338"/>
      <c r="FZO284" s="37"/>
      <c r="FZP284" s="343"/>
      <c r="FZQ284" s="338"/>
      <c r="FZR284" s="338"/>
      <c r="FZS284" s="37"/>
      <c r="FZT284" s="343"/>
      <c r="FZU284" s="338"/>
      <c r="FZV284" s="338"/>
      <c r="FZW284" s="37"/>
      <c r="FZX284" s="343"/>
      <c r="FZY284" s="338"/>
      <c r="FZZ284" s="338"/>
      <c r="GAA284" s="37"/>
      <c r="GAB284" s="343"/>
      <c r="GAC284" s="338"/>
      <c r="GAD284" s="338"/>
      <c r="GAE284" s="37"/>
      <c r="GAF284" s="343"/>
      <c r="GAG284" s="338"/>
      <c r="GAH284" s="338"/>
      <c r="GAI284" s="37"/>
      <c r="GAJ284" s="343"/>
      <c r="GAK284" s="338"/>
      <c r="GAL284" s="338"/>
      <c r="GAM284" s="37"/>
      <c r="GAN284" s="343"/>
      <c r="GAO284" s="338"/>
      <c r="GAP284" s="338"/>
      <c r="GAQ284" s="37"/>
      <c r="GAR284" s="343"/>
      <c r="GAS284" s="338"/>
      <c r="GAT284" s="338"/>
      <c r="GAU284" s="37"/>
      <c r="GAV284" s="343"/>
      <c r="GAW284" s="338"/>
      <c r="GAX284" s="338"/>
      <c r="GAY284" s="37"/>
      <c r="GAZ284" s="343"/>
      <c r="GBA284" s="338"/>
      <c r="GBB284" s="338"/>
      <c r="GBC284" s="37"/>
      <c r="GBD284" s="343"/>
      <c r="GBE284" s="338"/>
      <c r="GBF284" s="338"/>
      <c r="GBG284" s="37"/>
      <c r="GBH284" s="343"/>
      <c r="GBI284" s="338"/>
      <c r="GBJ284" s="338"/>
      <c r="GBK284" s="37"/>
      <c r="GBL284" s="343"/>
      <c r="GBM284" s="338"/>
      <c r="GBN284" s="338"/>
      <c r="GBO284" s="37"/>
      <c r="GBP284" s="343"/>
      <c r="GBQ284" s="338"/>
      <c r="GBR284" s="338"/>
      <c r="GBS284" s="37"/>
      <c r="GBT284" s="343"/>
      <c r="GBU284" s="338"/>
      <c r="GBV284" s="338"/>
      <c r="GBW284" s="37"/>
      <c r="GBX284" s="343"/>
      <c r="GBY284" s="338"/>
      <c r="GBZ284" s="338"/>
      <c r="GCA284" s="37"/>
      <c r="GCB284" s="343"/>
      <c r="GCC284" s="338"/>
      <c r="GCD284" s="338"/>
      <c r="GCE284" s="37"/>
      <c r="GCF284" s="343"/>
      <c r="GCG284" s="338"/>
      <c r="GCH284" s="338"/>
      <c r="GCI284" s="37"/>
      <c r="GCJ284" s="343"/>
      <c r="GCK284" s="338"/>
      <c r="GCL284" s="338"/>
      <c r="GCM284" s="37"/>
      <c r="GCN284" s="343"/>
      <c r="GCO284" s="338"/>
      <c r="GCP284" s="338"/>
      <c r="GCQ284" s="37"/>
      <c r="GCR284" s="343"/>
      <c r="GCS284" s="338"/>
      <c r="GCT284" s="338"/>
      <c r="GCU284" s="37"/>
      <c r="GCV284" s="343"/>
      <c r="GCW284" s="338"/>
      <c r="GCX284" s="338"/>
      <c r="GCY284" s="37"/>
      <c r="GCZ284" s="343"/>
      <c r="GDA284" s="338"/>
      <c r="GDB284" s="338"/>
      <c r="GDC284" s="37"/>
      <c r="GDD284" s="343"/>
      <c r="GDE284" s="338"/>
      <c r="GDF284" s="338"/>
      <c r="GDG284" s="37"/>
      <c r="GDH284" s="343"/>
      <c r="GDI284" s="338"/>
      <c r="GDJ284" s="338"/>
      <c r="GDK284" s="37"/>
      <c r="GDL284" s="343"/>
      <c r="GDM284" s="338"/>
      <c r="GDN284" s="338"/>
      <c r="GDO284" s="37"/>
      <c r="GDP284" s="343"/>
      <c r="GDQ284" s="338"/>
      <c r="GDR284" s="338"/>
      <c r="GDS284" s="37"/>
      <c r="GDT284" s="343"/>
      <c r="GDU284" s="338"/>
      <c r="GDV284" s="338"/>
      <c r="GDW284" s="37"/>
      <c r="GDX284" s="343"/>
      <c r="GDY284" s="338"/>
      <c r="GDZ284" s="338"/>
      <c r="GEA284" s="37"/>
      <c r="GEB284" s="343"/>
      <c r="GEC284" s="338"/>
      <c r="GED284" s="338"/>
      <c r="GEE284" s="37"/>
      <c r="GEF284" s="343"/>
      <c r="GEG284" s="338"/>
      <c r="GEH284" s="338"/>
      <c r="GEI284" s="37"/>
      <c r="GEJ284" s="343"/>
      <c r="GEK284" s="338"/>
      <c r="GEL284" s="338"/>
      <c r="GEM284" s="37"/>
      <c r="GEN284" s="343"/>
      <c r="GEO284" s="338"/>
      <c r="GEP284" s="338"/>
      <c r="GEQ284" s="37"/>
      <c r="GER284" s="343"/>
      <c r="GES284" s="338"/>
      <c r="GET284" s="338"/>
      <c r="GEU284" s="37"/>
      <c r="GEV284" s="343"/>
      <c r="GEW284" s="338"/>
      <c r="GEX284" s="338"/>
      <c r="GEY284" s="37"/>
      <c r="GEZ284" s="343"/>
      <c r="GFA284" s="338"/>
      <c r="GFB284" s="338"/>
      <c r="GFC284" s="37"/>
      <c r="GFD284" s="343"/>
      <c r="GFE284" s="338"/>
      <c r="GFF284" s="338"/>
      <c r="GFG284" s="37"/>
      <c r="GFH284" s="343"/>
      <c r="GFI284" s="338"/>
      <c r="GFJ284" s="338"/>
      <c r="GFK284" s="37"/>
      <c r="GFL284" s="343"/>
      <c r="GFM284" s="338"/>
      <c r="GFN284" s="338"/>
      <c r="GFO284" s="37"/>
      <c r="GFP284" s="343"/>
      <c r="GFQ284" s="338"/>
      <c r="GFR284" s="338"/>
      <c r="GFS284" s="37"/>
      <c r="GFT284" s="343"/>
      <c r="GFU284" s="338"/>
      <c r="GFV284" s="338"/>
      <c r="GFW284" s="37"/>
      <c r="GFX284" s="343"/>
      <c r="GFY284" s="338"/>
      <c r="GFZ284" s="338"/>
      <c r="GGA284" s="37"/>
      <c r="GGB284" s="343"/>
      <c r="GGC284" s="338"/>
      <c r="GGD284" s="338"/>
      <c r="GGE284" s="37"/>
      <c r="GGF284" s="343"/>
      <c r="GGG284" s="338"/>
      <c r="GGH284" s="338"/>
      <c r="GGI284" s="37"/>
      <c r="GGJ284" s="343"/>
      <c r="GGK284" s="338"/>
      <c r="GGL284" s="338"/>
      <c r="GGM284" s="37"/>
      <c r="GGN284" s="343"/>
      <c r="GGO284" s="338"/>
      <c r="GGP284" s="338"/>
      <c r="GGQ284" s="37"/>
      <c r="GGR284" s="343"/>
      <c r="GGS284" s="338"/>
      <c r="GGT284" s="338"/>
      <c r="GGU284" s="37"/>
      <c r="GGV284" s="343"/>
      <c r="GGW284" s="338"/>
      <c r="GGX284" s="338"/>
      <c r="GGY284" s="37"/>
      <c r="GGZ284" s="343"/>
      <c r="GHA284" s="338"/>
      <c r="GHB284" s="338"/>
      <c r="GHC284" s="37"/>
      <c r="GHD284" s="343"/>
      <c r="GHE284" s="338"/>
      <c r="GHF284" s="338"/>
      <c r="GHG284" s="37"/>
      <c r="GHH284" s="343"/>
      <c r="GHI284" s="338"/>
      <c r="GHJ284" s="338"/>
      <c r="GHK284" s="37"/>
      <c r="GHL284" s="343"/>
      <c r="GHM284" s="338"/>
      <c r="GHN284" s="338"/>
      <c r="GHO284" s="37"/>
      <c r="GHP284" s="343"/>
      <c r="GHQ284" s="338"/>
      <c r="GHR284" s="338"/>
      <c r="GHS284" s="37"/>
      <c r="GHT284" s="343"/>
      <c r="GHU284" s="338"/>
      <c r="GHV284" s="338"/>
      <c r="GHW284" s="37"/>
      <c r="GHX284" s="343"/>
      <c r="GHY284" s="338"/>
      <c r="GHZ284" s="338"/>
      <c r="GIA284" s="37"/>
      <c r="GIB284" s="343"/>
      <c r="GIC284" s="338"/>
      <c r="GID284" s="338"/>
      <c r="GIE284" s="37"/>
      <c r="GIF284" s="343"/>
      <c r="GIG284" s="338"/>
      <c r="GIH284" s="338"/>
      <c r="GII284" s="37"/>
      <c r="GIJ284" s="343"/>
      <c r="GIK284" s="338"/>
      <c r="GIL284" s="338"/>
      <c r="GIM284" s="37"/>
      <c r="GIN284" s="343"/>
      <c r="GIO284" s="338"/>
      <c r="GIP284" s="338"/>
      <c r="GIQ284" s="37"/>
      <c r="GIR284" s="343"/>
      <c r="GIS284" s="338"/>
      <c r="GIT284" s="338"/>
      <c r="GIU284" s="37"/>
      <c r="GIV284" s="343"/>
      <c r="GIW284" s="338"/>
      <c r="GIX284" s="338"/>
      <c r="GIY284" s="37"/>
      <c r="GIZ284" s="343"/>
      <c r="GJA284" s="338"/>
      <c r="GJB284" s="338"/>
      <c r="GJC284" s="37"/>
      <c r="GJD284" s="343"/>
      <c r="GJE284" s="338"/>
      <c r="GJF284" s="338"/>
      <c r="GJG284" s="37"/>
      <c r="GJH284" s="343"/>
      <c r="GJI284" s="338"/>
      <c r="GJJ284" s="338"/>
      <c r="GJK284" s="37"/>
      <c r="GJL284" s="343"/>
      <c r="GJM284" s="338"/>
      <c r="GJN284" s="338"/>
      <c r="GJO284" s="37"/>
      <c r="GJP284" s="343"/>
      <c r="GJQ284" s="338"/>
      <c r="GJR284" s="338"/>
      <c r="GJS284" s="37"/>
      <c r="GJT284" s="343"/>
      <c r="GJU284" s="338"/>
      <c r="GJV284" s="338"/>
      <c r="GJW284" s="37"/>
      <c r="GJX284" s="343"/>
      <c r="GJY284" s="338"/>
      <c r="GJZ284" s="338"/>
      <c r="GKA284" s="37"/>
      <c r="GKB284" s="343"/>
      <c r="GKC284" s="338"/>
      <c r="GKD284" s="338"/>
      <c r="GKE284" s="37"/>
      <c r="GKF284" s="343"/>
      <c r="GKG284" s="338"/>
      <c r="GKH284" s="338"/>
      <c r="GKI284" s="37"/>
      <c r="GKJ284" s="343"/>
      <c r="GKK284" s="338"/>
      <c r="GKL284" s="338"/>
      <c r="GKM284" s="37"/>
      <c r="GKN284" s="343"/>
      <c r="GKO284" s="338"/>
      <c r="GKP284" s="338"/>
      <c r="GKQ284" s="37"/>
      <c r="GKR284" s="343"/>
      <c r="GKS284" s="338"/>
      <c r="GKT284" s="338"/>
      <c r="GKU284" s="37"/>
      <c r="GKV284" s="343"/>
      <c r="GKW284" s="338"/>
      <c r="GKX284" s="338"/>
      <c r="GKY284" s="37"/>
      <c r="GKZ284" s="343"/>
      <c r="GLA284" s="338"/>
      <c r="GLB284" s="338"/>
      <c r="GLC284" s="37"/>
      <c r="GLD284" s="343"/>
      <c r="GLE284" s="338"/>
      <c r="GLF284" s="338"/>
      <c r="GLG284" s="37"/>
      <c r="GLH284" s="343"/>
      <c r="GLI284" s="338"/>
      <c r="GLJ284" s="338"/>
      <c r="GLK284" s="37"/>
      <c r="GLL284" s="343"/>
      <c r="GLM284" s="338"/>
      <c r="GLN284" s="338"/>
      <c r="GLO284" s="37"/>
      <c r="GLP284" s="343"/>
      <c r="GLQ284" s="338"/>
      <c r="GLR284" s="338"/>
      <c r="GLS284" s="37"/>
      <c r="GLT284" s="343"/>
      <c r="GLU284" s="338"/>
      <c r="GLV284" s="338"/>
      <c r="GLW284" s="37"/>
      <c r="GLX284" s="343"/>
      <c r="GLY284" s="338"/>
      <c r="GLZ284" s="338"/>
      <c r="GMA284" s="37"/>
      <c r="GMB284" s="343"/>
      <c r="GMC284" s="338"/>
      <c r="GMD284" s="338"/>
      <c r="GME284" s="37"/>
      <c r="GMF284" s="343"/>
      <c r="GMG284" s="338"/>
      <c r="GMH284" s="338"/>
      <c r="GMI284" s="37"/>
      <c r="GMJ284" s="343"/>
      <c r="GMK284" s="338"/>
      <c r="GML284" s="338"/>
      <c r="GMM284" s="37"/>
      <c r="GMN284" s="343"/>
      <c r="GMO284" s="338"/>
      <c r="GMP284" s="338"/>
      <c r="GMQ284" s="37"/>
      <c r="GMR284" s="343"/>
      <c r="GMS284" s="338"/>
      <c r="GMT284" s="338"/>
      <c r="GMU284" s="37"/>
      <c r="GMV284" s="343"/>
      <c r="GMW284" s="338"/>
      <c r="GMX284" s="338"/>
      <c r="GMY284" s="37"/>
      <c r="GMZ284" s="343"/>
      <c r="GNA284" s="338"/>
      <c r="GNB284" s="338"/>
      <c r="GNC284" s="37"/>
      <c r="GND284" s="343"/>
      <c r="GNE284" s="338"/>
      <c r="GNF284" s="338"/>
      <c r="GNG284" s="37"/>
      <c r="GNH284" s="343"/>
      <c r="GNI284" s="338"/>
      <c r="GNJ284" s="338"/>
      <c r="GNK284" s="37"/>
      <c r="GNL284" s="343"/>
      <c r="GNM284" s="338"/>
      <c r="GNN284" s="338"/>
      <c r="GNO284" s="37"/>
      <c r="GNP284" s="343"/>
      <c r="GNQ284" s="338"/>
      <c r="GNR284" s="338"/>
      <c r="GNS284" s="37"/>
      <c r="GNT284" s="343"/>
      <c r="GNU284" s="338"/>
      <c r="GNV284" s="338"/>
      <c r="GNW284" s="37"/>
      <c r="GNX284" s="343"/>
      <c r="GNY284" s="338"/>
      <c r="GNZ284" s="338"/>
      <c r="GOA284" s="37"/>
      <c r="GOB284" s="343"/>
      <c r="GOC284" s="338"/>
      <c r="GOD284" s="338"/>
      <c r="GOE284" s="37"/>
      <c r="GOF284" s="343"/>
      <c r="GOG284" s="338"/>
      <c r="GOH284" s="338"/>
      <c r="GOI284" s="37"/>
      <c r="GOJ284" s="343"/>
      <c r="GOK284" s="338"/>
      <c r="GOL284" s="338"/>
      <c r="GOM284" s="37"/>
      <c r="GON284" s="343"/>
      <c r="GOO284" s="338"/>
      <c r="GOP284" s="338"/>
      <c r="GOQ284" s="37"/>
      <c r="GOR284" s="343"/>
      <c r="GOS284" s="338"/>
      <c r="GOT284" s="338"/>
      <c r="GOU284" s="37"/>
      <c r="GOV284" s="343"/>
      <c r="GOW284" s="338"/>
      <c r="GOX284" s="338"/>
      <c r="GOY284" s="37"/>
      <c r="GOZ284" s="343"/>
      <c r="GPA284" s="338"/>
      <c r="GPB284" s="338"/>
      <c r="GPC284" s="37"/>
      <c r="GPD284" s="343"/>
      <c r="GPE284" s="338"/>
      <c r="GPF284" s="338"/>
      <c r="GPG284" s="37"/>
      <c r="GPH284" s="343"/>
      <c r="GPI284" s="338"/>
      <c r="GPJ284" s="338"/>
      <c r="GPK284" s="37"/>
      <c r="GPL284" s="343"/>
      <c r="GPM284" s="338"/>
      <c r="GPN284" s="338"/>
      <c r="GPO284" s="37"/>
      <c r="GPP284" s="343"/>
      <c r="GPQ284" s="338"/>
      <c r="GPR284" s="338"/>
      <c r="GPS284" s="37"/>
      <c r="GPT284" s="343"/>
      <c r="GPU284" s="338"/>
      <c r="GPV284" s="338"/>
      <c r="GPW284" s="37"/>
      <c r="GPX284" s="343"/>
      <c r="GPY284" s="338"/>
      <c r="GPZ284" s="338"/>
      <c r="GQA284" s="37"/>
      <c r="GQB284" s="343"/>
      <c r="GQC284" s="338"/>
      <c r="GQD284" s="338"/>
      <c r="GQE284" s="37"/>
      <c r="GQF284" s="343"/>
      <c r="GQG284" s="338"/>
      <c r="GQH284" s="338"/>
      <c r="GQI284" s="37"/>
      <c r="GQJ284" s="343"/>
      <c r="GQK284" s="338"/>
      <c r="GQL284" s="338"/>
      <c r="GQM284" s="37"/>
      <c r="GQN284" s="343"/>
      <c r="GQO284" s="338"/>
      <c r="GQP284" s="338"/>
      <c r="GQQ284" s="37"/>
      <c r="GQR284" s="343"/>
      <c r="GQS284" s="338"/>
      <c r="GQT284" s="338"/>
      <c r="GQU284" s="37"/>
      <c r="GQV284" s="343"/>
      <c r="GQW284" s="338"/>
      <c r="GQX284" s="338"/>
      <c r="GQY284" s="37"/>
      <c r="GQZ284" s="343"/>
      <c r="GRA284" s="338"/>
      <c r="GRB284" s="338"/>
      <c r="GRC284" s="37"/>
      <c r="GRD284" s="343"/>
      <c r="GRE284" s="338"/>
      <c r="GRF284" s="338"/>
      <c r="GRG284" s="37"/>
      <c r="GRH284" s="343"/>
      <c r="GRI284" s="338"/>
      <c r="GRJ284" s="338"/>
      <c r="GRK284" s="37"/>
      <c r="GRL284" s="343"/>
      <c r="GRM284" s="338"/>
      <c r="GRN284" s="338"/>
      <c r="GRO284" s="37"/>
      <c r="GRP284" s="343"/>
      <c r="GRQ284" s="338"/>
      <c r="GRR284" s="338"/>
      <c r="GRS284" s="37"/>
      <c r="GRT284" s="343"/>
      <c r="GRU284" s="338"/>
      <c r="GRV284" s="338"/>
      <c r="GRW284" s="37"/>
      <c r="GRX284" s="343"/>
      <c r="GRY284" s="338"/>
      <c r="GRZ284" s="338"/>
      <c r="GSA284" s="37"/>
      <c r="GSB284" s="343"/>
      <c r="GSC284" s="338"/>
      <c r="GSD284" s="338"/>
      <c r="GSE284" s="37"/>
      <c r="GSF284" s="343"/>
      <c r="GSG284" s="338"/>
      <c r="GSH284" s="338"/>
      <c r="GSI284" s="37"/>
      <c r="GSJ284" s="343"/>
      <c r="GSK284" s="338"/>
      <c r="GSL284" s="338"/>
      <c r="GSM284" s="37"/>
      <c r="GSN284" s="343"/>
      <c r="GSO284" s="338"/>
      <c r="GSP284" s="338"/>
      <c r="GSQ284" s="37"/>
      <c r="GSR284" s="343"/>
      <c r="GSS284" s="338"/>
      <c r="GST284" s="338"/>
      <c r="GSU284" s="37"/>
      <c r="GSV284" s="343"/>
      <c r="GSW284" s="338"/>
      <c r="GSX284" s="338"/>
      <c r="GSY284" s="37"/>
      <c r="GSZ284" s="343"/>
      <c r="GTA284" s="338"/>
      <c r="GTB284" s="338"/>
      <c r="GTC284" s="37"/>
      <c r="GTD284" s="343"/>
      <c r="GTE284" s="338"/>
      <c r="GTF284" s="338"/>
      <c r="GTG284" s="37"/>
      <c r="GTH284" s="343"/>
      <c r="GTI284" s="338"/>
      <c r="GTJ284" s="338"/>
      <c r="GTK284" s="37"/>
      <c r="GTL284" s="343"/>
      <c r="GTM284" s="338"/>
      <c r="GTN284" s="338"/>
      <c r="GTO284" s="37"/>
      <c r="GTP284" s="343"/>
      <c r="GTQ284" s="338"/>
      <c r="GTR284" s="338"/>
      <c r="GTS284" s="37"/>
      <c r="GTT284" s="343"/>
      <c r="GTU284" s="338"/>
      <c r="GTV284" s="338"/>
      <c r="GTW284" s="37"/>
      <c r="GTX284" s="343"/>
      <c r="GTY284" s="338"/>
      <c r="GTZ284" s="338"/>
      <c r="GUA284" s="37"/>
      <c r="GUB284" s="343"/>
      <c r="GUC284" s="338"/>
      <c r="GUD284" s="338"/>
      <c r="GUE284" s="37"/>
      <c r="GUF284" s="343"/>
      <c r="GUG284" s="338"/>
      <c r="GUH284" s="338"/>
      <c r="GUI284" s="37"/>
      <c r="GUJ284" s="343"/>
      <c r="GUK284" s="338"/>
      <c r="GUL284" s="338"/>
      <c r="GUM284" s="37"/>
      <c r="GUN284" s="343"/>
      <c r="GUO284" s="338"/>
      <c r="GUP284" s="338"/>
      <c r="GUQ284" s="37"/>
      <c r="GUR284" s="343"/>
      <c r="GUS284" s="338"/>
      <c r="GUT284" s="338"/>
      <c r="GUU284" s="37"/>
      <c r="GUV284" s="343"/>
      <c r="GUW284" s="338"/>
      <c r="GUX284" s="338"/>
      <c r="GUY284" s="37"/>
      <c r="GUZ284" s="343"/>
      <c r="GVA284" s="338"/>
      <c r="GVB284" s="338"/>
      <c r="GVC284" s="37"/>
      <c r="GVD284" s="343"/>
      <c r="GVE284" s="338"/>
      <c r="GVF284" s="338"/>
      <c r="GVG284" s="37"/>
      <c r="GVH284" s="343"/>
      <c r="GVI284" s="338"/>
      <c r="GVJ284" s="338"/>
      <c r="GVK284" s="37"/>
      <c r="GVL284" s="343"/>
      <c r="GVM284" s="338"/>
      <c r="GVN284" s="338"/>
      <c r="GVO284" s="37"/>
      <c r="GVP284" s="343"/>
      <c r="GVQ284" s="338"/>
      <c r="GVR284" s="338"/>
      <c r="GVS284" s="37"/>
      <c r="GVT284" s="343"/>
      <c r="GVU284" s="338"/>
      <c r="GVV284" s="338"/>
      <c r="GVW284" s="37"/>
      <c r="GVX284" s="343"/>
      <c r="GVY284" s="338"/>
      <c r="GVZ284" s="338"/>
      <c r="GWA284" s="37"/>
      <c r="GWB284" s="343"/>
      <c r="GWC284" s="338"/>
      <c r="GWD284" s="338"/>
      <c r="GWE284" s="37"/>
      <c r="GWF284" s="343"/>
      <c r="GWG284" s="338"/>
      <c r="GWH284" s="338"/>
      <c r="GWI284" s="37"/>
      <c r="GWJ284" s="343"/>
      <c r="GWK284" s="338"/>
      <c r="GWL284" s="338"/>
      <c r="GWM284" s="37"/>
      <c r="GWN284" s="343"/>
      <c r="GWO284" s="338"/>
      <c r="GWP284" s="338"/>
      <c r="GWQ284" s="37"/>
      <c r="GWR284" s="343"/>
      <c r="GWS284" s="338"/>
      <c r="GWT284" s="338"/>
      <c r="GWU284" s="37"/>
      <c r="GWV284" s="343"/>
      <c r="GWW284" s="338"/>
      <c r="GWX284" s="338"/>
      <c r="GWY284" s="37"/>
      <c r="GWZ284" s="343"/>
      <c r="GXA284" s="338"/>
      <c r="GXB284" s="338"/>
      <c r="GXC284" s="37"/>
      <c r="GXD284" s="343"/>
      <c r="GXE284" s="338"/>
      <c r="GXF284" s="338"/>
      <c r="GXG284" s="37"/>
      <c r="GXH284" s="343"/>
      <c r="GXI284" s="338"/>
      <c r="GXJ284" s="338"/>
      <c r="GXK284" s="37"/>
      <c r="GXL284" s="343"/>
      <c r="GXM284" s="338"/>
      <c r="GXN284" s="338"/>
      <c r="GXO284" s="37"/>
      <c r="GXP284" s="343"/>
      <c r="GXQ284" s="338"/>
      <c r="GXR284" s="338"/>
      <c r="GXS284" s="37"/>
      <c r="GXT284" s="343"/>
      <c r="GXU284" s="338"/>
      <c r="GXV284" s="338"/>
      <c r="GXW284" s="37"/>
      <c r="GXX284" s="343"/>
      <c r="GXY284" s="338"/>
      <c r="GXZ284" s="338"/>
      <c r="GYA284" s="37"/>
      <c r="GYB284" s="343"/>
      <c r="GYC284" s="338"/>
      <c r="GYD284" s="338"/>
      <c r="GYE284" s="37"/>
      <c r="GYF284" s="343"/>
      <c r="GYG284" s="338"/>
      <c r="GYH284" s="338"/>
      <c r="GYI284" s="37"/>
      <c r="GYJ284" s="343"/>
      <c r="GYK284" s="338"/>
      <c r="GYL284" s="338"/>
      <c r="GYM284" s="37"/>
      <c r="GYN284" s="343"/>
      <c r="GYO284" s="338"/>
      <c r="GYP284" s="338"/>
      <c r="GYQ284" s="37"/>
      <c r="GYR284" s="343"/>
      <c r="GYS284" s="338"/>
      <c r="GYT284" s="338"/>
      <c r="GYU284" s="37"/>
      <c r="GYV284" s="343"/>
      <c r="GYW284" s="338"/>
      <c r="GYX284" s="338"/>
      <c r="GYY284" s="37"/>
      <c r="GYZ284" s="343"/>
      <c r="GZA284" s="338"/>
      <c r="GZB284" s="338"/>
      <c r="GZC284" s="37"/>
      <c r="GZD284" s="343"/>
      <c r="GZE284" s="338"/>
      <c r="GZF284" s="338"/>
      <c r="GZG284" s="37"/>
      <c r="GZH284" s="343"/>
      <c r="GZI284" s="338"/>
      <c r="GZJ284" s="338"/>
      <c r="GZK284" s="37"/>
      <c r="GZL284" s="343"/>
      <c r="GZM284" s="338"/>
      <c r="GZN284" s="338"/>
      <c r="GZO284" s="37"/>
      <c r="GZP284" s="343"/>
      <c r="GZQ284" s="338"/>
      <c r="GZR284" s="338"/>
      <c r="GZS284" s="37"/>
      <c r="GZT284" s="343"/>
      <c r="GZU284" s="338"/>
      <c r="GZV284" s="338"/>
      <c r="GZW284" s="37"/>
      <c r="GZX284" s="343"/>
      <c r="GZY284" s="338"/>
      <c r="GZZ284" s="338"/>
      <c r="HAA284" s="37"/>
      <c r="HAB284" s="343"/>
      <c r="HAC284" s="338"/>
      <c r="HAD284" s="338"/>
      <c r="HAE284" s="37"/>
      <c r="HAF284" s="343"/>
      <c r="HAG284" s="338"/>
      <c r="HAH284" s="338"/>
      <c r="HAI284" s="37"/>
      <c r="HAJ284" s="343"/>
      <c r="HAK284" s="338"/>
      <c r="HAL284" s="338"/>
      <c r="HAM284" s="37"/>
      <c r="HAN284" s="343"/>
      <c r="HAO284" s="338"/>
      <c r="HAP284" s="338"/>
      <c r="HAQ284" s="37"/>
      <c r="HAR284" s="343"/>
      <c r="HAS284" s="338"/>
      <c r="HAT284" s="338"/>
      <c r="HAU284" s="37"/>
      <c r="HAV284" s="343"/>
      <c r="HAW284" s="338"/>
      <c r="HAX284" s="338"/>
      <c r="HAY284" s="37"/>
      <c r="HAZ284" s="343"/>
      <c r="HBA284" s="338"/>
      <c r="HBB284" s="338"/>
      <c r="HBC284" s="37"/>
      <c r="HBD284" s="343"/>
      <c r="HBE284" s="338"/>
      <c r="HBF284" s="338"/>
      <c r="HBG284" s="37"/>
      <c r="HBH284" s="343"/>
      <c r="HBI284" s="338"/>
      <c r="HBJ284" s="338"/>
      <c r="HBK284" s="37"/>
      <c r="HBL284" s="343"/>
      <c r="HBM284" s="338"/>
      <c r="HBN284" s="338"/>
      <c r="HBO284" s="37"/>
      <c r="HBP284" s="343"/>
      <c r="HBQ284" s="338"/>
      <c r="HBR284" s="338"/>
      <c r="HBS284" s="37"/>
      <c r="HBT284" s="343"/>
      <c r="HBU284" s="338"/>
      <c r="HBV284" s="338"/>
      <c r="HBW284" s="37"/>
      <c r="HBX284" s="343"/>
      <c r="HBY284" s="338"/>
      <c r="HBZ284" s="338"/>
      <c r="HCA284" s="37"/>
      <c r="HCB284" s="343"/>
      <c r="HCC284" s="338"/>
      <c r="HCD284" s="338"/>
      <c r="HCE284" s="37"/>
      <c r="HCF284" s="343"/>
      <c r="HCG284" s="338"/>
      <c r="HCH284" s="338"/>
      <c r="HCI284" s="37"/>
      <c r="HCJ284" s="343"/>
      <c r="HCK284" s="338"/>
      <c r="HCL284" s="338"/>
      <c r="HCM284" s="37"/>
      <c r="HCN284" s="343"/>
      <c r="HCO284" s="338"/>
      <c r="HCP284" s="338"/>
      <c r="HCQ284" s="37"/>
      <c r="HCR284" s="343"/>
      <c r="HCS284" s="338"/>
      <c r="HCT284" s="338"/>
      <c r="HCU284" s="37"/>
      <c r="HCV284" s="343"/>
      <c r="HCW284" s="338"/>
      <c r="HCX284" s="338"/>
      <c r="HCY284" s="37"/>
      <c r="HCZ284" s="343"/>
      <c r="HDA284" s="338"/>
      <c r="HDB284" s="338"/>
      <c r="HDC284" s="37"/>
      <c r="HDD284" s="343"/>
      <c r="HDE284" s="338"/>
      <c r="HDF284" s="338"/>
      <c r="HDG284" s="37"/>
      <c r="HDH284" s="343"/>
      <c r="HDI284" s="338"/>
      <c r="HDJ284" s="338"/>
      <c r="HDK284" s="37"/>
      <c r="HDL284" s="343"/>
      <c r="HDM284" s="338"/>
      <c r="HDN284" s="338"/>
      <c r="HDO284" s="37"/>
      <c r="HDP284" s="343"/>
      <c r="HDQ284" s="338"/>
      <c r="HDR284" s="338"/>
      <c r="HDS284" s="37"/>
      <c r="HDT284" s="343"/>
      <c r="HDU284" s="338"/>
      <c r="HDV284" s="338"/>
      <c r="HDW284" s="37"/>
      <c r="HDX284" s="343"/>
      <c r="HDY284" s="338"/>
      <c r="HDZ284" s="338"/>
      <c r="HEA284" s="37"/>
      <c r="HEB284" s="343"/>
      <c r="HEC284" s="338"/>
      <c r="HED284" s="338"/>
      <c r="HEE284" s="37"/>
      <c r="HEF284" s="343"/>
      <c r="HEG284" s="338"/>
      <c r="HEH284" s="338"/>
      <c r="HEI284" s="37"/>
      <c r="HEJ284" s="343"/>
      <c r="HEK284" s="338"/>
      <c r="HEL284" s="338"/>
      <c r="HEM284" s="37"/>
      <c r="HEN284" s="343"/>
      <c r="HEO284" s="338"/>
      <c r="HEP284" s="338"/>
      <c r="HEQ284" s="37"/>
      <c r="HER284" s="343"/>
      <c r="HES284" s="338"/>
      <c r="HET284" s="338"/>
      <c r="HEU284" s="37"/>
      <c r="HEV284" s="343"/>
      <c r="HEW284" s="338"/>
      <c r="HEX284" s="338"/>
      <c r="HEY284" s="37"/>
      <c r="HEZ284" s="343"/>
      <c r="HFA284" s="338"/>
      <c r="HFB284" s="338"/>
      <c r="HFC284" s="37"/>
      <c r="HFD284" s="343"/>
      <c r="HFE284" s="338"/>
      <c r="HFF284" s="338"/>
      <c r="HFG284" s="37"/>
      <c r="HFH284" s="343"/>
      <c r="HFI284" s="338"/>
      <c r="HFJ284" s="338"/>
      <c r="HFK284" s="37"/>
      <c r="HFL284" s="343"/>
      <c r="HFM284" s="338"/>
      <c r="HFN284" s="338"/>
      <c r="HFO284" s="37"/>
      <c r="HFP284" s="343"/>
      <c r="HFQ284" s="338"/>
      <c r="HFR284" s="338"/>
      <c r="HFS284" s="37"/>
      <c r="HFT284" s="343"/>
      <c r="HFU284" s="338"/>
      <c r="HFV284" s="338"/>
      <c r="HFW284" s="37"/>
      <c r="HFX284" s="343"/>
      <c r="HFY284" s="338"/>
      <c r="HFZ284" s="338"/>
      <c r="HGA284" s="37"/>
      <c r="HGB284" s="343"/>
      <c r="HGC284" s="338"/>
      <c r="HGD284" s="338"/>
      <c r="HGE284" s="37"/>
      <c r="HGF284" s="343"/>
      <c r="HGG284" s="338"/>
      <c r="HGH284" s="338"/>
      <c r="HGI284" s="37"/>
      <c r="HGJ284" s="343"/>
      <c r="HGK284" s="338"/>
      <c r="HGL284" s="338"/>
      <c r="HGM284" s="37"/>
      <c r="HGN284" s="343"/>
      <c r="HGO284" s="338"/>
      <c r="HGP284" s="338"/>
      <c r="HGQ284" s="37"/>
      <c r="HGR284" s="343"/>
      <c r="HGS284" s="338"/>
      <c r="HGT284" s="338"/>
      <c r="HGU284" s="37"/>
      <c r="HGV284" s="343"/>
      <c r="HGW284" s="338"/>
      <c r="HGX284" s="338"/>
      <c r="HGY284" s="37"/>
      <c r="HGZ284" s="343"/>
      <c r="HHA284" s="338"/>
      <c r="HHB284" s="338"/>
      <c r="HHC284" s="37"/>
      <c r="HHD284" s="343"/>
      <c r="HHE284" s="338"/>
      <c r="HHF284" s="338"/>
      <c r="HHG284" s="37"/>
      <c r="HHH284" s="343"/>
      <c r="HHI284" s="338"/>
      <c r="HHJ284" s="338"/>
      <c r="HHK284" s="37"/>
      <c r="HHL284" s="343"/>
      <c r="HHM284" s="338"/>
      <c r="HHN284" s="338"/>
      <c r="HHO284" s="37"/>
      <c r="HHP284" s="343"/>
      <c r="HHQ284" s="338"/>
      <c r="HHR284" s="338"/>
      <c r="HHS284" s="37"/>
      <c r="HHT284" s="343"/>
      <c r="HHU284" s="338"/>
      <c r="HHV284" s="338"/>
      <c r="HHW284" s="37"/>
      <c r="HHX284" s="343"/>
      <c r="HHY284" s="338"/>
      <c r="HHZ284" s="338"/>
      <c r="HIA284" s="37"/>
      <c r="HIB284" s="343"/>
      <c r="HIC284" s="338"/>
      <c r="HID284" s="338"/>
      <c r="HIE284" s="37"/>
      <c r="HIF284" s="343"/>
      <c r="HIG284" s="338"/>
      <c r="HIH284" s="338"/>
      <c r="HII284" s="37"/>
      <c r="HIJ284" s="343"/>
      <c r="HIK284" s="338"/>
      <c r="HIL284" s="338"/>
      <c r="HIM284" s="37"/>
      <c r="HIN284" s="343"/>
      <c r="HIO284" s="338"/>
      <c r="HIP284" s="338"/>
      <c r="HIQ284" s="37"/>
      <c r="HIR284" s="343"/>
      <c r="HIS284" s="338"/>
      <c r="HIT284" s="338"/>
      <c r="HIU284" s="37"/>
      <c r="HIV284" s="343"/>
      <c r="HIW284" s="338"/>
      <c r="HIX284" s="338"/>
      <c r="HIY284" s="37"/>
      <c r="HIZ284" s="343"/>
      <c r="HJA284" s="338"/>
      <c r="HJB284" s="338"/>
      <c r="HJC284" s="37"/>
      <c r="HJD284" s="343"/>
      <c r="HJE284" s="338"/>
      <c r="HJF284" s="338"/>
      <c r="HJG284" s="37"/>
      <c r="HJH284" s="343"/>
      <c r="HJI284" s="338"/>
      <c r="HJJ284" s="338"/>
      <c r="HJK284" s="37"/>
      <c r="HJL284" s="343"/>
      <c r="HJM284" s="338"/>
      <c r="HJN284" s="338"/>
      <c r="HJO284" s="37"/>
      <c r="HJP284" s="343"/>
      <c r="HJQ284" s="338"/>
      <c r="HJR284" s="338"/>
      <c r="HJS284" s="37"/>
      <c r="HJT284" s="343"/>
      <c r="HJU284" s="338"/>
      <c r="HJV284" s="338"/>
      <c r="HJW284" s="37"/>
      <c r="HJX284" s="343"/>
      <c r="HJY284" s="338"/>
      <c r="HJZ284" s="338"/>
      <c r="HKA284" s="37"/>
      <c r="HKB284" s="343"/>
      <c r="HKC284" s="338"/>
      <c r="HKD284" s="338"/>
      <c r="HKE284" s="37"/>
      <c r="HKF284" s="343"/>
      <c r="HKG284" s="338"/>
      <c r="HKH284" s="338"/>
      <c r="HKI284" s="37"/>
      <c r="HKJ284" s="343"/>
      <c r="HKK284" s="338"/>
      <c r="HKL284" s="338"/>
      <c r="HKM284" s="37"/>
      <c r="HKN284" s="343"/>
      <c r="HKO284" s="338"/>
      <c r="HKP284" s="338"/>
      <c r="HKQ284" s="37"/>
      <c r="HKR284" s="343"/>
      <c r="HKS284" s="338"/>
      <c r="HKT284" s="338"/>
      <c r="HKU284" s="37"/>
      <c r="HKV284" s="343"/>
      <c r="HKW284" s="338"/>
      <c r="HKX284" s="338"/>
      <c r="HKY284" s="37"/>
      <c r="HKZ284" s="343"/>
      <c r="HLA284" s="338"/>
      <c r="HLB284" s="338"/>
      <c r="HLC284" s="37"/>
      <c r="HLD284" s="343"/>
      <c r="HLE284" s="338"/>
      <c r="HLF284" s="338"/>
      <c r="HLG284" s="37"/>
      <c r="HLH284" s="343"/>
      <c r="HLI284" s="338"/>
      <c r="HLJ284" s="338"/>
      <c r="HLK284" s="37"/>
      <c r="HLL284" s="343"/>
      <c r="HLM284" s="338"/>
      <c r="HLN284" s="338"/>
      <c r="HLO284" s="37"/>
      <c r="HLP284" s="343"/>
      <c r="HLQ284" s="338"/>
      <c r="HLR284" s="338"/>
      <c r="HLS284" s="37"/>
      <c r="HLT284" s="343"/>
      <c r="HLU284" s="338"/>
      <c r="HLV284" s="338"/>
      <c r="HLW284" s="37"/>
      <c r="HLX284" s="343"/>
      <c r="HLY284" s="338"/>
      <c r="HLZ284" s="338"/>
      <c r="HMA284" s="37"/>
      <c r="HMB284" s="343"/>
      <c r="HMC284" s="338"/>
      <c r="HMD284" s="338"/>
      <c r="HME284" s="37"/>
      <c r="HMF284" s="343"/>
      <c r="HMG284" s="338"/>
      <c r="HMH284" s="338"/>
      <c r="HMI284" s="37"/>
      <c r="HMJ284" s="343"/>
      <c r="HMK284" s="338"/>
      <c r="HML284" s="338"/>
      <c r="HMM284" s="37"/>
      <c r="HMN284" s="343"/>
      <c r="HMO284" s="338"/>
      <c r="HMP284" s="338"/>
      <c r="HMQ284" s="37"/>
      <c r="HMR284" s="343"/>
      <c r="HMS284" s="338"/>
      <c r="HMT284" s="338"/>
      <c r="HMU284" s="37"/>
      <c r="HMV284" s="343"/>
      <c r="HMW284" s="338"/>
      <c r="HMX284" s="338"/>
      <c r="HMY284" s="37"/>
      <c r="HMZ284" s="343"/>
      <c r="HNA284" s="338"/>
      <c r="HNB284" s="338"/>
      <c r="HNC284" s="37"/>
      <c r="HND284" s="343"/>
      <c r="HNE284" s="338"/>
      <c r="HNF284" s="338"/>
      <c r="HNG284" s="37"/>
      <c r="HNH284" s="343"/>
      <c r="HNI284" s="338"/>
      <c r="HNJ284" s="338"/>
      <c r="HNK284" s="37"/>
      <c r="HNL284" s="343"/>
      <c r="HNM284" s="338"/>
      <c r="HNN284" s="338"/>
      <c r="HNO284" s="37"/>
      <c r="HNP284" s="343"/>
      <c r="HNQ284" s="338"/>
      <c r="HNR284" s="338"/>
      <c r="HNS284" s="37"/>
      <c r="HNT284" s="343"/>
      <c r="HNU284" s="338"/>
      <c r="HNV284" s="338"/>
      <c r="HNW284" s="37"/>
      <c r="HNX284" s="343"/>
      <c r="HNY284" s="338"/>
      <c r="HNZ284" s="338"/>
      <c r="HOA284" s="37"/>
      <c r="HOB284" s="343"/>
      <c r="HOC284" s="338"/>
      <c r="HOD284" s="338"/>
      <c r="HOE284" s="37"/>
      <c r="HOF284" s="343"/>
      <c r="HOG284" s="338"/>
      <c r="HOH284" s="338"/>
      <c r="HOI284" s="37"/>
      <c r="HOJ284" s="343"/>
      <c r="HOK284" s="338"/>
      <c r="HOL284" s="338"/>
      <c r="HOM284" s="37"/>
      <c r="HON284" s="343"/>
      <c r="HOO284" s="338"/>
      <c r="HOP284" s="338"/>
      <c r="HOQ284" s="37"/>
      <c r="HOR284" s="343"/>
      <c r="HOS284" s="338"/>
      <c r="HOT284" s="338"/>
      <c r="HOU284" s="37"/>
      <c r="HOV284" s="343"/>
      <c r="HOW284" s="338"/>
      <c r="HOX284" s="338"/>
      <c r="HOY284" s="37"/>
      <c r="HOZ284" s="343"/>
      <c r="HPA284" s="338"/>
      <c r="HPB284" s="338"/>
      <c r="HPC284" s="37"/>
      <c r="HPD284" s="343"/>
      <c r="HPE284" s="338"/>
      <c r="HPF284" s="338"/>
      <c r="HPG284" s="37"/>
      <c r="HPH284" s="343"/>
      <c r="HPI284" s="338"/>
      <c r="HPJ284" s="338"/>
      <c r="HPK284" s="37"/>
      <c r="HPL284" s="343"/>
      <c r="HPM284" s="338"/>
      <c r="HPN284" s="338"/>
      <c r="HPO284" s="37"/>
      <c r="HPP284" s="343"/>
      <c r="HPQ284" s="338"/>
      <c r="HPR284" s="338"/>
      <c r="HPS284" s="37"/>
      <c r="HPT284" s="343"/>
      <c r="HPU284" s="338"/>
      <c r="HPV284" s="338"/>
      <c r="HPW284" s="37"/>
      <c r="HPX284" s="343"/>
      <c r="HPY284" s="338"/>
      <c r="HPZ284" s="338"/>
      <c r="HQA284" s="37"/>
      <c r="HQB284" s="343"/>
      <c r="HQC284" s="338"/>
      <c r="HQD284" s="338"/>
      <c r="HQE284" s="37"/>
      <c r="HQF284" s="343"/>
      <c r="HQG284" s="338"/>
      <c r="HQH284" s="338"/>
      <c r="HQI284" s="37"/>
      <c r="HQJ284" s="343"/>
      <c r="HQK284" s="338"/>
      <c r="HQL284" s="338"/>
      <c r="HQM284" s="37"/>
      <c r="HQN284" s="343"/>
      <c r="HQO284" s="338"/>
      <c r="HQP284" s="338"/>
      <c r="HQQ284" s="37"/>
      <c r="HQR284" s="343"/>
      <c r="HQS284" s="338"/>
      <c r="HQT284" s="338"/>
      <c r="HQU284" s="37"/>
      <c r="HQV284" s="343"/>
      <c r="HQW284" s="338"/>
      <c r="HQX284" s="338"/>
      <c r="HQY284" s="37"/>
      <c r="HQZ284" s="343"/>
      <c r="HRA284" s="338"/>
      <c r="HRB284" s="338"/>
      <c r="HRC284" s="37"/>
      <c r="HRD284" s="343"/>
      <c r="HRE284" s="338"/>
      <c r="HRF284" s="338"/>
      <c r="HRG284" s="37"/>
      <c r="HRH284" s="343"/>
      <c r="HRI284" s="338"/>
      <c r="HRJ284" s="338"/>
      <c r="HRK284" s="37"/>
      <c r="HRL284" s="343"/>
      <c r="HRM284" s="338"/>
      <c r="HRN284" s="338"/>
      <c r="HRO284" s="37"/>
      <c r="HRP284" s="343"/>
      <c r="HRQ284" s="338"/>
      <c r="HRR284" s="338"/>
      <c r="HRS284" s="37"/>
      <c r="HRT284" s="343"/>
      <c r="HRU284" s="338"/>
      <c r="HRV284" s="338"/>
      <c r="HRW284" s="37"/>
      <c r="HRX284" s="343"/>
      <c r="HRY284" s="338"/>
      <c r="HRZ284" s="338"/>
      <c r="HSA284" s="37"/>
      <c r="HSB284" s="343"/>
      <c r="HSC284" s="338"/>
      <c r="HSD284" s="338"/>
      <c r="HSE284" s="37"/>
      <c r="HSF284" s="343"/>
      <c r="HSG284" s="338"/>
      <c r="HSH284" s="338"/>
      <c r="HSI284" s="37"/>
      <c r="HSJ284" s="343"/>
      <c r="HSK284" s="338"/>
      <c r="HSL284" s="338"/>
      <c r="HSM284" s="37"/>
      <c r="HSN284" s="343"/>
      <c r="HSO284" s="338"/>
      <c r="HSP284" s="338"/>
      <c r="HSQ284" s="37"/>
      <c r="HSR284" s="343"/>
      <c r="HSS284" s="338"/>
      <c r="HST284" s="338"/>
      <c r="HSU284" s="37"/>
      <c r="HSV284" s="343"/>
      <c r="HSW284" s="338"/>
      <c r="HSX284" s="338"/>
      <c r="HSY284" s="37"/>
      <c r="HSZ284" s="343"/>
      <c r="HTA284" s="338"/>
      <c r="HTB284" s="338"/>
      <c r="HTC284" s="37"/>
      <c r="HTD284" s="343"/>
      <c r="HTE284" s="338"/>
      <c r="HTF284" s="338"/>
      <c r="HTG284" s="37"/>
      <c r="HTH284" s="343"/>
      <c r="HTI284" s="338"/>
      <c r="HTJ284" s="338"/>
      <c r="HTK284" s="37"/>
      <c r="HTL284" s="343"/>
      <c r="HTM284" s="338"/>
      <c r="HTN284" s="338"/>
      <c r="HTO284" s="37"/>
      <c r="HTP284" s="343"/>
      <c r="HTQ284" s="338"/>
      <c r="HTR284" s="338"/>
      <c r="HTS284" s="37"/>
      <c r="HTT284" s="343"/>
      <c r="HTU284" s="338"/>
      <c r="HTV284" s="338"/>
      <c r="HTW284" s="37"/>
      <c r="HTX284" s="343"/>
      <c r="HTY284" s="338"/>
      <c r="HTZ284" s="338"/>
      <c r="HUA284" s="37"/>
      <c r="HUB284" s="343"/>
      <c r="HUC284" s="338"/>
      <c r="HUD284" s="338"/>
      <c r="HUE284" s="37"/>
      <c r="HUF284" s="343"/>
      <c r="HUG284" s="338"/>
      <c r="HUH284" s="338"/>
      <c r="HUI284" s="37"/>
      <c r="HUJ284" s="343"/>
      <c r="HUK284" s="338"/>
      <c r="HUL284" s="338"/>
      <c r="HUM284" s="37"/>
      <c r="HUN284" s="343"/>
      <c r="HUO284" s="338"/>
      <c r="HUP284" s="338"/>
      <c r="HUQ284" s="37"/>
      <c r="HUR284" s="343"/>
      <c r="HUS284" s="338"/>
      <c r="HUT284" s="338"/>
      <c r="HUU284" s="37"/>
      <c r="HUV284" s="343"/>
      <c r="HUW284" s="338"/>
      <c r="HUX284" s="338"/>
      <c r="HUY284" s="37"/>
      <c r="HUZ284" s="343"/>
      <c r="HVA284" s="338"/>
      <c r="HVB284" s="338"/>
      <c r="HVC284" s="37"/>
      <c r="HVD284" s="343"/>
      <c r="HVE284" s="338"/>
      <c r="HVF284" s="338"/>
      <c r="HVG284" s="37"/>
      <c r="HVH284" s="343"/>
      <c r="HVI284" s="338"/>
      <c r="HVJ284" s="338"/>
      <c r="HVK284" s="37"/>
      <c r="HVL284" s="343"/>
      <c r="HVM284" s="338"/>
      <c r="HVN284" s="338"/>
      <c r="HVO284" s="37"/>
      <c r="HVP284" s="343"/>
      <c r="HVQ284" s="338"/>
      <c r="HVR284" s="338"/>
      <c r="HVS284" s="37"/>
      <c r="HVT284" s="343"/>
      <c r="HVU284" s="338"/>
      <c r="HVV284" s="338"/>
      <c r="HVW284" s="37"/>
      <c r="HVX284" s="343"/>
      <c r="HVY284" s="338"/>
      <c r="HVZ284" s="338"/>
      <c r="HWA284" s="37"/>
      <c r="HWB284" s="343"/>
      <c r="HWC284" s="338"/>
      <c r="HWD284" s="338"/>
      <c r="HWE284" s="37"/>
      <c r="HWF284" s="343"/>
      <c r="HWG284" s="338"/>
      <c r="HWH284" s="338"/>
      <c r="HWI284" s="37"/>
      <c r="HWJ284" s="343"/>
      <c r="HWK284" s="338"/>
      <c r="HWL284" s="338"/>
      <c r="HWM284" s="37"/>
      <c r="HWN284" s="343"/>
      <c r="HWO284" s="338"/>
      <c r="HWP284" s="338"/>
      <c r="HWQ284" s="37"/>
      <c r="HWR284" s="343"/>
      <c r="HWS284" s="338"/>
      <c r="HWT284" s="338"/>
      <c r="HWU284" s="37"/>
      <c r="HWV284" s="343"/>
      <c r="HWW284" s="338"/>
      <c r="HWX284" s="338"/>
      <c r="HWY284" s="37"/>
      <c r="HWZ284" s="343"/>
      <c r="HXA284" s="338"/>
      <c r="HXB284" s="338"/>
      <c r="HXC284" s="37"/>
      <c r="HXD284" s="343"/>
      <c r="HXE284" s="338"/>
      <c r="HXF284" s="338"/>
      <c r="HXG284" s="37"/>
      <c r="HXH284" s="343"/>
      <c r="HXI284" s="338"/>
      <c r="HXJ284" s="338"/>
      <c r="HXK284" s="37"/>
      <c r="HXL284" s="343"/>
      <c r="HXM284" s="338"/>
      <c r="HXN284" s="338"/>
      <c r="HXO284" s="37"/>
      <c r="HXP284" s="343"/>
      <c r="HXQ284" s="338"/>
      <c r="HXR284" s="338"/>
      <c r="HXS284" s="37"/>
      <c r="HXT284" s="343"/>
      <c r="HXU284" s="338"/>
      <c r="HXV284" s="338"/>
      <c r="HXW284" s="37"/>
      <c r="HXX284" s="343"/>
      <c r="HXY284" s="338"/>
      <c r="HXZ284" s="338"/>
      <c r="HYA284" s="37"/>
      <c r="HYB284" s="343"/>
      <c r="HYC284" s="338"/>
      <c r="HYD284" s="338"/>
      <c r="HYE284" s="37"/>
      <c r="HYF284" s="343"/>
      <c r="HYG284" s="338"/>
      <c r="HYH284" s="338"/>
      <c r="HYI284" s="37"/>
      <c r="HYJ284" s="343"/>
      <c r="HYK284" s="338"/>
      <c r="HYL284" s="338"/>
      <c r="HYM284" s="37"/>
      <c r="HYN284" s="343"/>
      <c r="HYO284" s="338"/>
      <c r="HYP284" s="338"/>
      <c r="HYQ284" s="37"/>
      <c r="HYR284" s="343"/>
      <c r="HYS284" s="338"/>
      <c r="HYT284" s="338"/>
      <c r="HYU284" s="37"/>
      <c r="HYV284" s="343"/>
      <c r="HYW284" s="338"/>
      <c r="HYX284" s="338"/>
      <c r="HYY284" s="37"/>
      <c r="HYZ284" s="343"/>
      <c r="HZA284" s="338"/>
      <c r="HZB284" s="338"/>
      <c r="HZC284" s="37"/>
      <c r="HZD284" s="343"/>
      <c r="HZE284" s="338"/>
      <c r="HZF284" s="338"/>
      <c r="HZG284" s="37"/>
      <c r="HZH284" s="343"/>
      <c r="HZI284" s="338"/>
      <c r="HZJ284" s="338"/>
      <c r="HZK284" s="37"/>
      <c r="HZL284" s="343"/>
      <c r="HZM284" s="338"/>
      <c r="HZN284" s="338"/>
      <c r="HZO284" s="37"/>
      <c r="HZP284" s="343"/>
      <c r="HZQ284" s="338"/>
      <c r="HZR284" s="338"/>
      <c r="HZS284" s="37"/>
      <c r="HZT284" s="343"/>
      <c r="HZU284" s="338"/>
      <c r="HZV284" s="338"/>
      <c r="HZW284" s="37"/>
      <c r="HZX284" s="343"/>
      <c r="HZY284" s="338"/>
      <c r="HZZ284" s="338"/>
      <c r="IAA284" s="37"/>
      <c r="IAB284" s="343"/>
      <c r="IAC284" s="338"/>
      <c r="IAD284" s="338"/>
      <c r="IAE284" s="37"/>
      <c r="IAF284" s="343"/>
      <c r="IAG284" s="338"/>
      <c r="IAH284" s="338"/>
      <c r="IAI284" s="37"/>
      <c r="IAJ284" s="343"/>
      <c r="IAK284" s="338"/>
      <c r="IAL284" s="338"/>
      <c r="IAM284" s="37"/>
      <c r="IAN284" s="343"/>
      <c r="IAO284" s="338"/>
      <c r="IAP284" s="338"/>
      <c r="IAQ284" s="37"/>
      <c r="IAR284" s="343"/>
      <c r="IAS284" s="338"/>
      <c r="IAT284" s="338"/>
      <c r="IAU284" s="37"/>
      <c r="IAV284" s="343"/>
      <c r="IAW284" s="338"/>
      <c r="IAX284" s="338"/>
      <c r="IAY284" s="37"/>
      <c r="IAZ284" s="343"/>
      <c r="IBA284" s="338"/>
      <c r="IBB284" s="338"/>
      <c r="IBC284" s="37"/>
      <c r="IBD284" s="343"/>
      <c r="IBE284" s="338"/>
      <c r="IBF284" s="338"/>
      <c r="IBG284" s="37"/>
      <c r="IBH284" s="343"/>
      <c r="IBI284" s="338"/>
      <c r="IBJ284" s="338"/>
      <c r="IBK284" s="37"/>
      <c r="IBL284" s="343"/>
      <c r="IBM284" s="338"/>
      <c r="IBN284" s="338"/>
      <c r="IBO284" s="37"/>
      <c r="IBP284" s="343"/>
      <c r="IBQ284" s="338"/>
      <c r="IBR284" s="338"/>
      <c r="IBS284" s="37"/>
      <c r="IBT284" s="343"/>
      <c r="IBU284" s="338"/>
      <c r="IBV284" s="338"/>
      <c r="IBW284" s="37"/>
      <c r="IBX284" s="343"/>
      <c r="IBY284" s="338"/>
      <c r="IBZ284" s="338"/>
      <c r="ICA284" s="37"/>
      <c r="ICB284" s="343"/>
      <c r="ICC284" s="338"/>
      <c r="ICD284" s="338"/>
      <c r="ICE284" s="37"/>
      <c r="ICF284" s="343"/>
      <c r="ICG284" s="338"/>
      <c r="ICH284" s="338"/>
      <c r="ICI284" s="37"/>
      <c r="ICJ284" s="343"/>
      <c r="ICK284" s="338"/>
      <c r="ICL284" s="338"/>
      <c r="ICM284" s="37"/>
      <c r="ICN284" s="343"/>
      <c r="ICO284" s="338"/>
      <c r="ICP284" s="338"/>
      <c r="ICQ284" s="37"/>
      <c r="ICR284" s="343"/>
      <c r="ICS284" s="338"/>
      <c r="ICT284" s="338"/>
      <c r="ICU284" s="37"/>
      <c r="ICV284" s="343"/>
      <c r="ICW284" s="338"/>
      <c r="ICX284" s="338"/>
      <c r="ICY284" s="37"/>
      <c r="ICZ284" s="343"/>
      <c r="IDA284" s="338"/>
      <c r="IDB284" s="338"/>
      <c r="IDC284" s="37"/>
      <c r="IDD284" s="343"/>
      <c r="IDE284" s="338"/>
      <c r="IDF284" s="338"/>
      <c r="IDG284" s="37"/>
      <c r="IDH284" s="343"/>
      <c r="IDI284" s="338"/>
      <c r="IDJ284" s="338"/>
      <c r="IDK284" s="37"/>
      <c r="IDL284" s="343"/>
      <c r="IDM284" s="338"/>
      <c r="IDN284" s="338"/>
      <c r="IDO284" s="37"/>
      <c r="IDP284" s="343"/>
      <c r="IDQ284" s="338"/>
      <c r="IDR284" s="338"/>
      <c r="IDS284" s="37"/>
      <c r="IDT284" s="343"/>
      <c r="IDU284" s="338"/>
      <c r="IDV284" s="338"/>
      <c r="IDW284" s="37"/>
      <c r="IDX284" s="343"/>
      <c r="IDY284" s="338"/>
      <c r="IDZ284" s="338"/>
      <c r="IEA284" s="37"/>
      <c r="IEB284" s="343"/>
      <c r="IEC284" s="338"/>
      <c r="IED284" s="338"/>
      <c r="IEE284" s="37"/>
      <c r="IEF284" s="343"/>
      <c r="IEG284" s="338"/>
      <c r="IEH284" s="338"/>
      <c r="IEI284" s="37"/>
      <c r="IEJ284" s="343"/>
      <c r="IEK284" s="338"/>
      <c r="IEL284" s="338"/>
      <c r="IEM284" s="37"/>
      <c r="IEN284" s="343"/>
      <c r="IEO284" s="338"/>
      <c r="IEP284" s="338"/>
      <c r="IEQ284" s="37"/>
      <c r="IER284" s="343"/>
      <c r="IES284" s="338"/>
      <c r="IET284" s="338"/>
      <c r="IEU284" s="37"/>
      <c r="IEV284" s="343"/>
      <c r="IEW284" s="338"/>
      <c r="IEX284" s="338"/>
      <c r="IEY284" s="37"/>
      <c r="IEZ284" s="343"/>
      <c r="IFA284" s="338"/>
      <c r="IFB284" s="338"/>
      <c r="IFC284" s="37"/>
      <c r="IFD284" s="343"/>
      <c r="IFE284" s="338"/>
      <c r="IFF284" s="338"/>
      <c r="IFG284" s="37"/>
      <c r="IFH284" s="343"/>
      <c r="IFI284" s="338"/>
      <c r="IFJ284" s="338"/>
      <c r="IFK284" s="37"/>
      <c r="IFL284" s="343"/>
      <c r="IFM284" s="338"/>
      <c r="IFN284" s="338"/>
      <c r="IFO284" s="37"/>
      <c r="IFP284" s="343"/>
      <c r="IFQ284" s="338"/>
      <c r="IFR284" s="338"/>
      <c r="IFS284" s="37"/>
      <c r="IFT284" s="343"/>
      <c r="IFU284" s="338"/>
      <c r="IFV284" s="338"/>
      <c r="IFW284" s="37"/>
      <c r="IFX284" s="343"/>
      <c r="IFY284" s="338"/>
      <c r="IFZ284" s="338"/>
      <c r="IGA284" s="37"/>
      <c r="IGB284" s="343"/>
      <c r="IGC284" s="338"/>
      <c r="IGD284" s="338"/>
      <c r="IGE284" s="37"/>
      <c r="IGF284" s="343"/>
      <c r="IGG284" s="338"/>
      <c r="IGH284" s="338"/>
      <c r="IGI284" s="37"/>
      <c r="IGJ284" s="343"/>
      <c r="IGK284" s="338"/>
      <c r="IGL284" s="338"/>
      <c r="IGM284" s="37"/>
      <c r="IGN284" s="343"/>
      <c r="IGO284" s="338"/>
      <c r="IGP284" s="338"/>
      <c r="IGQ284" s="37"/>
      <c r="IGR284" s="343"/>
      <c r="IGS284" s="338"/>
      <c r="IGT284" s="338"/>
      <c r="IGU284" s="37"/>
      <c r="IGV284" s="343"/>
      <c r="IGW284" s="338"/>
      <c r="IGX284" s="338"/>
      <c r="IGY284" s="37"/>
      <c r="IGZ284" s="343"/>
      <c r="IHA284" s="338"/>
      <c r="IHB284" s="338"/>
      <c r="IHC284" s="37"/>
      <c r="IHD284" s="343"/>
      <c r="IHE284" s="338"/>
      <c r="IHF284" s="338"/>
      <c r="IHG284" s="37"/>
      <c r="IHH284" s="343"/>
      <c r="IHI284" s="338"/>
      <c r="IHJ284" s="338"/>
      <c r="IHK284" s="37"/>
      <c r="IHL284" s="343"/>
      <c r="IHM284" s="338"/>
      <c r="IHN284" s="338"/>
      <c r="IHO284" s="37"/>
      <c r="IHP284" s="343"/>
      <c r="IHQ284" s="338"/>
      <c r="IHR284" s="338"/>
      <c r="IHS284" s="37"/>
      <c r="IHT284" s="343"/>
      <c r="IHU284" s="338"/>
      <c r="IHV284" s="338"/>
      <c r="IHW284" s="37"/>
      <c r="IHX284" s="343"/>
      <c r="IHY284" s="338"/>
      <c r="IHZ284" s="338"/>
      <c r="IIA284" s="37"/>
      <c r="IIB284" s="343"/>
      <c r="IIC284" s="338"/>
      <c r="IID284" s="338"/>
      <c r="IIE284" s="37"/>
      <c r="IIF284" s="343"/>
      <c r="IIG284" s="338"/>
      <c r="IIH284" s="338"/>
      <c r="III284" s="37"/>
      <c r="IIJ284" s="343"/>
      <c r="IIK284" s="338"/>
      <c r="IIL284" s="338"/>
      <c r="IIM284" s="37"/>
      <c r="IIN284" s="343"/>
      <c r="IIO284" s="338"/>
      <c r="IIP284" s="338"/>
      <c r="IIQ284" s="37"/>
      <c r="IIR284" s="343"/>
      <c r="IIS284" s="338"/>
      <c r="IIT284" s="338"/>
      <c r="IIU284" s="37"/>
      <c r="IIV284" s="343"/>
      <c r="IIW284" s="338"/>
      <c r="IIX284" s="338"/>
      <c r="IIY284" s="37"/>
      <c r="IIZ284" s="343"/>
      <c r="IJA284" s="338"/>
      <c r="IJB284" s="338"/>
      <c r="IJC284" s="37"/>
      <c r="IJD284" s="343"/>
      <c r="IJE284" s="338"/>
      <c r="IJF284" s="338"/>
      <c r="IJG284" s="37"/>
      <c r="IJH284" s="343"/>
      <c r="IJI284" s="338"/>
      <c r="IJJ284" s="338"/>
      <c r="IJK284" s="37"/>
      <c r="IJL284" s="343"/>
      <c r="IJM284" s="338"/>
      <c r="IJN284" s="338"/>
      <c r="IJO284" s="37"/>
      <c r="IJP284" s="343"/>
      <c r="IJQ284" s="338"/>
      <c r="IJR284" s="338"/>
      <c r="IJS284" s="37"/>
      <c r="IJT284" s="343"/>
      <c r="IJU284" s="338"/>
      <c r="IJV284" s="338"/>
      <c r="IJW284" s="37"/>
      <c r="IJX284" s="343"/>
      <c r="IJY284" s="338"/>
      <c r="IJZ284" s="338"/>
      <c r="IKA284" s="37"/>
      <c r="IKB284" s="343"/>
      <c r="IKC284" s="338"/>
      <c r="IKD284" s="338"/>
      <c r="IKE284" s="37"/>
      <c r="IKF284" s="343"/>
      <c r="IKG284" s="338"/>
      <c r="IKH284" s="338"/>
      <c r="IKI284" s="37"/>
      <c r="IKJ284" s="343"/>
      <c r="IKK284" s="338"/>
      <c r="IKL284" s="338"/>
      <c r="IKM284" s="37"/>
      <c r="IKN284" s="343"/>
      <c r="IKO284" s="338"/>
      <c r="IKP284" s="338"/>
      <c r="IKQ284" s="37"/>
      <c r="IKR284" s="343"/>
      <c r="IKS284" s="338"/>
      <c r="IKT284" s="338"/>
      <c r="IKU284" s="37"/>
      <c r="IKV284" s="343"/>
      <c r="IKW284" s="338"/>
      <c r="IKX284" s="338"/>
      <c r="IKY284" s="37"/>
      <c r="IKZ284" s="343"/>
      <c r="ILA284" s="338"/>
      <c r="ILB284" s="338"/>
      <c r="ILC284" s="37"/>
      <c r="ILD284" s="343"/>
      <c r="ILE284" s="338"/>
      <c r="ILF284" s="338"/>
      <c r="ILG284" s="37"/>
      <c r="ILH284" s="343"/>
      <c r="ILI284" s="338"/>
      <c r="ILJ284" s="338"/>
      <c r="ILK284" s="37"/>
      <c r="ILL284" s="343"/>
      <c r="ILM284" s="338"/>
      <c r="ILN284" s="338"/>
      <c r="ILO284" s="37"/>
      <c r="ILP284" s="343"/>
      <c r="ILQ284" s="338"/>
      <c r="ILR284" s="338"/>
      <c r="ILS284" s="37"/>
      <c r="ILT284" s="343"/>
      <c r="ILU284" s="338"/>
      <c r="ILV284" s="338"/>
      <c r="ILW284" s="37"/>
      <c r="ILX284" s="343"/>
      <c r="ILY284" s="338"/>
      <c r="ILZ284" s="338"/>
      <c r="IMA284" s="37"/>
      <c r="IMB284" s="343"/>
      <c r="IMC284" s="338"/>
      <c r="IMD284" s="338"/>
      <c r="IME284" s="37"/>
      <c r="IMF284" s="343"/>
      <c r="IMG284" s="338"/>
      <c r="IMH284" s="338"/>
      <c r="IMI284" s="37"/>
      <c r="IMJ284" s="343"/>
      <c r="IMK284" s="338"/>
      <c r="IML284" s="338"/>
      <c r="IMM284" s="37"/>
      <c r="IMN284" s="343"/>
      <c r="IMO284" s="338"/>
      <c r="IMP284" s="338"/>
      <c r="IMQ284" s="37"/>
      <c r="IMR284" s="343"/>
      <c r="IMS284" s="338"/>
      <c r="IMT284" s="338"/>
      <c r="IMU284" s="37"/>
      <c r="IMV284" s="343"/>
      <c r="IMW284" s="338"/>
      <c r="IMX284" s="338"/>
      <c r="IMY284" s="37"/>
      <c r="IMZ284" s="343"/>
      <c r="INA284" s="338"/>
      <c r="INB284" s="338"/>
      <c r="INC284" s="37"/>
      <c r="IND284" s="343"/>
      <c r="INE284" s="338"/>
      <c r="INF284" s="338"/>
      <c r="ING284" s="37"/>
      <c r="INH284" s="343"/>
      <c r="INI284" s="338"/>
      <c r="INJ284" s="338"/>
      <c r="INK284" s="37"/>
      <c r="INL284" s="343"/>
      <c r="INM284" s="338"/>
      <c r="INN284" s="338"/>
      <c r="INO284" s="37"/>
      <c r="INP284" s="343"/>
      <c r="INQ284" s="338"/>
      <c r="INR284" s="338"/>
      <c r="INS284" s="37"/>
      <c r="INT284" s="343"/>
      <c r="INU284" s="338"/>
      <c r="INV284" s="338"/>
      <c r="INW284" s="37"/>
      <c r="INX284" s="343"/>
      <c r="INY284" s="338"/>
      <c r="INZ284" s="338"/>
      <c r="IOA284" s="37"/>
      <c r="IOB284" s="343"/>
      <c r="IOC284" s="338"/>
      <c r="IOD284" s="338"/>
      <c r="IOE284" s="37"/>
      <c r="IOF284" s="343"/>
      <c r="IOG284" s="338"/>
      <c r="IOH284" s="338"/>
      <c r="IOI284" s="37"/>
      <c r="IOJ284" s="343"/>
      <c r="IOK284" s="338"/>
      <c r="IOL284" s="338"/>
      <c r="IOM284" s="37"/>
      <c r="ION284" s="343"/>
      <c r="IOO284" s="338"/>
      <c r="IOP284" s="338"/>
      <c r="IOQ284" s="37"/>
      <c r="IOR284" s="343"/>
      <c r="IOS284" s="338"/>
      <c r="IOT284" s="338"/>
      <c r="IOU284" s="37"/>
      <c r="IOV284" s="343"/>
      <c r="IOW284" s="338"/>
      <c r="IOX284" s="338"/>
      <c r="IOY284" s="37"/>
      <c r="IOZ284" s="343"/>
      <c r="IPA284" s="338"/>
      <c r="IPB284" s="338"/>
      <c r="IPC284" s="37"/>
      <c r="IPD284" s="343"/>
      <c r="IPE284" s="338"/>
      <c r="IPF284" s="338"/>
      <c r="IPG284" s="37"/>
      <c r="IPH284" s="343"/>
      <c r="IPI284" s="338"/>
      <c r="IPJ284" s="338"/>
      <c r="IPK284" s="37"/>
      <c r="IPL284" s="343"/>
      <c r="IPM284" s="338"/>
      <c r="IPN284" s="338"/>
      <c r="IPO284" s="37"/>
      <c r="IPP284" s="343"/>
      <c r="IPQ284" s="338"/>
      <c r="IPR284" s="338"/>
      <c r="IPS284" s="37"/>
      <c r="IPT284" s="343"/>
      <c r="IPU284" s="338"/>
      <c r="IPV284" s="338"/>
      <c r="IPW284" s="37"/>
      <c r="IPX284" s="343"/>
      <c r="IPY284" s="338"/>
      <c r="IPZ284" s="338"/>
      <c r="IQA284" s="37"/>
      <c r="IQB284" s="343"/>
      <c r="IQC284" s="338"/>
      <c r="IQD284" s="338"/>
      <c r="IQE284" s="37"/>
      <c r="IQF284" s="343"/>
      <c r="IQG284" s="338"/>
      <c r="IQH284" s="338"/>
      <c r="IQI284" s="37"/>
      <c r="IQJ284" s="343"/>
      <c r="IQK284" s="338"/>
      <c r="IQL284" s="338"/>
      <c r="IQM284" s="37"/>
      <c r="IQN284" s="343"/>
      <c r="IQO284" s="338"/>
      <c r="IQP284" s="338"/>
      <c r="IQQ284" s="37"/>
      <c r="IQR284" s="343"/>
      <c r="IQS284" s="338"/>
      <c r="IQT284" s="338"/>
      <c r="IQU284" s="37"/>
      <c r="IQV284" s="343"/>
      <c r="IQW284" s="338"/>
      <c r="IQX284" s="338"/>
      <c r="IQY284" s="37"/>
      <c r="IQZ284" s="343"/>
      <c r="IRA284" s="338"/>
      <c r="IRB284" s="338"/>
      <c r="IRC284" s="37"/>
      <c r="IRD284" s="343"/>
      <c r="IRE284" s="338"/>
      <c r="IRF284" s="338"/>
      <c r="IRG284" s="37"/>
      <c r="IRH284" s="343"/>
      <c r="IRI284" s="338"/>
      <c r="IRJ284" s="338"/>
      <c r="IRK284" s="37"/>
      <c r="IRL284" s="343"/>
      <c r="IRM284" s="338"/>
      <c r="IRN284" s="338"/>
      <c r="IRO284" s="37"/>
      <c r="IRP284" s="343"/>
      <c r="IRQ284" s="338"/>
      <c r="IRR284" s="338"/>
      <c r="IRS284" s="37"/>
      <c r="IRT284" s="343"/>
      <c r="IRU284" s="338"/>
      <c r="IRV284" s="338"/>
      <c r="IRW284" s="37"/>
      <c r="IRX284" s="343"/>
      <c r="IRY284" s="338"/>
      <c r="IRZ284" s="338"/>
      <c r="ISA284" s="37"/>
      <c r="ISB284" s="343"/>
      <c r="ISC284" s="338"/>
      <c r="ISD284" s="338"/>
      <c r="ISE284" s="37"/>
      <c r="ISF284" s="343"/>
      <c r="ISG284" s="338"/>
      <c r="ISH284" s="338"/>
      <c r="ISI284" s="37"/>
      <c r="ISJ284" s="343"/>
      <c r="ISK284" s="338"/>
      <c r="ISL284" s="338"/>
      <c r="ISM284" s="37"/>
      <c r="ISN284" s="343"/>
      <c r="ISO284" s="338"/>
      <c r="ISP284" s="338"/>
      <c r="ISQ284" s="37"/>
      <c r="ISR284" s="343"/>
      <c r="ISS284" s="338"/>
      <c r="IST284" s="338"/>
      <c r="ISU284" s="37"/>
      <c r="ISV284" s="343"/>
      <c r="ISW284" s="338"/>
      <c r="ISX284" s="338"/>
      <c r="ISY284" s="37"/>
      <c r="ISZ284" s="343"/>
      <c r="ITA284" s="338"/>
      <c r="ITB284" s="338"/>
      <c r="ITC284" s="37"/>
      <c r="ITD284" s="343"/>
      <c r="ITE284" s="338"/>
      <c r="ITF284" s="338"/>
      <c r="ITG284" s="37"/>
      <c r="ITH284" s="343"/>
      <c r="ITI284" s="338"/>
      <c r="ITJ284" s="338"/>
      <c r="ITK284" s="37"/>
      <c r="ITL284" s="343"/>
      <c r="ITM284" s="338"/>
      <c r="ITN284" s="338"/>
      <c r="ITO284" s="37"/>
      <c r="ITP284" s="343"/>
      <c r="ITQ284" s="338"/>
      <c r="ITR284" s="338"/>
      <c r="ITS284" s="37"/>
      <c r="ITT284" s="343"/>
      <c r="ITU284" s="338"/>
      <c r="ITV284" s="338"/>
      <c r="ITW284" s="37"/>
      <c r="ITX284" s="343"/>
      <c r="ITY284" s="338"/>
      <c r="ITZ284" s="338"/>
      <c r="IUA284" s="37"/>
      <c r="IUB284" s="343"/>
      <c r="IUC284" s="338"/>
      <c r="IUD284" s="338"/>
      <c r="IUE284" s="37"/>
      <c r="IUF284" s="343"/>
      <c r="IUG284" s="338"/>
      <c r="IUH284" s="338"/>
      <c r="IUI284" s="37"/>
      <c r="IUJ284" s="343"/>
      <c r="IUK284" s="338"/>
      <c r="IUL284" s="338"/>
      <c r="IUM284" s="37"/>
      <c r="IUN284" s="343"/>
      <c r="IUO284" s="338"/>
      <c r="IUP284" s="338"/>
      <c r="IUQ284" s="37"/>
      <c r="IUR284" s="343"/>
      <c r="IUS284" s="338"/>
      <c r="IUT284" s="338"/>
      <c r="IUU284" s="37"/>
      <c r="IUV284" s="343"/>
      <c r="IUW284" s="338"/>
      <c r="IUX284" s="338"/>
      <c r="IUY284" s="37"/>
      <c r="IUZ284" s="343"/>
      <c r="IVA284" s="338"/>
      <c r="IVB284" s="338"/>
      <c r="IVC284" s="37"/>
      <c r="IVD284" s="343"/>
      <c r="IVE284" s="338"/>
      <c r="IVF284" s="338"/>
      <c r="IVG284" s="37"/>
      <c r="IVH284" s="343"/>
      <c r="IVI284" s="338"/>
      <c r="IVJ284" s="338"/>
      <c r="IVK284" s="37"/>
      <c r="IVL284" s="343"/>
      <c r="IVM284" s="338"/>
      <c r="IVN284" s="338"/>
      <c r="IVO284" s="37"/>
      <c r="IVP284" s="343"/>
      <c r="IVQ284" s="338"/>
      <c r="IVR284" s="338"/>
      <c r="IVS284" s="37"/>
      <c r="IVT284" s="343"/>
      <c r="IVU284" s="338"/>
      <c r="IVV284" s="338"/>
      <c r="IVW284" s="37"/>
      <c r="IVX284" s="343"/>
      <c r="IVY284" s="338"/>
      <c r="IVZ284" s="338"/>
      <c r="IWA284" s="37"/>
      <c r="IWB284" s="343"/>
      <c r="IWC284" s="338"/>
      <c r="IWD284" s="338"/>
      <c r="IWE284" s="37"/>
      <c r="IWF284" s="343"/>
      <c r="IWG284" s="338"/>
      <c r="IWH284" s="338"/>
      <c r="IWI284" s="37"/>
      <c r="IWJ284" s="343"/>
      <c r="IWK284" s="338"/>
      <c r="IWL284" s="338"/>
      <c r="IWM284" s="37"/>
      <c r="IWN284" s="343"/>
      <c r="IWO284" s="338"/>
      <c r="IWP284" s="338"/>
      <c r="IWQ284" s="37"/>
      <c r="IWR284" s="343"/>
      <c r="IWS284" s="338"/>
      <c r="IWT284" s="338"/>
      <c r="IWU284" s="37"/>
      <c r="IWV284" s="343"/>
      <c r="IWW284" s="338"/>
      <c r="IWX284" s="338"/>
      <c r="IWY284" s="37"/>
      <c r="IWZ284" s="343"/>
      <c r="IXA284" s="338"/>
      <c r="IXB284" s="338"/>
      <c r="IXC284" s="37"/>
      <c r="IXD284" s="343"/>
      <c r="IXE284" s="338"/>
      <c r="IXF284" s="338"/>
      <c r="IXG284" s="37"/>
      <c r="IXH284" s="343"/>
      <c r="IXI284" s="338"/>
      <c r="IXJ284" s="338"/>
      <c r="IXK284" s="37"/>
      <c r="IXL284" s="343"/>
      <c r="IXM284" s="338"/>
      <c r="IXN284" s="338"/>
      <c r="IXO284" s="37"/>
      <c r="IXP284" s="343"/>
      <c r="IXQ284" s="338"/>
      <c r="IXR284" s="338"/>
      <c r="IXS284" s="37"/>
      <c r="IXT284" s="343"/>
      <c r="IXU284" s="338"/>
      <c r="IXV284" s="338"/>
      <c r="IXW284" s="37"/>
      <c r="IXX284" s="343"/>
      <c r="IXY284" s="338"/>
      <c r="IXZ284" s="338"/>
      <c r="IYA284" s="37"/>
      <c r="IYB284" s="343"/>
      <c r="IYC284" s="338"/>
      <c r="IYD284" s="338"/>
      <c r="IYE284" s="37"/>
      <c r="IYF284" s="343"/>
      <c r="IYG284" s="338"/>
      <c r="IYH284" s="338"/>
      <c r="IYI284" s="37"/>
      <c r="IYJ284" s="343"/>
      <c r="IYK284" s="338"/>
      <c r="IYL284" s="338"/>
      <c r="IYM284" s="37"/>
      <c r="IYN284" s="343"/>
      <c r="IYO284" s="338"/>
      <c r="IYP284" s="338"/>
      <c r="IYQ284" s="37"/>
      <c r="IYR284" s="343"/>
      <c r="IYS284" s="338"/>
      <c r="IYT284" s="338"/>
      <c r="IYU284" s="37"/>
      <c r="IYV284" s="343"/>
      <c r="IYW284" s="338"/>
      <c r="IYX284" s="338"/>
      <c r="IYY284" s="37"/>
      <c r="IYZ284" s="343"/>
      <c r="IZA284" s="338"/>
      <c r="IZB284" s="338"/>
      <c r="IZC284" s="37"/>
      <c r="IZD284" s="343"/>
      <c r="IZE284" s="338"/>
      <c r="IZF284" s="338"/>
      <c r="IZG284" s="37"/>
      <c r="IZH284" s="343"/>
      <c r="IZI284" s="338"/>
      <c r="IZJ284" s="338"/>
      <c r="IZK284" s="37"/>
      <c r="IZL284" s="343"/>
      <c r="IZM284" s="338"/>
      <c r="IZN284" s="338"/>
      <c r="IZO284" s="37"/>
      <c r="IZP284" s="343"/>
      <c r="IZQ284" s="338"/>
      <c r="IZR284" s="338"/>
      <c r="IZS284" s="37"/>
      <c r="IZT284" s="343"/>
      <c r="IZU284" s="338"/>
      <c r="IZV284" s="338"/>
      <c r="IZW284" s="37"/>
      <c r="IZX284" s="343"/>
      <c r="IZY284" s="338"/>
      <c r="IZZ284" s="338"/>
      <c r="JAA284" s="37"/>
      <c r="JAB284" s="343"/>
      <c r="JAC284" s="338"/>
      <c r="JAD284" s="338"/>
      <c r="JAE284" s="37"/>
      <c r="JAF284" s="343"/>
      <c r="JAG284" s="338"/>
      <c r="JAH284" s="338"/>
      <c r="JAI284" s="37"/>
      <c r="JAJ284" s="343"/>
      <c r="JAK284" s="338"/>
      <c r="JAL284" s="338"/>
      <c r="JAM284" s="37"/>
      <c r="JAN284" s="343"/>
      <c r="JAO284" s="338"/>
      <c r="JAP284" s="338"/>
      <c r="JAQ284" s="37"/>
      <c r="JAR284" s="343"/>
      <c r="JAS284" s="338"/>
      <c r="JAT284" s="338"/>
      <c r="JAU284" s="37"/>
      <c r="JAV284" s="343"/>
      <c r="JAW284" s="338"/>
      <c r="JAX284" s="338"/>
      <c r="JAY284" s="37"/>
      <c r="JAZ284" s="343"/>
      <c r="JBA284" s="338"/>
      <c r="JBB284" s="338"/>
      <c r="JBC284" s="37"/>
      <c r="JBD284" s="343"/>
      <c r="JBE284" s="338"/>
      <c r="JBF284" s="338"/>
      <c r="JBG284" s="37"/>
      <c r="JBH284" s="343"/>
      <c r="JBI284" s="338"/>
      <c r="JBJ284" s="338"/>
      <c r="JBK284" s="37"/>
      <c r="JBL284" s="343"/>
      <c r="JBM284" s="338"/>
      <c r="JBN284" s="338"/>
      <c r="JBO284" s="37"/>
      <c r="JBP284" s="343"/>
      <c r="JBQ284" s="338"/>
      <c r="JBR284" s="338"/>
      <c r="JBS284" s="37"/>
      <c r="JBT284" s="343"/>
      <c r="JBU284" s="338"/>
      <c r="JBV284" s="338"/>
      <c r="JBW284" s="37"/>
      <c r="JBX284" s="343"/>
      <c r="JBY284" s="338"/>
      <c r="JBZ284" s="338"/>
      <c r="JCA284" s="37"/>
      <c r="JCB284" s="343"/>
      <c r="JCC284" s="338"/>
      <c r="JCD284" s="338"/>
      <c r="JCE284" s="37"/>
      <c r="JCF284" s="343"/>
      <c r="JCG284" s="338"/>
      <c r="JCH284" s="338"/>
      <c r="JCI284" s="37"/>
      <c r="JCJ284" s="343"/>
      <c r="JCK284" s="338"/>
      <c r="JCL284" s="338"/>
      <c r="JCM284" s="37"/>
      <c r="JCN284" s="343"/>
      <c r="JCO284" s="338"/>
      <c r="JCP284" s="338"/>
      <c r="JCQ284" s="37"/>
      <c r="JCR284" s="343"/>
      <c r="JCS284" s="338"/>
      <c r="JCT284" s="338"/>
      <c r="JCU284" s="37"/>
      <c r="JCV284" s="343"/>
      <c r="JCW284" s="338"/>
      <c r="JCX284" s="338"/>
      <c r="JCY284" s="37"/>
      <c r="JCZ284" s="343"/>
      <c r="JDA284" s="338"/>
      <c r="JDB284" s="338"/>
      <c r="JDC284" s="37"/>
      <c r="JDD284" s="343"/>
      <c r="JDE284" s="338"/>
      <c r="JDF284" s="338"/>
      <c r="JDG284" s="37"/>
      <c r="JDH284" s="343"/>
      <c r="JDI284" s="338"/>
      <c r="JDJ284" s="338"/>
      <c r="JDK284" s="37"/>
      <c r="JDL284" s="343"/>
      <c r="JDM284" s="338"/>
      <c r="JDN284" s="338"/>
      <c r="JDO284" s="37"/>
      <c r="JDP284" s="343"/>
      <c r="JDQ284" s="338"/>
      <c r="JDR284" s="338"/>
      <c r="JDS284" s="37"/>
      <c r="JDT284" s="343"/>
      <c r="JDU284" s="338"/>
      <c r="JDV284" s="338"/>
      <c r="JDW284" s="37"/>
      <c r="JDX284" s="343"/>
      <c r="JDY284" s="338"/>
      <c r="JDZ284" s="338"/>
      <c r="JEA284" s="37"/>
      <c r="JEB284" s="343"/>
      <c r="JEC284" s="338"/>
      <c r="JED284" s="338"/>
      <c r="JEE284" s="37"/>
      <c r="JEF284" s="343"/>
      <c r="JEG284" s="338"/>
      <c r="JEH284" s="338"/>
      <c r="JEI284" s="37"/>
      <c r="JEJ284" s="343"/>
      <c r="JEK284" s="338"/>
      <c r="JEL284" s="338"/>
      <c r="JEM284" s="37"/>
      <c r="JEN284" s="343"/>
      <c r="JEO284" s="338"/>
      <c r="JEP284" s="338"/>
      <c r="JEQ284" s="37"/>
      <c r="JER284" s="343"/>
      <c r="JES284" s="338"/>
      <c r="JET284" s="338"/>
      <c r="JEU284" s="37"/>
      <c r="JEV284" s="343"/>
      <c r="JEW284" s="338"/>
      <c r="JEX284" s="338"/>
      <c r="JEY284" s="37"/>
      <c r="JEZ284" s="343"/>
      <c r="JFA284" s="338"/>
      <c r="JFB284" s="338"/>
      <c r="JFC284" s="37"/>
      <c r="JFD284" s="343"/>
      <c r="JFE284" s="338"/>
      <c r="JFF284" s="338"/>
      <c r="JFG284" s="37"/>
      <c r="JFH284" s="343"/>
      <c r="JFI284" s="338"/>
      <c r="JFJ284" s="338"/>
      <c r="JFK284" s="37"/>
      <c r="JFL284" s="343"/>
      <c r="JFM284" s="338"/>
      <c r="JFN284" s="338"/>
      <c r="JFO284" s="37"/>
      <c r="JFP284" s="343"/>
      <c r="JFQ284" s="338"/>
      <c r="JFR284" s="338"/>
      <c r="JFS284" s="37"/>
      <c r="JFT284" s="343"/>
      <c r="JFU284" s="338"/>
      <c r="JFV284" s="338"/>
      <c r="JFW284" s="37"/>
      <c r="JFX284" s="343"/>
      <c r="JFY284" s="338"/>
      <c r="JFZ284" s="338"/>
      <c r="JGA284" s="37"/>
      <c r="JGB284" s="343"/>
      <c r="JGC284" s="338"/>
      <c r="JGD284" s="338"/>
      <c r="JGE284" s="37"/>
      <c r="JGF284" s="343"/>
      <c r="JGG284" s="338"/>
      <c r="JGH284" s="338"/>
      <c r="JGI284" s="37"/>
      <c r="JGJ284" s="343"/>
      <c r="JGK284" s="338"/>
      <c r="JGL284" s="338"/>
      <c r="JGM284" s="37"/>
      <c r="JGN284" s="343"/>
      <c r="JGO284" s="338"/>
      <c r="JGP284" s="338"/>
      <c r="JGQ284" s="37"/>
      <c r="JGR284" s="343"/>
      <c r="JGS284" s="338"/>
      <c r="JGT284" s="338"/>
      <c r="JGU284" s="37"/>
      <c r="JGV284" s="343"/>
      <c r="JGW284" s="338"/>
      <c r="JGX284" s="338"/>
      <c r="JGY284" s="37"/>
      <c r="JGZ284" s="343"/>
      <c r="JHA284" s="338"/>
      <c r="JHB284" s="338"/>
      <c r="JHC284" s="37"/>
      <c r="JHD284" s="343"/>
      <c r="JHE284" s="338"/>
      <c r="JHF284" s="338"/>
      <c r="JHG284" s="37"/>
      <c r="JHH284" s="343"/>
      <c r="JHI284" s="338"/>
      <c r="JHJ284" s="338"/>
      <c r="JHK284" s="37"/>
      <c r="JHL284" s="343"/>
      <c r="JHM284" s="338"/>
      <c r="JHN284" s="338"/>
      <c r="JHO284" s="37"/>
      <c r="JHP284" s="343"/>
      <c r="JHQ284" s="338"/>
      <c r="JHR284" s="338"/>
      <c r="JHS284" s="37"/>
      <c r="JHT284" s="343"/>
      <c r="JHU284" s="338"/>
      <c r="JHV284" s="338"/>
      <c r="JHW284" s="37"/>
      <c r="JHX284" s="343"/>
      <c r="JHY284" s="338"/>
      <c r="JHZ284" s="338"/>
      <c r="JIA284" s="37"/>
      <c r="JIB284" s="343"/>
      <c r="JIC284" s="338"/>
      <c r="JID284" s="338"/>
      <c r="JIE284" s="37"/>
      <c r="JIF284" s="343"/>
      <c r="JIG284" s="338"/>
      <c r="JIH284" s="338"/>
      <c r="JII284" s="37"/>
      <c r="JIJ284" s="343"/>
      <c r="JIK284" s="338"/>
      <c r="JIL284" s="338"/>
      <c r="JIM284" s="37"/>
      <c r="JIN284" s="343"/>
      <c r="JIO284" s="338"/>
      <c r="JIP284" s="338"/>
      <c r="JIQ284" s="37"/>
      <c r="JIR284" s="343"/>
      <c r="JIS284" s="338"/>
      <c r="JIT284" s="338"/>
      <c r="JIU284" s="37"/>
      <c r="JIV284" s="343"/>
      <c r="JIW284" s="338"/>
      <c r="JIX284" s="338"/>
      <c r="JIY284" s="37"/>
      <c r="JIZ284" s="343"/>
      <c r="JJA284" s="338"/>
      <c r="JJB284" s="338"/>
      <c r="JJC284" s="37"/>
      <c r="JJD284" s="343"/>
      <c r="JJE284" s="338"/>
      <c r="JJF284" s="338"/>
      <c r="JJG284" s="37"/>
      <c r="JJH284" s="343"/>
      <c r="JJI284" s="338"/>
      <c r="JJJ284" s="338"/>
      <c r="JJK284" s="37"/>
      <c r="JJL284" s="343"/>
      <c r="JJM284" s="338"/>
      <c r="JJN284" s="338"/>
      <c r="JJO284" s="37"/>
      <c r="JJP284" s="343"/>
      <c r="JJQ284" s="338"/>
      <c r="JJR284" s="338"/>
      <c r="JJS284" s="37"/>
      <c r="JJT284" s="343"/>
      <c r="JJU284" s="338"/>
      <c r="JJV284" s="338"/>
      <c r="JJW284" s="37"/>
      <c r="JJX284" s="343"/>
      <c r="JJY284" s="338"/>
      <c r="JJZ284" s="338"/>
      <c r="JKA284" s="37"/>
      <c r="JKB284" s="343"/>
      <c r="JKC284" s="338"/>
      <c r="JKD284" s="338"/>
      <c r="JKE284" s="37"/>
      <c r="JKF284" s="343"/>
      <c r="JKG284" s="338"/>
      <c r="JKH284" s="338"/>
      <c r="JKI284" s="37"/>
      <c r="JKJ284" s="343"/>
      <c r="JKK284" s="338"/>
      <c r="JKL284" s="338"/>
      <c r="JKM284" s="37"/>
      <c r="JKN284" s="343"/>
      <c r="JKO284" s="338"/>
      <c r="JKP284" s="338"/>
      <c r="JKQ284" s="37"/>
      <c r="JKR284" s="343"/>
      <c r="JKS284" s="338"/>
      <c r="JKT284" s="338"/>
      <c r="JKU284" s="37"/>
      <c r="JKV284" s="343"/>
      <c r="JKW284" s="338"/>
      <c r="JKX284" s="338"/>
      <c r="JKY284" s="37"/>
      <c r="JKZ284" s="343"/>
      <c r="JLA284" s="338"/>
      <c r="JLB284" s="338"/>
      <c r="JLC284" s="37"/>
      <c r="JLD284" s="343"/>
      <c r="JLE284" s="338"/>
      <c r="JLF284" s="338"/>
      <c r="JLG284" s="37"/>
      <c r="JLH284" s="343"/>
      <c r="JLI284" s="338"/>
      <c r="JLJ284" s="338"/>
      <c r="JLK284" s="37"/>
      <c r="JLL284" s="343"/>
      <c r="JLM284" s="338"/>
      <c r="JLN284" s="338"/>
      <c r="JLO284" s="37"/>
      <c r="JLP284" s="343"/>
      <c r="JLQ284" s="338"/>
      <c r="JLR284" s="338"/>
      <c r="JLS284" s="37"/>
      <c r="JLT284" s="343"/>
      <c r="JLU284" s="338"/>
      <c r="JLV284" s="338"/>
      <c r="JLW284" s="37"/>
      <c r="JLX284" s="343"/>
      <c r="JLY284" s="338"/>
      <c r="JLZ284" s="338"/>
      <c r="JMA284" s="37"/>
      <c r="JMB284" s="343"/>
      <c r="JMC284" s="338"/>
      <c r="JMD284" s="338"/>
      <c r="JME284" s="37"/>
      <c r="JMF284" s="343"/>
      <c r="JMG284" s="338"/>
      <c r="JMH284" s="338"/>
      <c r="JMI284" s="37"/>
      <c r="JMJ284" s="343"/>
      <c r="JMK284" s="338"/>
      <c r="JML284" s="338"/>
      <c r="JMM284" s="37"/>
      <c r="JMN284" s="343"/>
      <c r="JMO284" s="338"/>
      <c r="JMP284" s="338"/>
      <c r="JMQ284" s="37"/>
      <c r="JMR284" s="343"/>
      <c r="JMS284" s="338"/>
      <c r="JMT284" s="338"/>
      <c r="JMU284" s="37"/>
      <c r="JMV284" s="343"/>
      <c r="JMW284" s="338"/>
      <c r="JMX284" s="338"/>
      <c r="JMY284" s="37"/>
      <c r="JMZ284" s="343"/>
      <c r="JNA284" s="338"/>
      <c r="JNB284" s="338"/>
      <c r="JNC284" s="37"/>
      <c r="JND284" s="343"/>
      <c r="JNE284" s="338"/>
      <c r="JNF284" s="338"/>
      <c r="JNG284" s="37"/>
      <c r="JNH284" s="343"/>
      <c r="JNI284" s="338"/>
      <c r="JNJ284" s="338"/>
      <c r="JNK284" s="37"/>
      <c r="JNL284" s="343"/>
      <c r="JNM284" s="338"/>
      <c r="JNN284" s="338"/>
      <c r="JNO284" s="37"/>
      <c r="JNP284" s="343"/>
      <c r="JNQ284" s="338"/>
      <c r="JNR284" s="338"/>
      <c r="JNS284" s="37"/>
      <c r="JNT284" s="343"/>
      <c r="JNU284" s="338"/>
      <c r="JNV284" s="338"/>
      <c r="JNW284" s="37"/>
      <c r="JNX284" s="343"/>
      <c r="JNY284" s="338"/>
      <c r="JNZ284" s="338"/>
      <c r="JOA284" s="37"/>
      <c r="JOB284" s="343"/>
      <c r="JOC284" s="338"/>
      <c r="JOD284" s="338"/>
      <c r="JOE284" s="37"/>
      <c r="JOF284" s="343"/>
      <c r="JOG284" s="338"/>
      <c r="JOH284" s="338"/>
      <c r="JOI284" s="37"/>
      <c r="JOJ284" s="343"/>
      <c r="JOK284" s="338"/>
      <c r="JOL284" s="338"/>
      <c r="JOM284" s="37"/>
      <c r="JON284" s="343"/>
      <c r="JOO284" s="338"/>
      <c r="JOP284" s="338"/>
      <c r="JOQ284" s="37"/>
      <c r="JOR284" s="343"/>
      <c r="JOS284" s="338"/>
      <c r="JOT284" s="338"/>
      <c r="JOU284" s="37"/>
      <c r="JOV284" s="343"/>
      <c r="JOW284" s="338"/>
      <c r="JOX284" s="338"/>
      <c r="JOY284" s="37"/>
      <c r="JOZ284" s="343"/>
      <c r="JPA284" s="338"/>
      <c r="JPB284" s="338"/>
      <c r="JPC284" s="37"/>
      <c r="JPD284" s="343"/>
      <c r="JPE284" s="338"/>
      <c r="JPF284" s="338"/>
      <c r="JPG284" s="37"/>
      <c r="JPH284" s="343"/>
      <c r="JPI284" s="338"/>
      <c r="JPJ284" s="338"/>
      <c r="JPK284" s="37"/>
      <c r="JPL284" s="343"/>
      <c r="JPM284" s="338"/>
      <c r="JPN284" s="338"/>
      <c r="JPO284" s="37"/>
      <c r="JPP284" s="343"/>
      <c r="JPQ284" s="338"/>
      <c r="JPR284" s="338"/>
      <c r="JPS284" s="37"/>
      <c r="JPT284" s="343"/>
      <c r="JPU284" s="338"/>
      <c r="JPV284" s="338"/>
      <c r="JPW284" s="37"/>
      <c r="JPX284" s="343"/>
      <c r="JPY284" s="338"/>
      <c r="JPZ284" s="338"/>
      <c r="JQA284" s="37"/>
      <c r="JQB284" s="343"/>
      <c r="JQC284" s="338"/>
      <c r="JQD284" s="338"/>
      <c r="JQE284" s="37"/>
      <c r="JQF284" s="343"/>
      <c r="JQG284" s="338"/>
      <c r="JQH284" s="338"/>
      <c r="JQI284" s="37"/>
      <c r="JQJ284" s="343"/>
      <c r="JQK284" s="338"/>
      <c r="JQL284" s="338"/>
      <c r="JQM284" s="37"/>
      <c r="JQN284" s="343"/>
      <c r="JQO284" s="338"/>
      <c r="JQP284" s="338"/>
      <c r="JQQ284" s="37"/>
      <c r="JQR284" s="343"/>
      <c r="JQS284" s="338"/>
      <c r="JQT284" s="338"/>
      <c r="JQU284" s="37"/>
      <c r="JQV284" s="343"/>
      <c r="JQW284" s="338"/>
      <c r="JQX284" s="338"/>
      <c r="JQY284" s="37"/>
      <c r="JQZ284" s="343"/>
      <c r="JRA284" s="338"/>
      <c r="JRB284" s="338"/>
      <c r="JRC284" s="37"/>
      <c r="JRD284" s="343"/>
      <c r="JRE284" s="338"/>
      <c r="JRF284" s="338"/>
      <c r="JRG284" s="37"/>
      <c r="JRH284" s="343"/>
      <c r="JRI284" s="338"/>
      <c r="JRJ284" s="338"/>
      <c r="JRK284" s="37"/>
      <c r="JRL284" s="343"/>
      <c r="JRM284" s="338"/>
      <c r="JRN284" s="338"/>
      <c r="JRO284" s="37"/>
      <c r="JRP284" s="343"/>
      <c r="JRQ284" s="338"/>
      <c r="JRR284" s="338"/>
      <c r="JRS284" s="37"/>
      <c r="JRT284" s="343"/>
      <c r="JRU284" s="338"/>
      <c r="JRV284" s="338"/>
      <c r="JRW284" s="37"/>
      <c r="JRX284" s="343"/>
      <c r="JRY284" s="338"/>
      <c r="JRZ284" s="338"/>
      <c r="JSA284" s="37"/>
      <c r="JSB284" s="343"/>
      <c r="JSC284" s="338"/>
      <c r="JSD284" s="338"/>
      <c r="JSE284" s="37"/>
      <c r="JSF284" s="343"/>
      <c r="JSG284" s="338"/>
      <c r="JSH284" s="338"/>
      <c r="JSI284" s="37"/>
      <c r="JSJ284" s="343"/>
      <c r="JSK284" s="338"/>
      <c r="JSL284" s="338"/>
      <c r="JSM284" s="37"/>
      <c r="JSN284" s="343"/>
      <c r="JSO284" s="338"/>
      <c r="JSP284" s="338"/>
      <c r="JSQ284" s="37"/>
      <c r="JSR284" s="343"/>
      <c r="JSS284" s="338"/>
      <c r="JST284" s="338"/>
      <c r="JSU284" s="37"/>
      <c r="JSV284" s="343"/>
      <c r="JSW284" s="338"/>
      <c r="JSX284" s="338"/>
      <c r="JSY284" s="37"/>
      <c r="JSZ284" s="343"/>
      <c r="JTA284" s="338"/>
      <c r="JTB284" s="338"/>
      <c r="JTC284" s="37"/>
      <c r="JTD284" s="343"/>
      <c r="JTE284" s="338"/>
      <c r="JTF284" s="338"/>
      <c r="JTG284" s="37"/>
      <c r="JTH284" s="343"/>
      <c r="JTI284" s="338"/>
      <c r="JTJ284" s="338"/>
      <c r="JTK284" s="37"/>
      <c r="JTL284" s="343"/>
      <c r="JTM284" s="338"/>
      <c r="JTN284" s="338"/>
      <c r="JTO284" s="37"/>
      <c r="JTP284" s="343"/>
      <c r="JTQ284" s="338"/>
      <c r="JTR284" s="338"/>
      <c r="JTS284" s="37"/>
      <c r="JTT284" s="343"/>
      <c r="JTU284" s="338"/>
      <c r="JTV284" s="338"/>
      <c r="JTW284" s="37"/>
      <c r="JTX284" s="343"/>
      <c r="JTY284" s="338"/>
      <c r="JTZ284" s="338"/>
      <c r="JUA284" s="37"/>
      <c r="JUB284" s="343"/>
      <c r="JUC284" s="338"/>
      <c r="JUD284" s="338"/>
      <c r="JUE284" s="37"/>
      <c r="JUF284" s="343"/>
      <c r="JUG284" s="338"/>
      <c r="JUH284" s="338"/>
      <c r="JUI284" s="37"/>
      <c r="JUJ284" s="343"/>
      <c r="JUK284" s="338"/>
      <c r="JUL284" s="338"/>
      <c r="JUM284" s="37"/>
      <c r="JUN284" s="343"/>
      <c r="JUO284" s="338"/>
      <c r="JUP284" s="338"/>
      <c r="JUQ284" s="37"/>
      <c r="JUR284" s="343"/>
      <c r="JUS284" s="338"/>
      <c r="JUT284" s="338"/>
      <c r="JUU284" s="37"/>
      <c r="JUV284" s="343"/>
      <c r="JUW284" s="338"/>
      <c r="JUX284" s="338"/>
      <c r="JUY284" s="37"/>
      <c r="JUZ284" s="343"/>
      <c r="JVA284" s="338"/>
      <c r="JVB284" s="338"/>
      <c r="JVC284" s="37"/>
      <c r="JVD284" s="343"/>
      <c r="JVE284" s="338"/>
      <c r="JVF284" s="338"/>
      <c r="JVG284" s="37"/>
      <c r="JVH284" s="343"/>
      <c r="JVI284" s="338"/>
      <c r="JVJ284" s="338"/>
      <c r="JVK284" s="37"/>
      <c r="JVL284" s="343"/>
      <c r="JVM284" s="338"/>
      <c r="JVN284" s="338"/>
      <c r="JVO284" s="37"/>
      <c r="JVP284" s="343"/>
      <c r="JVQ284" s="338"/>
      <c r="JVR284" s="338"/>
      <c r="JVS284" s="37"/>
      <c r="JVT284" s="343"/>
      <c r="JVU284" s="338"/>
      <c r="JVV284" s="338"/>
      <c r="JVW284" s="37"/>
      <c r="JVX284" s="343"/>
      <c r="JVY284" s="338"/>
      <c r="JVZ284" s="338"/>
      <c r="JWA284" s="37"/>
      <c r="JWB284" s="343"/>
      <c r="JWC284" s="338"/>
      <c r="JWD284" s="338"/>
      <c r="JWE284" s="37"/>
      <c r="JWF284" s="343"/>
      <c r="JWG284" s="338"/>
      <c r="JWH284" s="338"/>
      <c r="JWI284" s="37"/>
      <c r="JWJ284" s="343"/>
      <c r="JWK284" s="338"/>
      <c r="JWL284" s="338"/>
      <c r="JWM284" s="37"/>
      <c r="JWN284" s="343"/>
      <c r="JWO284" s="338"/>
      <c r="JWP284" s="338"/>
      <c r="JWQ284" s="37"/>
      <c r="JWR284" s="343"/>
      <c r="JWS284" s="338"/>
      <c r="JWT284" s="338"/>
      <c r="JWU284" s="37"/>
      <c r="JWV284" s="343"/>
      <c r="JWW284" s="338"/>
      <c r="JWX284" s="338"/>
      <c r="JWY284" s="37"/>
      <c r="JWZ284" s="343"/>
      <c r="JXA284" s="338"/>
      <c r="JXB284" s="338"/>
      <c r="JXC284" s="37"/>
      <c r="JXD284" s="343"/>
      <c r="JXE284" s="338"/>
      <c r="JXF284" s="338"/>
      <c r="JXG284" s="37"/>
      <c r="JXH284" s="343"/>
      <c r="JXI284" s="338"/>
      <c r="JXJ284" s="338"/>
      <c r="JXK284" s="37"/>
      <c r="JXL284" s="343"/>
      <c r="JXM284" s="338"/>
      <c r="JXN284" s="338"/>
      <c r="JXO284" s="37"/>
      <c r="JXP284" s="343"/>
      <c r="JXQ284" s="338"/>
      <c r="JXR284" s="338"/>
      <c r="JXS284" s="37"/>
      <c r="JXT284" s="343"/>
      <c r="JXU284" s="338"/>
      <c r="JXV284" s="338"/>
      <c r="JXW284" s="37"/>
      <c r="JXX284" s="343"/>
      <c r="JXY284" s="338"/>
      <c r="JXZ284" s="338"/>
      <c r="JYA284" s="37"/>
      <c r="JYB284" s="343"/>
      <c r="JYC284" s="338"/>
      <c r="JYD284" s="338"/>
      <c r="JYE284" s="37"/>
      <c r="JYF284" s="343"/>
      <c r="JYG284" s="338"/>
      <c r="JYH284" s="338"/>
      <c r="JYI284" s="37"/>
      <c r="JYJ284" s="343"/>
      <c r="JYK284" s="338"/>
      <c r="JYL284" s="338"/>
      <c r="JYM284" s="37"/>
      <c r="JYN284" s="343"/>
      <c r="JYO284" s="338"/>
      <c r="JYP284" s="338"/>
      <c r="JYQ284" s="37"/>
      <c r="JYR284" s="343"/>
      <c r="JYS284" s="338"/>
      <c r="JYT284" s="338"/>
      <c r="JYU284" s="37"/>
      <c r="JYV284" s="343"/>
      <c r="JYW284" s="338"/>
      <c r="JYX284" s="338"/>
      <c r="JYY284" s="37"/>
      <c r="JYZ284" s="343"/>
      <c r="JZA284" s="338"/>
      <c r="JZB284" s="338"/>
      <c r="JZC284" s="37"/>
      <c r="JZD284" s="343"/>
      <c r="JZE284" s="338"/>
      <c r="JZF284" s="338"/>
      <c r="JZG284" s="37"/>
      <c r="JZH284" s="343"/>
      <c r="JZI284" s="338"/>
      <c r="JZJ284" s="338"/>
      <c r="JZK284" s="37"/>
      <c r="JZL284" s="343"/>
      <c r="JZM284" s="338"/>
      <c r="JZN284" s="338"/>
      <c r="JZO284" s="37"/>
      <c r="JZP284" s="343"/>
      <c r="JZQ284" s="338"/>
      <c r="JZR284" s="338"/>
      <c r="JZS284" s="37"/>
      <c r="JZT284" s="343"/>
      <c r="JZU284" s="338"/>
      <c r="JZV284" s="338"/>
      <c r="JZW284" s="37"/>
      <c r="JZX284" s="343"/>
      <c r="JZY284" s="338"/>
      <c r="JZZ284" s="338"/>
      <c r="KAA284" s="37"/>
      <c r="KAB284" s="343"/>
      <c r="KAC284" s="338"/>
      <c r="KAD284" s="338"/>
      <c r="KAE284" s="37"/>
      <c r="KAF284" s="343"/>
      <c r="KAG284" s="338"/>
      <c r="KAH284" s="338"/>
      <c r="KAI284" s="37"/>
      <c r="KAJ284" s="343"/>
      <c r="KAK284" s="338"/>
      <c r="KAL284" s="338"/>
      <c r="KAM284" s="37"/>
      <c r="KAN284" s="343"/>
      <c r="KAO284" s="338"/>
      <c r="KAP284" s="338"/>
      <c r="KAQ284" s="37"/>
      <c r="KAR284" s="343"/>
      <c r="KAS284" s="338"/>
      <c r="KAT284" s="338"/>
      <c r="KAU284" s="37"/>
      <c r="KAV284" s="343"/>
      <c r="KAW284" s="338"/>
      <c r="KAX284" s="338"/>
      <c r="KAY284" s="37"/>
      <c r="KAZ284" s="343"/>
      <c r="KBA284" s="338"/>
      <c r="KBB284" s="338"/>
      <c r="KBC284" s="37"/>
      <c r="KBD284" s="343"/>
      <c r="KBE284" s="338"/>
      <c r="KBF284" s="338"/>
      <c r="KBG284" s="37"/>
      <c r="KBH284" s="343"/>
      <c r="KBI284" s="338"/>
      <c r="KBJ284" s="338"/>
      <c r="KBK284" s="37"/>
      <c r="KBL284" s="343"/>
      <c r="KBM284" s="338"/>
      <c r="KBN284" s="338"/>
      <c r="KBO284" s="37"/>
      <c r="KBP284" s="343"/>
      <c r="KBQ284" s="338"/>
      <c r="KBR284" s="338"/>
      <c r="KBS284" s="37"/>
      <c r="KBT284" s="343"/>
      <c r="KBU284" s="338"/>
      <c r="KBV284" s="338"/>
      <c r="KBW284" s="37"/>
      <c r="KBX284" s="343"/>
      <c r="KBY284" s="338"/>
      <c r="KBZ284" s="338"/>
      <c r="KCA284" s="37"/>
      <c r="KCB284" s="343"/>
      <c r="KCC284" s="338"/>
      <c r="KCD284" s="338"/>
      <c r="KCE284" s="37"/>
      <c r="KCF284" s="343"/>
      <c r="KCG284" s="338"/>
      <c r="KCH284" s="338"/>
      <c r="KCI284" s="37"/>
      <c r="KCJ284" s="343"/>
      <c r="KCK284" s="338"/>
      <c r="KCL284" s="338"/>
      <c r="KCM284" s="37"/>
      <c r="KCN284" s="343"/>
      <c r="KCO284" s="338"/>
      <c r="KCP284" s="338"/>
      <c r="KCQ284" s="37"/>
      <c r="KCR284" s="343"/>
      <c r="KCS284" s="338"/>
      <c r="KCT284" s="338"/>
      <c r="KCU284" s="37"/>
      <c r="KCV284" s="343"/>
      <c r="KCW284" s="338"/>
      <c r="KCX284" s="338"/>
      <c r="KCY284" s="37"/>
      <c r="KCZ284" s="343"/>
      <c r="KDA284" s="338"/>
      <c r="KDB284" s="338"/>
      <c r="KDC284" s="37"/>
      <c r="KDD284" s="343"/>
      <c r="KDE284" s="338"/>
      <c r="KDF284" s="338"/>
      <c r="KDG284" s="37"/>
      <c r="KDH284" s="343"/>
      <c r="KDI284" s="338"/>
      <c r="KDJ284" s="338"/>
      <c r="KDK284" s="37"/>
      <c r="KDL284" s="343"/>
      <c r="KDM284" s="338"/>
      <c r="KDN284" s="338"/>
      <c r="KDO284" s="37"/>
      <c r="KDP284" s="343"/>
      <c r="KDQ284" s="338"/>
      <c r="KDR284" s="338"/>
      <c r="KDS284" s="37"/>
      <c r="KDT284" s="343"/>
      <c r="KDU284" s="338"/>
      <c r="KDV284" s="338"/>
      <c r="KDW284" s="37"/>
      <c r="KDX284" s="343"/>
      <c r="KDY284" s="338"/>
      <c r="KDZ284" s="338"/>
      <c r="KEA284" s="37"/>
      <c r="KEB284" s="343"/>
      <c r="KEC284" s="338"/>
      <c r="KED284" s="338"/>
      <c r="KEE284" s="37"/>
      <c r="KEF284" s="343"/>
      <c r="KEG284" s="338"/>
      <c r="KEH284" s="338"/>
      <c r="KEI284" s="37"/>
      <c r="KEJ284" s="343"/>
      <c r="KEK284" s="338"/>
      <c r="KEL284" s="338"/>
      <c r="KEM284" s="37"/>
      <c r="KEN284" s="343"/>
      <c r="KEO284" s="338"/>
      <c r="KEP284" s="338"/>
      <c r="KEQ284" s="37"/>
      <c r="KER284" s="343"/>
      <c r="KES284" s="338"/>
      <c r="KET284" s="338"/>
      <c r="KEU284" s="37"/>
      <c r="KEV284" s="343"/>
      <c r="KEW284" s="338"/>
      <c r="KEX284" s="338"/>
      <c r="KEY284" s="37"/>
      <c r="KEZ284" s="343"/>
      <c r="KFA284" s="338"/>
      <c r="KFB284" s="338"/>
      <c r="KFC284" s="37"/>
      <c r="KFD284" s="343"/>
      <c r="KFE284" s="338"/>
      <c r="KFF284" s="338"/>
      <c r="KFG284" s="37"/>
      <c r="KFH284" s="343"/>
      <c r="KFI284" s="338"/>
      <c r="KFJ284" s="338"/>
      <c r="KFK284" s="37"/>
      <c r="KFL284" s="343"/>
      <c r="KFM284" s="338"/>
      <c r="KFN284" s="338"/>
      <c r="KFO284" s="37"/>
      <c r="KFP284" s="343"/>
      <c r="KFQ284" s="338"/>
      <c r="KFR284" s="338"/>
      <c r="KFS284" s="37"/>
      <c r="KFT284" s="343"/>
      <c r="KFU284" s="338"/>
      <c r="KFV284" s="338"/>
      <c r="KFW284" s="37"/>
      <c r="KFX284" s="343"/>
      <c r="KFY284" s="338"/>
      <c r="KFZ284" s="338"/>
      <c r="KGA284" s="37"/>
      <c r="KGB284" s="343"/>
      <c r="KGC284" s="338"/>
      <c r="KGD284" s="338"/>
      <c r="KGE284" s="37"/>
      <c r="KGF284" s="343"/>
      <c r="KGG284" s="338"/>
      <c r="KGH284" s="338"/>
      <c r="KGI284" s="37"/>
      <c r="KGJ284" s="343"/>
      <c r="KGK284" s="338"/>
      <c r="KGL284" s="338"/>
      <c r="KGM284" s="37"/>
      <c r="KGN284" s="343"/>
      <c r="KGO284" s="338"/>
      <c r="KGP284" s="338"/>
      <c r="KGQ284" s="37"/>
      <c r="KGR284" s="343"/>
      <c r="KGS284" s="338"/>
      <c r="KGT284" s="338"/>
      <c r="KGU284" s="37"/>
      <c r="KGV284" s="343"/>
      <c r="KGW284" s="338"/>
      <c r="KGX284" s="338"/>
      <c r="KGY284" s="37"/>
      <c r="KGZ284" s="343"/>
      <c r="KHA284" s="338"/>
      <c r="KHB284" s="338"/>
      <c r="KHC284" s="37"/>
      <c r="KHD284" s="343"/>
      <c r="KHE284" s="338"/>
      <c r="KHF284" s="338"/>
      <c r="KHG284" s="37"/>
      <c r="KHH284" s="343"/>
      <c r="KHI284" s="338"/>
      <c r="KHJ284" s="338"/>
      <c r="KHK284" s="37"/>
      <c r="KHL284" s="343"/>
      <c r="KHM284" s="338"/>
      <c r="KHN284" s="338"/>
      <c r="KHO284" s="37"/>
      <c r="KHP284" s="343"/>
      <c r="KHQ284" s="338"/>
      <c r="KHR284" s="338"/>
      <c r="KHS284" s="37"/>
      <c r="KHT284" s="343"/>
      <c r="KHU284" s="338"/>
      <c r="KHV284" s="338"/>
      <c r="KHW284" s="37"/>
      <c r="KHX284" s="343"/>
      <c r="KHY284" s="338"/>
      <c r="KHZ284" s="338"/>
      <c r="KIA284" s="37"/>
      <c r="KIB284" s="343"/>
      <c r="KIC284" s="338"/>
      <c r="KID284" s="338"/>
      <c r="KIE284" s="37"/>
      <c r="KIF284" s="343"/>
      <c r="KIG284" s="338"/>
      <c r="KIH284" s="338"/>
      <c r="KII284" s="37"/>
      <c r="KIJ284" s="343"/>
      <c r="KIK284" s="338"/>
      <c r="KIL284" s="338"/>
      <c r="KIM284" s="37"/>
      <c r="KIN284" s="343"/>
      <c r="KIO284" s="338"/>
      <c r="KIP284" s="338"/>
      <c r="KIQ284" s="37"/>
      <c r="KIR284" s="343"/>
      <c r="KIS284" s="338"/>
      <c r="KIT284" s="338"/>
      <c r="KIU284" s="37"/>
      <c r="KIV284" s="343"/>
      <c r="KIW284" s="338"/>
      <c r="KIX284" s="338"/>
      <c r="KIY284" s="37"/>
      <c r="KIZ284" s="343"/>
      <c r="KJA284" s="338"/>
      <c r="KJB284" s="338"/>
      <c r="KJC284" s="37"/>
      <c r="KJD284" s="343"/>
      <c r="KJE284" s="338"/>
      <c r="KJF284" s="338"/>
      <c r="KJG284" s="37"/>
      <c r="KJH284" s="343"/>
      <c r="KJI284" s="338"/>
      <c r="KJJ284" s="338"/>
      <c r="KJK284" s="37"/>
      <c r="KJL284" s="343"/>
      <c r="KJM284" s="338"/>
      <c r="KJN284" s="338"/>
      <c r="KJO284" s="37"/>
      <c r="KJP284" s="343"/>
      <c r="KJQ284" s="338"/>
      <c r="KJR284" s="338"/>
      <c r="KJS284" s="37"/>
      <c r="KJT284" s="343"/>
      <c r="KJU284" s="338"/>
      <c r="KJV284" s="338"/>
      <c r="KJW284" s="37"/>
      <c r="KJX284" s="343"/>
      <c r="KJY284" s="338"/>
      <c r="KJZ284" s="338"/>
      <c r="KKA284" s="37"/>
      <c r="KKB284" s="343"/>
      <c r="KKC284" s="338"/>
      <c r="KKD284" s="338"/>
      <c r="KKE284" s="37"/>
      <c r="KKF284" s="343"/>
      <c r="KKG284" s="338"/>
      <c r="KKH284" s="338"/>
      <c r="KKI284" s="37"/>
      <c r="KKJ284" s="343"/>
      <c r="KKK284" s="338"/>
      <c r="KKL284" s="338"/>
      <c r="KKM284" s="37"/>
      <c r="KKN284" s="343"/>
      <c r="KKO284" s="338"/>
      <c r="KKP284" s="338"/>
      <c r="KKQ284" s="37"/>
      <c r="KKR284" s="343"/>
      <c r="KKS284" s="338"/>
      <c r="KKT284" s="338"/>
      <c r="KKU284" s="37"/>
      <c r="KKV284" s="343"/>
      <c r="KKW284" s="338"/>
      <c r="KKX284" s="338"/>
      <c r="KKY284" s="37"/>
      <c r="KKZ284" s="343"/>
      <c r="KLA284" s="338"/>
      <c r="KLB284" s="338"/>
      <c r="KLC284" s="37"/>
      <c r="KLD284" s="343"/>
      <c r="KLE284" s="338"/>
      <c r="KLF284" s="338"/>
      <c r="KLG284" s="37"/>
      <c r="KLH284" s="343"/>
      <c r="KLI284" s="338"/>
      <c r="KLJ284" s="338"/>
      <c r="KLK284" s="37"/>
      <c r="KLL284" s="343"/>
      <c r="KLM284" s="338"/>
      <c r="KLN284" s="338"/>
      <c r="KLO284" s="37"/>
      <c r="KLP284" s="343"/>
      <c r="KLQ284" s="338"/>
      <c r="KLR284" s="338"/>
      <c r="KLS284" s="37"/>
      <c r="KLT284" s="343"/>
      <c r="KLU284" s="338"/>
      <c r="KLV284" s="338"/>
      <c r="KLW284" s="37"/>
      <c r="KLX284" s="343"/>
      <c r="KLY284" s="338"/>
      <c r="KLZ284" s="338"/>
      <c r="KMA284" s="37"/>
      <c r="KMB284" s="343"/>
      <c r="KMC284" s="338"/>
      <c r="KMD284" s="338"/>
      <c r="KME284" s="37"/>
      <c r="KMF284" s="343"/>
      <c r="KMG284" s="338"/>
      <c r="KMH284" s="338"/>
      <c r="KMI284" s="37"/>
      <c r="KMJ284" s="343"/>
      <c r="KMK284" s="338"/>
      <c r="KML284" s="338"/>
      <c r="KMM284" s="37"/>
      <c r="KMN284" s="343"/>
      <c r="KMO284" s="338"/>
      <c r="KMP284" s="338"/>
      <c r="KMQ284" s="37"/>
      <c r="KMR284" s="343"/>
      <c r="KMS284" s="338"/>
      <c r="KMT284" s="338"/>
      <c r="KMU284" s="37"/>
      <c r="KMV284" s="343"/>
      <c r="KMW284" s="338"/>
      <c r="KMX284" s="338"/>
      <c r="KMY284" s="37"/>
      <c r="KMZ284" s="343"/>
      <c r="KNA284" s="338"/>
      <c r="KNB284" s="338"/>
      <c r="KNC284" s="37"/>
      <c r="KND284" s="343"/>
      <c r="KNE284" s="338"/>
      <c r="KNF284" s="338"/>
      <c r="KNG284" s="37"/>
      <c r="KNH284" s="343"/>
      <c r="KNI284" s="338"/>
      <c r="KNJ284" s="338"/>
      <c r="KNK284" s="37"/>
      <c r="KNL284" s="343"/>
      <c r="KNM284" s="338"/>
      <c r="KNN284" s="338"/>
      <c r="KNO284" s="37"/>
      <c r="KNP284" s="343"/>
      <c r="KNQ284" s="338"/>
      <c r="KNR284" s="338"/>
      <c r="KNS284" s="37"/>
      <c r="KNT284" s="343"/>
      <c r="KNU284" s="338"/>
      <c r="KNV284" s="338"/>
      <c r="KNW284" s="37"/>
      <c r="KNX284" s="343"/>
      <c r="KNY284" s="338"/>
      <c r="KNZ284" s="338"/>
      <c r="KOA284" s="37"/>
      <c r="KOB284" s="343"/>
      <c r="KOC284" s="338"/>
      <c r="KOD284" s="338"/>
      <c r="KOE284" s="37"/>
      <c r="KOF284" s="343"/>
      <c r="KOG284" s="338"/>
      <c r="KOH284" s="338"/>
      <c r="KOI284" s="37"/>
      <c r="KOJ284" s="343"/>
      <c r="KOK284" s="338"/>
      <c r="KOL284" s="338"/>
      <c r="KOM284" s="37"/>
      <c r="KON284" s="343"/>
      <c r="KOO284" s="338"/>
      <c r="KOP284" s="338"/>
      <c r="KOQ284" s="37"/>
      <c r="KOR284" s="343"/>
      <c r="KOS284" s="338"/>
      <c r="KOT284" s="338"/>
      <c r="KOU284" s="37"/>
      <c r="KOV284" s="343"/>
      <c r="KOW284" s="338"/>
      <c r="KOX284" s="338"/>
      <c r="KOY284" s="37"/>
      <c r="KOZ284" s="343"/>
      <c r="KPA284" s="338"/>
      <c r="KPB284" s="338"/>
      <c r="KPC284" s="37"/>
      <c r="KPD284" s="343"/>
      <c r="KPE284" s="338"/>
      <c r="KPF284" s="338"/>
      <c r="KPG284" s="37"/>
      <c r="KPH284" s="343"/>
      <c r="KPI284" s="338"/>
      <c r="KPJ284" s="338"/>
      <c r="KPK284" s="37"/>
      <c r="KPL284" s="343"/>
      <c r="KPM284" s="338"/>
      <c r="KPN284" s="338"/>
      <c r="KPO284" s="37"/>
      <c r="KPP284" s="343"/>
      <c r="KPQ284" s="338"/>
      <c r="KPR284" s="338"/>
      <c r="KPS284" s="37"/>
      <c r="KPT284" s="343"/>
      <c r="KPU284" s="338"/>
      <c r="KPV284" s="338"/>
      <c r="KPW284" s="37"/>
      <c r="KPX284" s="343"/>
      <c r="KPY284" s="338"/>
      <c r="KPZ284" s="338"/>
      <c r="KQA284" s="37"/>
      <c r="KQB284" s="343"/>
      <c r="KQC284" s="338"/>
      <c r="KQD284" s="338"/>
      <c r="KQE284" s="37"/>
      <c r="KQF284" s="343"/>
      <c r="KQG284" s="338"/>
      <c r="KQH284" s="338"/>
      <c r="KQI284" s="37"/>
      <c r="KQJ284" s="343"/>
      <c r="KQK284" s="338"/>
      <c r="KQL284" s="338"/>
      <c r="KQM284" s="37"/>
      <c r="KQN284" s="343"/>
      <c r="KQO284" s="338"/>
      <c r="KQP284" s="338"/>
      <c r="KQQ284" s="37"/>
      <c r="KQR284" s="343"/>
      <c r="KQS284" s="338"/>
      <c r="KQT284" s="338"/>
      <c r="KQU284" s="37"/>
      <c r="KQV284" s="343"/>
      <c r="KQW284" s="338"/>
      <c r="KQX284" s="338"/>
      <c r="KQY284" s="37"/>
      <c r="KQZ284" s="343"/>
      <c r="KRA284" s="338"/>
      <c r="KRB284" s="338"/>
      <c r="KRC284" s="37"/>
      <c r="KRD284" s="343"/>
      <c r="KRE284" s="338"/>
      <c r="KRF284" s="338"/>
      <c r="KRG284" s="37"/>
      <c r="KRH284" s="343"/>
      <c r="KRI284" s="338"/>
      <c r="KRJ284" s="338"/>
      <c r="KRK284" s="37"/>
      <c r="KRL284" s="343"/>
      <c r="KRM284" s="338"/>
      <c r="KRN284" s="338"/>
      <c r="KRO284" s="37"/>
      <c r="KRP284" s="343"/>
      <c r="KRQ284" s="338"/>
      <c r="KRR284" s="338"/>
      <c r="KRS284" s="37"/>
      <c r="KRT284" s="343"/>
      <c r="KRU284" s="338"/>
      <c r="KRV284" s="338"/>
      <c r="KRW284" s="37"/>
      <c r="KRX284" s="343"/>
      <c r="KRY284" s="338"/>
      <c r="KRZ284" s="338"/>
      <c r="KSA284" s="37"/>
      <c r="KSB284" s="343"/>
      <c r="KSC284" s="338"/>
      <c r="KSD284" s="338"/>
      <c r="KSE284" s="37"/>
      <c r="KSF284" s="343"/>
      <c r="KSG284" s="338"/>
      <c r="KSH284" s="338"/>
      <c r="KSI284" s="37"/>
      <c r="KSJ284" s="343"/>
      <c r="KSK284" s="338"/>
      <c r="KSL284" s="338"/>
      <c r="KSM284" s="37"/>
      <c r="KSN284" s="343"/>
      <c r="KSO284" s="338"/>
      <c r="KSP284" s="338"/>
      <c r="KSQ284" s="37"/>
      <c r="KSR284" s="343"/>
      <c r="KSS284" s="338"/>
      <c r="KST284" s="338"/>
      <c r="KSU284" s="37"/>
      <c r="KSV284" s="343"/>
      <c r="KSW284" s="338"/>
      <c r="KSX284" s="338"/>
      <c r="KSY284" s="37"/>
      <c r="KSZ284" s="343"/>
      <c r="KTA284" s="338"/>
      <c r="KTB284" s="338"/>
      <c r="KTC284" s="37"/>
      <c r="KTD284" s="343"/>
      <c r="KTE284" s="338"/>
      <c r="KTF284" s="338"/>
      <c r="KTG284" s="37"/>
      <c r="KTH284" s="343"/>
      <c r="KTI284" s="338"/>
      <c r="KTJ284" s="338"/>
      <c r="KTK284" s="37"/>
      <c r="KTL284" s="343"/>
      <c r="KTM284" s="338"/>
      <c r="KTN284" s="338"/>
      <c r="KTO284" s="37"/>
      <c r="KTP284" s="343"/>
      <c r="KTQ284" s="338"/>
      <c r="KTR284" s="338"/>
      <c r="KTS284" s="37"/>
      <c r="KTT284" s="343"/>
      <c r="KTU284" s="338"/>
      <c r="KTV284" s="338"/>
      <c r="KTW284" s="37"/>
      <c r="KTX284" s="343"/>
      <c r="KTY284" s="338"/>
      <c r="KTZ284" s="338"/>
      <c r="KUA284" s="37"/>
      <c r="KUB284" s="343"/>
      <c r="KUC284" s="338"/>
      <c r="KUD284" s="338"/>
      <c r="KUE284" s="37"/>
      <c r="KUF284" s="343"/>
      <c r="KUG284" s="338"/>
      <c r="KUH284" s="338"/>
      <c r="KUI284" s="37"/>
      <c r="KUJ284" s="343"/>
      <c r="KUK284" s="338"/>
      <c r="KUL284" s="338"/>
      <c r="KUM284" s="37"/>
      <c r="KUN284" s="343"/>
      <c r="KUO284" s="338"/>
      <c r="KUP284" s="338"/>
      <c r="KUQ284" s="37"/>
      <c r="KUR284" s="343"/>
      <c r="KUS284" s="338"/>
      <c r="KUT284" s="338"/>
      <c r="KUU284" s="37"/>
      <c r="KUV284" s="343"/>
      <c r="KUW284" s="338"/>
      <c r="KUX284" s="338"/>
      <c r="KUY284" s="37"/>
      <c r="KUZ284" s="343"/>
      <c r="KVA284" s="338"/>
      <c r="KVB284" s="338"/>
      <c r="KVC284" s="37"/>
      <c r="KVD284" s="343"/>
      <c r="KVE284" s="338"/>
      <c r="KVF284" s="338"/>
      <c r="KVG284" s="37"/>
      <c r="KVH284" s="343"/>
      <c r="KVI284" s="338"/>
      <c r="KVJ284" s="338"/>
      <c r="KVK284" s="37"/>
      <c r="KVL284" s="343"/>
      <c r="KVM284" s="338"/>
      <c r="KVN284" s="338"/>
      <c r="KVO284" s="37"/>
      <c r="KVP284" s="343"/>
      <c r="KVQ284" s="338"/>
      <c r="KVR284" s="338"/>
      <c r="KVS284" s="37"/>
      <c r="KVT284" s="343"/>
      <c r="KVU284" s="338"/>
      <c r="KVV284" s="338"/>
      <c r="KVW284" s="37"/>
      <c r="KVX284" s="343"/>
      <c r="KVY284" s="338"/>
      <c r="KVZ284" s="338"/>
      <c r="KWA284" s="37"/>
      <c r="KWB284" s="343"/>
      <c r="KWC284" s="338"/>
      <c r="KWD284" s="338"/>
      <c r="KWE284" s="37"/>
      <c r="KWF284" s="343"/>
      <c r="KWG284" s="338"/>
      <c r="KWH284" s="338"/>
      <c r="KWI284" s="37"/>
      <c r="KWJ284" s="343"/>
      <c r="KWK284" s="338"/>
      <c r="KWL284" s="338"/>
      <c r="KWM284" s="37"/>
      <c r="KWN284" s="343"/>
      <c r="KWO284" s="338"/>
      <c r="KWP284" s="338"/>
      <c r="KWQ284" s="37"/>
      <c r="KWR284" s="343"/>
      <c r="KWS284" s="338"/>
      <c r="KWT284" s="338"/>
      <c r="KWU284" s="37"/>
      <c r="KWV284" s="343"/>
      <c r="KWW284" s="338"/>
      <c r="KWX284" s="338"/>
      <c r="KWY284" s="37"/>
      <c r="KWZ284" s="343"/>
      <c r="KXA284" s="338"/>
      <c r="KXB284" s="338"/>
      <c r="KXC284" s="37"/>
      <c r="KXD284" s="343"/>
      <c r="KXE284" s="338"/>
      <c r="KXF284" s="338"/>
      <c r="KXG284" s="37"/>
      <c r="KXH284" s="343"/>
      <c r="KXI284" s="338"/>
      <c r="KXJ284" s="338"/>
      <c r="KXK284" s="37"/>
      <c r="KXL284" s="343"/>
      <c r="KXM284" s="338"/>
      <c r="KXN284" s="338"/>
      <c r="KXO284" s="37"/>
      <c r="KXP284" s="343"/>
      <c r="KXQ284" s="338"/>
      <c r="KXR284" s="338"/>
      <c r="KXS284" s="37"/>
      <c r="KXT284" s="343"/>
      <c r="KXU284" s="338"/>
      <c r="KXV284" s="338"/>
      <c r="KXW284" s="37"/>
      <c r="KXX284" s="343"/>
      <c r="KXY284" s="338"/>
      <c r="KXZ284" s="338"/>
      <c r="KYA284" s="37"/>
      <c r="KYB284" s="343"/>
      <c r="KYC284" s="338"/>
      <c r="KYD284" s="338"/>
      <c r="KYE284" s="37"/>
      <c r="KYF284" s="343"/>
      <c r="KYG284" s="338"/>
      <c r="KYH284" s="338"/>
      <c r="KYI284" s="37"/>
      <c r="KYJ284" s="343"/>
      <c r="KYK284" s="338"/>
      <c r="KYL284" s="338"/>
      <c r="KYM284" s="37"/>
      <c r="KYN284" s="343"/>
      <c r="KYO284" s="338"/>
      <c r="KYP284" s="338"/>
      <c r="KYQ284" s="37"/>
      <c r="KYR284" s="343"/>
      <c r="KYS284" s="338"/>
      <c r="KYT284" s="338"/>
      <c r="KYU284" s="37"/>
      <c r="KYV284" s="343"/>
      <c r="KYW284" s="338"/>
      <c r="KYX284" s="338"/>
      <c r="KYY284" s="37"/>
      <c r="KYZ284" s="343"/>
      <c r="KZA284" s="338"/>
      <c r="KZB284" s="338"/>
      <c r="KZC284" s="37"/>
      <c r="KZD284" s="343"/>
      <c r="KZE284" s="338"/>
      <c r="KZF284" s="338"/>
      <c r="KZG284" s="37"/>
      <c r="KZH284" s="343"/>
      <c r="KZI284" s="338"/>
      <c r="KZJ284" s="338"/>
      <c r="KZK284" s="37"/>
      <c r="KZL284" s="343"/>
      <c r="KZM284" s="338"/>
      <c r="KZN284" s="338"/>
      <c r="KZO284" s="37"/>
      <c r="KZP284" s="343"/>
      <c r="KZQ284" s="338"/>
      <c r="KZR284" s="338"/>
      <c r="KZS284" s="37"/>
      <c r="KZT284" s="343"/>
      <c r="KZU284" s="338"/>
      <c r="KZV284" s="338"/>
      <c r="KZW284" s="37"/>
      <c r="KZX284" s="343"/>
      <c r="KZY284" s="338"/>
      <c r="KZZ284" s="338"/>
      <c r="LAA284" s="37"/>
      <c r="LAB284" s="343"/>
      <c r="LAC284" s="338"/>
      <c r="LAD284" s="338"/>
      <c r="LAE284" s="37"/>
      <c r="LAF284" s="343"/>
      <c r="LAG284" s="338"/>
      <c r="LAH284" s="338"/>
      <c r="LAI284" s="37"/>
      <c r="LAJ284" s="343"/>
      <c r="LAK284" s="338"/>
      <c r="LAL284" s="338"/>
      <c r="LAM284" s="37"/>
      <c r="LAN284" s="343"/>
      <c r="LAO284" s="338"/>
      <c r="LAP284" s="338"/>
      <c r="LAQ284" s="37"/>
      <c r="LAR284" s="343"/>
      <c r="LAS284" s="338"/>
      <c r="LAT284" s="338"/>
      <c r="LAU284" s="37"/>
      <c r="LAV284" s="343"/>
      <c r="LAW284" s="338"/>
      <c r="LAX284" s="338"/>
      <c r="LAY284" s="37"/>
      <c r="LAZ284" s="343"/>
      <c r="LBA284" s="338"/>
      <c r="LBB284" s="338"/>
      <c r="LBC284" s="37"/>
      <c r="LBD284" s="343"/>
      <c r="LBE284" s="338"/>
      <c r="LBF284" s="338"/>
      <c r="LBG284" s="37"/>
      <c r="LBH284" s="343"/>
      <c r="LBI284" s="338"/>
      <c r="LBJ284" s="338"/>
      <c r="LBK284" s="37"/>
      <c r="LBL284" s="343"/>
      <c r="LBM284" s="338"/>
      <c r="LBN284" s="338"/>
      <c r="LBO284" s="37"/>
      <c r="LBP284" s="343"/>
      <c r="LBQ284" s="338"/>
      <c r="LBR284" s="338"/>
      <c r="LBS284" s="37"/>
      <c r="LBT284" s="343"/>
      <c r="LBU284" s="338"/>
      <c r="LBV284" s="338"/>
      <c r="LBW284" s="37"/>
      <c r="LBX284" s="343"/>
      <c r="LBY284" s="338"/>
      <c r="LBZ284" s="338"/>
      <c r="LCA284" s="37"/>
      <c r="LCB284" s="343"/>
      <c r="LCC284" s="338"/>
      <c r="LCD284" s="338"/>
      <c r="LCE284" s="37"/>
      <c r="LCF284" s="343"/>
      <c r="LCG284" s="338"/>
      <c r="LCH284" s="338"/>
      <c r="LCI284" s="37"/>
      <c r="LCJ284" s="343"/>
      <c r="LCK284" s="338"/>
      <c r="LCL284" s="338"/>
      <c r="LCM284" s="37"/>
      <c r="LCN284" s="343"/>
      <c r="LCO284" s="338"/>
      <c r="LCP284" s="338"/>
      <c r="LCQ284" s="37"/>
      <c r="LCR284" s="343"/>
      <c r="LCS284" s="338"/>
      <c r="LCT284" s="338"/>
      <c r="LCU284" s="37"/>
      <c r="LCV284" s="343"/>
      <c r="LCW284" s="338"/>
      <c r="LCX284" s="338"/>
      <c r="LCY284" s="37"/>
      <c r="LCZ284" s="343"/>
      <c r="LDA284" s="338"/>
      <c r="LDB284" s="338"/>
      <c r="LDC284" s="37"/>
      <c r="LDD284" s="343"/>
      <c r="LDE284" s="338"/>
      <c r="LDF284" s="338"/>
      <c r="LDG284" s="37"/>
      <c r="LDH284" s="343"/>
      <c r="LDI284" s="338"/>
      <c r="LDJ284" s="338"/>
      <c r="LDK284" s="37"/>
      <c r="LDL284" s="343"/>
      <c r="LDM284" s="338"/>
      <c r="LDN284" s="338"/>
      <c r="LDO284" s="37"/>
      <c r="LDP284" s="343"/>
      <c r="LDQ284" s="338"/>
      <c r="LDR284" s="338"/>
      <c r="LDS284" s="37"/>
      <c r="LDT284" s="343"/>
      <c r="LDU284" s="338"/>
      <c r="LDV284" s="338"/>
      <c r="LDW284" s="37"/>
      <c r="LDX284" s="343"/>
      <c r="LDY284" s="338"/>
      <c r="LDZ284" s="338"/>
      <c r="LEA284" s="37"/>
      <c r="LEB284" s="343"/>
      <c r="LEC284" s="338"/>
      <c r="LED284" s="338"/>
      <c r="LEE284" s="37"/>
      <c r="LEF284" s="343"/>
      <c r="LEG284" s="338"/>
      <c r="LEH284" s="338"/>
      <c r="LEI284" s="37"/>
      <c r="LEJ284" s="343"/>
      <c r="LEK284" s="338"/>
      <c r="LEL284" s="338"/>
      <c r="LEM284" s="37"/>
      <c r="LEN284" s="343"/>
      <c r="LEO284" s="338"/>
      <c r="LEP284" s="338"/>
      <c r="LEQ284" s="37"/>
      <c r="LER284" s="343"/>
      <c r="LES284" s="338"/>
      <c r="LET284" s="338"/>
      <c r="LEU284" s="37"/>
      <c r="LEV284" s="343"/>
      <c r="LEW284" s="338"/>
      <c r="LEX284" s="338"/>
      <c r="LEY284" s="37"/>
      <c r="LEZ284" s="343"/>
      <c r="LFA284" s="338"/>
      <c r="LFB284" s="338"/>
      <c r="LFC284" s="37"/>
      <c r="LFD284" s="343"/>
      <c r="LFE284" s="338"/>
      <c r="LFF284" s="338"/>
      <c r="LFG284" s="37"/>
      <c r="LFH284" s="343"/>
      <c r="LFI284" s="338"/>
      <c r="LFJ284" s="338"/>
      <c r="LFK284" s="37"/>
      <c r="LFL284" s="343"/>
      <c r="LFM284" s="338"/>
      <c r="LFN284" s="338"/>
      <c r="LFO284" s="37"/>
      <c r="LFP284" s="343"/>
      <c r="LFQ284" s="338"/>
      <c r="LFR284" s="338"/>
      <c r="LFS284" s="37"/>
      <c r="LFT284" s="343"/>
      <c r="LFU284" s="338"/>
      <c r="LFV284" s="338"/>
      <c r="LFW284" s="37"/>
      <c r="LFX284" s="343"/>
      <c r="LFY284" s="338"/>
      <c r="LFZ284" s="338"/>
      <c r="LGA284" s="37"/>
      <c r="LGB284" s="343"/>
      <c r="LGC284" s="338"/>
      <c r="LGD284" s="338"/>
      <c r="LGE284" s="37"/>
      <c r="LGF284" s="343"/>
      <c r="LGG284" s="338"/>
      <c r="LGH284" s="338"/>
      <c r="LGI284" s="37"/>
      <c r="LGJ284" s="343"/>
      <c r="LGK284" s="338"/>
      <c r="LGL284" s="338"/>
      <c r="LGM284" s="37"/>
      <c r="LGN284" s="343"/>
      <c r="LGO284" s="338"/>
      <c r="LGP284" s="338"/>
      <c r="LGQ284" s="37"/>
      <c r="LGR284" s="343"/>
      <c r="LGS284" s="338"/>
      <c r="LGT284" s="338"/>
      <c r="LGU284" s="37"/>
      <c r="LGV284" s="343"/>
      <c r="LGW284" s="338"/>
      <c r="LGX284" s="338"/>
      <c r="LGY284" s="37"/>
      <c r="LGZ284" s="343"/>
      <c r="LHA284" s="338"/>
      <c r="LHB284" s="338"/>
      <c r="LHC284" s="37"/>
      <c r="LHD284" s="343"/>
      <c r="LHE284" s="338"/>
      <c r="LHF284" s="338"/>
      <c r="LHG284" s="37"/>
      <c r="LHH284" s="343"/>
      <c r="LHI284" s="338"/>
      <c r="LHJ284" s="338"/>
      <c r="LHK284" s="37"/>
      <c r="LHL284" s="343"/>
      <c r="LHM284" s="338"/>
      <c r="LHN284" s="338"/>
      <c r="LHO284" s="37"/>
      <c r="LHP284" s="343"/>
      <c r="LHQ284" s="338"/>
      <c r="LHR284" s="338"/>
      <c r="LHS284" s="37"/>
      <c r="LHT284" s="343"/>
      <c r="LHU284" s="338"/>
      <c r="LHV284" s="338"/>
      <c r="LHW284" s="37"/>
      <c r="LHX284" s="343"/>
      <c r="LHY284" s="338"/>
      <c r="LHZ284" s="338"/>
      <c r="LIA284" s="37"/>
      <c r="LIB284" s="343"/>
      <c r="LIC284" s="338"/>
      <c r="LID284" s="338"/>
      <c r="LIE284" s="37"/>
      <c r="LIF284" s="343"/>
      <c r="LIG284" s="338"/>
      <c r="LIH284" s="338"/>
      <c r="LII284" s="37"/>
      <c r="LIJ284" s="343"/>
      <c r="LIK284" s="338"/>
      <c r="LIL284" s="338"/>
      <c r="LIM284" s="37"/>
      <c r="LIN284" s="343"/>
      <c r="LIO284" s="338"/>
      <c r="LIP284" s="338"/>
      <c r="LIQ284" s="37"/>
      <c r="LIR284" s="343"/>
      <c r="LIS284" s="338"/>
      <c r="LIT284" s="338"/>
      <c r="LIU284" s="37"/>
      <c r="LIV284" s="343"/>
      <c r="LIW284" s="338"/>
      <c r="LIX284" s="338"/>
      <c r="LIY284" s="37"/>
      <c r="LIZ284" s="343"/>
      <c r="LJA284" s="338"/>
      <c r="LJB284" s="338"/>
      <c r="LJC284" s="37"/>
      <c r="LJD284" s="343"/>
      <c r="LJE284" s="338"/>
      <c r="LJF284" s="338"/>
      <c r="LJG284" s="37"/>
      <c r="LJH284" s="343"/>
      <c r="LJI284" s="338"/>
      <c r="LJJ284" s="338"/>
      <c r="LJK284" s="37"/>
      <c r="LJL284" s="343"/>
      <c r="LJM284" s="338"/>
      <c r="LJN284" s="338"/>
      <c r="LJO284" s="37"/>
      <c r="LJP284" s="343"/>
      <c r="LJQ284" s="338"/>
      <c r="LJR284" s="338"/>
      <c r="LJS284" s="37"/>
      <c r="LJT284" s="343"/>
      <c r="LJU284" s="338"/>
      <c r="LJV284" s="338"/>
      <c r="LJW284" s="37"/>
      <c r="LJX284" s="343"/>
      <c r="LJY284" s="338"/>
      <c r="LJZ284" s="338"/>
      <c r="LKA284" s="37"/>
      <c r="LKB284" s="343"/>
      <c r="LKC284" s="338"/>
      <c r="LKD284" s="338"/>
      <c r="LKE284" s="37"/>
      <c r="LKF284" s="343"/>
      <c r="LKG284" s="338"/>
      <c r="LKH284" s="338"/>
      <c r="LKI284" s="37"/>
      <c r="LKJ284" s="343"/>
      <c r="LKK284" s="338"/>
      <c r="LKL284" s="338"/>
      <c r="LKM284" s="37"/>
      <c r="LKN284" s="343"/>
      <c r="LKO284" s="338"/>
      <c r="LKP284" s="338"/>
      <c r="LKQ284" s="37"/>
      <c r="LKR284" s="343"/>
      <c r="LKS284" s="338"/>
      <c r="LKT284" s="338"/>
      <c r="LKU284" s="37"/>
      <c r="LKV284" s="343"/>
      <c r="LKW284" s="338"/>
      <c r="LKX284" s="338"/>
      <c r="LKY284" s="37"/>
      <c r="LKZ284" s="343"/>
      <c r="LLA284" s="338"/>
      <c r="LLB284" s="338"/>
      <c r="LLC284" s="37"/>
      <c r="LLD284" s="343"/>
      <c r="LLE284" s="338"/>
      <c r="LLF284" s="338"/>
      <c r="LLG284" s="37"/>
      <c r="LLH284" s="343"/>
      <c r="LLI284" s="338"/>
      <c r="LLJ284" s="338"/>
      <c r="LLK284" s="37"/>
      <c r="LLL284" s="343"/>
      <c r="LLM284" s="338"/>
      <c r="LLN284" s="338"/>
      <c r="LLO284" s="37"/>
      <c r="LLP284" s="343"/>
      <c r="LLQ284" s="338"/>
      <c r="LLR284" s="338"/>
      <c r="LLS284" s="37"/>
      <c r="LLT284" s="343"/>
      <c r="LLU284" s="338"/>
      <c r="LLV284" s="338"/>
      <c r="LLW284" s="37"/>
      <c r="LLX284" s="343"/>
      <c r="LLY284" s="338"/>
      <c r="LLZ284" s="338"/>
      <c r="LMA284" s="37"/>
      <c r="LMB284" s="343"/>
      <c r="LMC284" s="338"/>
      <c r="LMD284" s="338"/>
      <c r="LME284" s="37"/>
      <c r="LMF284" s="343"/>
      <c r="LMG284" s="338"/>
      <c r="LMH284" s="338"/>
      <c r="LMI284" s="37"/>
      <c r="LMJ284" s="343"/>
      <c r="LMK284" s="338"/>
      <c r="LML284" s="338"/>
      <c r="LMM284" s="37"/>
      <c r="LMN284" s="343"/>
      <c r="LMO284" s="338"/>
      <c r="LMP284" s="338"/>
      <c r="LMQ284" s="37"/>
      <c r="LMR284" s="343"/>
      <c r="LMS284" s="338"/>
      <c r="LMT284" s="338"/>
      <c r="LMU284" s="37"/>
      <c r="LMV284" s="343"/>
      <c r="LMW284" s="338"/>
      <c r="LMX284" s="338"/>
      <c r="LMY284" s="37"/>
      <c r="LMZ284" s="343"/>
      <c r="LNA284" s="338"/>
      <c r="LNB284" s="338"/>
      <c r="LNC284" s="37"/>
      <c r="LND284" s="343"/>
      <c r="LNE284" s="338"/>
      <c r="LNF284" s="338"/>
      <c r="LNG284" s="37"/>
      <c r="LNH284" s="343"/>
      <c r="LNI284" s="338"/>
      <c r="LNJ284" s="338"/>
      <c r="LNK284" s="37"/>
      <c r="LNL284" s="343"/>
      <c r="LNM284" s="338"/>
      <c r="LNN284" s="338"/>
      <c r="LNO284" s="37"/>
      <c r="LNP284" s="343"/>
      <c r="LNQ284" s="338"/>
      <c r="LNR284" s="338"/>
      <c r="LNS284" s="37"/>
      <c r="LNT284" s="343"/>
      <c r="LNU284" s="338"/>
      <c r="LNV284" s="338"/>
      <c r="LNW284" s="37"/>
      <c r="LNX284" s="343"/>
      <c r="LNY284" s="338"/>
      <c r="LNZ284" s="338"/>
      <c r="LOA284" s="37"/>
      <c r="LOB284" s="343"/>
      <c r="LOC284" s="338"/>
      <c r="LOD284" s="338"/>
      <c r="LOE284" s="37"/>
      <c r="LOF284" s="343"/>
      <c r="LOG284" s="338"/>
      <c r="LOH284" s="338"/>
      <c r="LOI284" s="37"/>
      <c r="LOJ284" s="343"/>
      <c r="LOK284" s="338"/>
      <c r="LOL284" s="338"/>
      <c r="LOM284" s="37"/>
      <c r="LON284" s="343"/>
      <c r="LOO284" s="338"/>
      <c r="LOP284" s="338"/>
      <c r="LOQ284" s="37"/>
      <c r="LOR284" s="343"/>
      <c r="LOS284" s="338"/>
      <c r="LOT284" s="338"/>
      <c r="LOU284" s="37"/>
      <c r="LOV284" s="343"/>
      <c r="LOW284" s="338"/>
      <c r="LOX284" s="338"/>
      <c r="LOY284" s="37"/>
      <c r="LOZ284" s="343"/>
      <c r="LPA284" s="338"/>
      <c r="LPB284" s="338"/>
      <c r="LPC284" s="37"/>
      <c r="LPD284" s="343"/>
      <c r="LPE284" s="338"/>
      <c r="LPF284" s="338"/>
      <c r="LPG284" s="37"/>
      <c r="LPH284" s="343"/>
      <c r="LPI284" s="338"/>
      <c r="LPJ284" s="338"/>
      <c r="LPK284" s="37"/>
      <c r="LPL284" s="343"/>
      <c r="LPM284" s="338"/>
      <c r="LPN284" s="338"/>
      <c r="LPO284" s="37"/>
      <c r="LPP284" s="343"/>
      <c r="LPQ284" s="338"/>
      <c r="LPR284" s="338"/>
      <c r="LPS284" s="37"/>
      <c r="LPT284" s="343"/>
      <c r="LPU284" s="338"/>
      <c r="LPV284" s="338"/>
      <c r="LPW284" s="37"/>
      <c r="LPX284" s="343"/>
      <c r="LPY284" s="338"/>
      <c r="LPZ284" s="338"/>
      <c r="LQA284" s="37"/>
      <c r="LQB284" s="343"/>
      <c r="LQC284" s="338"/>
      <c r="LQD284" s="338"/>
      <c r="LQE284" s="37"/>
      <c r="LQF284" s="343"/>
      <c r="LQG284" s="338"/>
      <c r="LQH284" s="338"/>
      <c r="LQI284" s="37"/>
      <c r="LQJ284" s="343"/>
      <c r="LQK284" s="338"/>
      <c r="LQL284" s="338"/>
      <c r="LQM284" s="37"/>
      <c r="LQN284" s="343"/>
      <c r="LQO284" s="338"/>
      <c r="LQP284" s="338"/>
      <c r="LQQ284" s="37"/>
      <c r="LQR284" s="343"/>
      <c r="LQS284" s="338"/>
      <c r="LQT284" s="338"/>
      <c r="LQU284" s="37"/>
      <c r="LQV284" s="343"/>
      <c r="LQW284" s="338"/>
      <c r="LQX284" s="338"/>
      <c r="LQY284" s="37"/>
      <c r="LQZ284" s="343"/>
      <c r="LRA284" s="338"/>
      <c r="LRB284" s="338"/>
      <c r="LRC284" s="37"/>
      <c r="LRD284" s="343"/>
      <c r="LRE284" s="338"/>
      <c r="LRF284" s="338"/>
      <c r="LRG284" s="37"/>
      <c r="LRH284" s="343"/>
      <c r="LRI284" s="338"/>
      <c r="LRJ284" s="338"/>
      <c r="LRK284" s="37"/>
      <c r="LRL284" s="343"/>
      <c r="LRM284" s="338"/>
      <c r="LRN284" s="338"/>
      <c r="LRO284" s="37"/>
      <c r="LRP284" s="343"/>
      <c r="LRQ284" s="338"/>
      <c r="LRR284" s="338"/>
      <c r="LRS284" s="37"/>
      <c r="LRT284" s="343"/>
      <c r="LRU284" s="338"/>
      <c r="LRV284" s="338"/>
      <c r="LRW284" s="37"/>
      <c r="LRX284" s="343"/>
      <c r="LRY284" s="338"/>
      <c r="LRZ284" s="338"/>
      <c r="LSA284" s="37"/>
      <c r="LSB284" s="343"/>
      <c r="LSC284" s="338"/>
      <c r="LSD284" s="338"/>
      <c r="LSE284" s="37"/>
      <c r="LSF284" s="343"/>
      <c r="LSG284" s="338"/>
      <c r="LSH284" s="338"/>
      <c r="LSI284" s="37"/>
      <c r="LSJ284" s="343"/>
      <c r="LSK284" s="338"/>
      <c r="LSL284" s="338"/>
      <c r="LSM284" s="37"/>
      <c r="LSN284" s="343"/>
      <c r="LSO284" s="338"/>
      <c r="LSP284" s="338"/>
      <c r="LSQ284" s="37"/>
      <c r="LSR284" s="343"/>
      <c r="LSS284" s="338"/>
      <c r="LST284" s="338"/>
      <c r="LSU284" s="37"/>
      <c r="LSV284" s="343"/>
      <c r="LSW284" s="338"/>
      <c r="LSX284" s="338"/>
      <c r="LSY284" s="37"/>
      <c r="LSZ284" s="343"/>
      <c r="LTA284" s="338"/>
      <c r="LTB284" s="338"/>
      <c r="LTC284" s="37"/>
      <c r="LTD284" s="343"/>
      <c r="LTE284" s="338"/>
      <c r="LTF284" s="338"/>
      <c r="LTG284" s="37"/>
      <c r="LTH284" s="343"/>
      <c r="LTI284" s="338"/>
      <c r="LTJ284" s="338"/>
      <c r="LTK284" s="37"/>
      <c r="LTL284" s="343"/>
      <c r="LTM284" s="338"/>
      <c r="LTN284" s="338"/>
      <c r="LTO284" s="37"/>
      <c r="LTP284" s="343"/>
      <c r="LTQ284" s="338"/>
      <c r="LTR284" s="338"/>
      <c r="LTS284" s="37"/>
      <c r="LTT284" s="343"/>
      <c r="LTU284" s="338"/>
      <c r="LTV284" s="338"/>
      <c r="LTW284" s="37"/>
      <c r="LTX284" s="343"/>
      <c r="LTY284" s="338"/>
      <c r="LTZ284" s="338"/>
      <c r="LUA284" s="37"/>
      <c r="LUB284" s="343"/>
      <c r="LUC284" s="338"/>
      <c r="LUD284" s="338"/>
      <c r="LUE284" s="37"/>
      <c r="LUF284" s="343"/>
      <c r="LUG284" s="338"/>
      <c r="LUH284" s="338"/>
      <c r="LUI284" s="37"/>
      <c r="LUJ284" s="343"/>
      <c r="LUK284" s="338"/>
      <c r="LUL284" s="338"/>
      <c r="LUM284" s="37"/>
      <c r="LUN284" s="343"/>
      <c r="LUO284" s="338"/>
      <c r="LUP284" s="338"/>
      <c r="LUQ284" s="37"/>
      <c r="LUR284" s="343"/>
      <c r="LUS284" s="338"/>
      <c r="LUT284" s="338"/>
      <c r="LUU284" s="37"/>
      <c r="LUV284" s="343"/>
      <c r="LUW284" s="338"/>
      <c r="LUX284" s="338"/>
      <c r="LUY284" s="37"/>
      <c r="LUZ284" s="343"/>
      <c r="LVA284" s="338"/>
      <c r="LVB284" s="338"/>
      <c r="LVC284" s="37"/>
      <c r="LVD284" s="343"/>
      <c r="LVE284" s="338"/>
      <c r="LVF284" s="338"/>
      <c r="LVG284" s="37"/>
      <c r="LVH284" s="343"/>
      <c r="LVI284" s="338"/>
      <c r="LVJ284" s="338"/>
      <c r="LVK284" s="37"/>
      <c r="LVL284" s="343"/>
      <c r="LVM284" s="338"/>
      <c r="LVN284" s="338"/>
      <c r="LVO284" s="37"/>
      <c r="LVP284" s="343"/>
      <c r="LVQ284" s="338"/>
      <c r="LVR284" s="338"/>
      <c r="LVS284" s="37"/>
      <c r="LVT284" s="343"/>
      <c r="LVU284" s="338"/>
      <c r="LVV284" s="338"/>
      <c r="LVW284" s="37"/>
      <c r="LVX284" s="343"/>
      <c r="LVY284" s="338"/>
      <c r="LVZ284" s="338"/>
      <c r="LWA284" s="37"/>
      <c r="LWB284" s="343"/>
      <c r="LWC284" s="338"/>
      <c r="LWD284" s="338"/>
      <c r="LWE284" s="37"/>
      <c r="LWF284" s="343"/>
      <c r="LWG284" s="338"/>
      <c r="LWH284" s="338"/>
      <c r="LWI284" s="37"/>
      <c r="LWJ284" s="343"/>
      <c r="LWK284" s="338"/>
      <c r="LWL284" s="338"/>
      <c r="LWM284" s="37"/>
      <c r="LWN284" s="343"/>
      <c r="LWO284" s="338"/>
      <c r="LWP284" s="338"/>
      <c r="LWQ284" s="37"/>
      <c r="LWR284" s="343"/>
      <c r="LWS284" s="338"/>
      <c r="LWT284" s="338"/>
      <c r="LWU284" s="37"/>
      <c r="LWV284" s="343"/>
      <c r="LWW284" s="338"/>
      <c r="LWX284" s="338"/>
      <c r="LWY284" s="37"/>
      <c r="LWZ284" s="343"/>
      <c r="LXA284" s="338"/>
      <c r="LXB284" s="338"/>
      <c r="LXC284" s="37"/>
      <c r="LXD284" s="343"/>
      <c r="LXE284" s="338"/>
      <c r="LXF284" s="338"/>
      <c r="LXG284" s="37"/>
      <c r="LXH284" s="343"/>
      <c r="LXI284" s="338"/>
      <c r="LXJ284" s="338"/>
      <c r="LXK284" s="37"/>
      <c r="LXL284" s="343"/>
      <c r="LXM284" s="338"/>
      <c r="LXN284" s="338"/>
      <c r="LXO284" s="37"/>
      <c r="LXP284" s="343"/>
      <c r="LXQ284" s="338"/>
      <c r="LXR284" s="338"/>
      <c r="LXS284" s="37"/>
      <c r="LXT284" s="343"/>
      <c r="LXU284" s="338"/>
      <c r="LXV284" s="338"/>
      <c r="LXW284" s="37"/>
      <c r="LXX284" s="343"/>
      <c r="LXY284" s="338"/>
      <c r="LXZ284" s="338"/>
      <c r="LYA284" s="37"/>
      <c r="LYB284" s="343"/>
      <c r="LYC284" s="338"/>
      <c r="LYD284" s="338"/>
      <c r="LYE284" s="37"/>
      <c r="LYF284" s="343"/>
      <c r="LYG284" s="338"/>
      <c r="LYH284" s="338"/>
      <c r="LYI284" s="37"/>
      <c r="LYJ284" s="343"/>
      <c r="LYK284" s="338"/>
      <c r="LYL284" s="338"/>
      <c r="LYM284" s="37"/>
      <c r="LYN284" s="343"/>
      <c r="LYO284" s="338"/>
      <c r="LYP284" s="338"/>
      <c r="LYQ284" s="37"/>
      <c r="LYR284" s="343"/>
      <c r="LYS284" s="338"/>
      <c r="LYT284" s="338"/>
      <c r="LYU284" s="37"/>
      <c r="LYV284" s="343"/>
      <c r="LYW284" s="338"/>
      <c r="LYX284" s="338"/>
      <c r="LYY284" s="37"/>
      <c r="LYZ284" s="343"/>
      <c r="LZA284" s="338"/>
      <c r="LZB284" s="338"/>
      <c r="LZC284" s="37"/>
      <c r="LZD284" s="343"/>
      <c r="LZE284" s="338"/>
      <c r="LZF284" s="338"/>
      <c r="LZG284" s="37"/>
      <c r="LZH284" s="343"/>
      <c r="LZI284" s="338"/>
      <c r="LZJ284" s="338"/>
      <c r="LZK284" s="37"/>
      <c r="LZL284" s="343"/>
      <c r="LZM284" s="338"/>
      <c r="LZN284" s="338"/>
      <c r="LZO284" s="37"/>
      <c r="LZP284" s="343"/>
      <c r="LZQ284" s="338"/>
      <c r="LZR284" s="338"/>
      <c r="LZS284" s="37"/>
      <c r="LZT284" s="343"/>
      <c r="LZU284" s="338"/>
      <c r="LZV284" s="338"/>
      <c r="LZW284" s="37"/>
      <c r="LZX284" s="343"/>
      <c r="LZY284" s="338"/>
      <c r="LZZ284" s="338"/>
      <c r="MAA284" s="37"/>
      <c r="MAB284" s="343"/>
      <c r="MAC284" s="338"/>
      <c r="MAD284" s="338"/>
      <c r="MAE284" s="37"/>
      <c r="MAF284" s="343"/>
      <c r="MAG284" s="338"/>
      <c r="MAH284" s="338"/>
      <c r="MAI284" s="37"/>
      <c r="MAJ284" s="343"/>
      <c r="MAK284" s="338"/>
      <c r="MAL284" s="338"/>
      <c r="MAM284" s="37"/>
      <c r="MAN284" s="343"/>
      <c r="MAO284" s="338"/>
      <c r="MAP284" s="338"/>
      <c r="MAQ284" s="37"/>
      <c r="MAR284" s="343"/>
      <c r="MAS284" s="338"/>
      <c r="MAT284" s="338"/>
      <c r="MAU284" s="37"/>
      <c r="MAV284" s="343"/>
      <c r="MAW284" s="338"/>
      <c r="MAX284" s="338"/>
      <c r="MAY284" s="37"/>
      <c r="MAZ284" s="343"/>
      <c r="MBA284" s="338"/>
      <c r="MBB284" s="338"/>
      <c r="MBC284" s="37"/>
      <c r="MBD284" s="343"/>
      <c r="MBE284" s="338"/>
      <c r="MBF284" s="338"/>
      <c r="MBG284" s="37"/>
      <c r="MBH284" s="343"/>
      <c r="MBI284" s="338"/>
      <c r="MBJ284" s="338"/>
      <c r="MBK284" s="37"/>
      <c r="MBL284" s="343"/>
      <c r="MBM284" s="338"/>
      <c r="MBN284" s="338"/>
      <c r="MBO284" s="37"/>
      <c r="MBP284" s="343"/>
      <c r="MBQ284" s="338"/>
      <c r="MBR284" s="338"/>
      <c r="MBS284" s="37"/>
      <c r="MBT284" s="343"/>
      <c r="MBU284" s="338"/>
      <c r="MBV284" s="338"/>
      <c r="MBW284" s="37"/>
      <c r="MBX284" s="343"/>
      <c r="MBY284" s="338"/>
      <c r="MBZ284" s="338"/>
      <c r="MCA284" s="37"/>
      <c r="MCB284" s="343"/>
      <c r="MCC284" s="338"/>
      <c r="MCD284" s="338"/>
      <c r="MCE284" s="37"/>
      <c r="MCF284" s="343"/>
      <c r="MCG284" s="338"/>
      <c r="MCH284" s="338"/>
      <c r="MCI284" s="37"/>
      <c r="MCJ284" s="343"/>
      <c r="MCK284" s="338"/>
      <c r="MCL284" s="338"/>
      <c r="MCM284" s="37"/>
      <c r="MCN284" s="343"/>
      <c r="MCO284" s="338"/>
      <c r="MCP284" s="338"/>
      <c r="MCQ284" s="37"/>
      <c r="MCR284" s="343"/>
      <c r="MCS284" s="338"/>
      <c r="MCT284" s="338"/>
      <c r="MCU284" s="37"/>
      <c r="MCV284" s="343"/>
      <c r="MCW284" s="338"/>
      <c r="MCX284" s="338"/>
      <c r="MCY284" s="37"/>
      <c r="MCZ284" s="343"/>
      <c r="MDA284" s="338"/>
      <c r="MDB284" s="338"/>
      <c r="MDC284" s="37"/>
      <c r="MDD284" s="343"/>
      <c r="MDE284" s="338"/>
      <c r="MDF284" s="338"/>
      <c r="MDG284" s="37"/>
      <c r="MDH284" s="343"/>
      <c r="MDI284" s="338"/>
      <c r="MDJ284" s="338"/>
      <c r="MDK284" s="37"/>
      <c r="MDL284" s="343"/>
      <c r="MDM284" s="338"/>
      <c r="MDN284" s="338"/>
      <c r="MDO284" s="37"/>
      <c r="MDP284" s="343"/>
      <c r="MDQ284" s="338"/>
      <c r="MDR284" s="338"/>
      <c r="MDS284" s="37"/>
      <c r="MDT284" s="343"/>
      <c r="MDU284" s="338"/>
      <c r="MDV284" s="338"/>
      <c r="MDW284" s="37"/>
      <c r="MDX284" s="343"/>
      <c r="MDY284" s="338"/>
      <c r="MDZ284" s="338"/>
      <c r="MEA284" s="37"/>
      <c r="MEB284" s="343"/>
      <c r="MEC284" s="338"/>
      <c r="MED284" s="338"/>
      <c r="MEE284" s="37"/>
      <c r="MEF284" s="343"/>
      <c r="MEG284" s="338"/>
      <c r="MEH284" s="338"/>
      <c r="MEI284" s="37"/>
      <c r="MEJ284" s="343"/>
      <c r="MEK284" s="338"/>
      <c r="MEL284" s="338"/>
      <c r="MEM284" s="37"/>
      <c r="MEN284" s="343"/>
      <c r="MEO284" s="338"/>
      <c r="MEP284" s="338"/>
      <c r="MEQ284" s="37"/>
      <c r="MER284" s="343"/>
      <c r="MES284" s="338"/>
      <c r="MET284" s="338"/>
      <c r="MEU284" s="37"/>
      <c r="MEV284" s="343"/>
      <c r="MEW284" s="338"/>
      <c r="MEX284" s="338"/>
      <c r="MEY284" s="37"/>
      <c r="MEZ284" s="343"/>
      <c r="MFA284" s="338"/>
      <c r="MFB284" s="338"/>
      <c r="MFC284" s="37"/>
      <c r="MFD284" s="343"/>
      <c r="MFE284" s="338"/>
      <c r="MFF284" s="338"/>
      <c r="MFG284" s="37"/>
      <c r="MFH284" s="343"/>
      <c r="MFI284" s="338"/>
      <c r="MFJ284" s="338"/>
      <c r="MFK284" s="37"/>
      <c r="MFL284" s="343"/>
      <c r="MFM284" s="338"/>
      <c r="MFN284" s="338"/>
      <c r="MFO284" s="37"/>
      <c r="MFP284" s="343"/>
      <c r="MFQ284" s="338"/>
      <c r="MFR284" s="338"/>
      <c r="MFS284" s="37"/>
      <c r="MFT284" s="343"/>
      <c r="MFU284" s="338"/>
      <c r="MFV284" s="338"/>
      <c r="MFW284" s="37"/>
      <c r="MFX284" s="343"/>
      <c r="MFY284" s="338"/>
      <c r="MFZ284" s="338"/>
      <c r="MGA284" s="37"/>
      <c r="MGB284" s="343"/>
      <c r="MGC284" s="338"/>
      <c r="MGD284" s="338"/>
      <c r="MGE284" s="37"/>
      <c r="MGF284" s="343"/>
      <c r="MGG284" s="338"/>
      <c r="MGH284" s="338"/>
      <c r="MGI284" s="37"/>
      <c r="MGJ284" s="343"/>
      <c r="MGK284" s="338"/>
      <c r="MGL284" s="338"/>
      <c r="MGM284" s="37"/>
      <c r="MGN284" s="343"/>
      <c r="MGO284" s="338"/>
      <c r="MGP284" s="338"/>
      <c r="MGQ284" s="37"/>
      <c r="MGR284" s="343"/>
      <c r="MGS284" s="338"/>
      <c r="MGT284" s="338"/>
      <c r="MGU284" s="37"/>
      <c r="MGV284" s="343"/>
      <c r="MGW284" s="338"/>
      <c r="MGX284" s="338"/>
      <c r="MGY284" s="37"/>
      <c r="MGZ284" s="343"/>
      <c r="MHA284" s="338"/>
      <c r="MHB284" s="338"/>
      <c r="MHC284" s="37"/>
      <c r="MHD284" s="343"/>
      <c r="MHE284" s="338"/>
      <c r="MHF284" s="338"/>
      <c r="MHG284" s="37"/>
      <c r="MHH284" s="343"/>
      <c r="MHI284" s="338"/>
      <c r="MHJ284" s="338"/>
      <c r="MHK284" s="37"/>
      <c r="MHL284" s="343"/>
      <c r="MHM284" s="338"/>
      <c r="MHN284" s="338"/>
      <c r="MHO284" s="37"/>
      <c r="MHP284" s="343"/>
      <c r="MHQ284" s="338"/>
      <c r="MHR284" s="338"/>
      <c r="MHS284" s="37"/>
      <c r="MHT284" s="343"/>
      <c r="MHU284" s="338"/>
      <c r="MHV284" s="338"/>
      <c r="MHW284" s="37"/>
      <c r="MHX284" s="343"/>
      <c r="MHY284" s="338"/>
      <c r="MHZ284" s="338"/>
      <c r="MIA284" s="37"/>
      <c r="MIB284" s="343"/>
      <c r="MIC284" s="338"/>
      <c r="MID284" s="338"/>
      <c r="MIE284" s="37"/>
      <c r="MIF284" s="343"/>
      <c r="MIG284" s="338"/>
      <c r="MIH284" s="338"/>
      <c r="MII284" s="37"/>
      <c r="MIJ284" s="343"/>
      <c r="MIK284" s="338"/>
      <c r="MIL284" s="338"/>
      <c r="MIM284" s="37"/>
      <c r="MIN284" s="343"/>
      <c r="MIO284" s="338"/>
      <c r="MIP284" s="338"/>
      <c r="MIQ284" s="37"/>
      <c r="MIR284" s="343"/>
      <c r="MIS284" s="338"/>
      <c r="MIT284" s="338"/>
      <c r="MIU284" s="37"/>
      <c r="MIV284" s="343"/>
      <c r="MIW284" s="338"/>
      <c r="MIX284" s="338"/>
      <c r="MIY284" s="37"/>
      <c r="MIZ284" s="343"/>
      <c r="MJA284" s="338"/>
      <c r="MJB284" s="338"/>
      <c r="MJC284" s="37"/>
      <c r="MJD284" s="343"/>
      <c r="MJE284" s="338"/>
      <c r="MJF284" s="338"/>
      <c r="MJG284" s="37"/>
      <c r="MJH284" s="343"/>
      <c r="MJI284" s="338"/>
      <c r="MJJ284" s="338"/>
      <c r="MJK284" s="37"/>
      <c r="MJL284" s="343"/>
      <c r="MJM284" s="338"/>
      <c r="MJN284" s="338"/>
      <c r="MJO284" s="37"/>
      <c r="MJP284" s="343"/>
      <c r="MJQ284" s="338"/>
      <c r="MJR284" s="338"/>
      <c r="MJS284" s="37"/>
      <c r="MJT284" s="343"/>
      <c r="MJU284" s="338"/>
      <c r="MJV284" s="338"/>
      <c r="MJW284" s="37"/>
      <c r="MJX284" s="343"/>
      <c r="MJY284" s="338"/>
      <c r="MJZ284" s="338"/>
      <c r="MKA284" s="37"/>
      <c r="MKB284" s="343"/>
      <c r="MKC284" s="338"/>
      <c r="MKD284" s="338"/>
      <c r="MKE284" s="37"/>
      <c r="MKF284" s="343"/>
      <c r="MKG284" s="338"/>
      <c r="MKH284" s="338"/>
      <c r="MKI284" s="37"/>
      <c r="MKJ284" s="343"/>
      <c r="MKK284" s="338"/>
      <c r="MKL284" s="338"/>
      <c r="MKM284" s="37"/>
      <c r="MKN284" s="343"/>
      <c r="MKO284" s="338"/>
      <c r="MKP284" s="338"/>
      <c r="MKQ284" s="37"/>
      <c r="MKR284" s="343"/>
      <c r="MKS284" s="338"/>
      <c r="MKT284" s="338"/>
      <c r="MKU284" s="37"/>
      <c r="MKV284" s="343"/>
      <c r="MKW284" s="338"/>
      <c r="MKX284" s="338"/>
      <c r="MKY284" s="37"/>
      <c r="MKZ284" s="343"/>
      <c r="MLA284" s="338"/>
      <c r="MLB284" s="338"/>
      <c r="MLC284" s="37"/>
      <c r="MLD284" s="343"/>
      <c r="MLE284" s="338"/>
      <c r="MLF284" s="338"/>
      <c r="MLG284" s="37"/>
      <c r="MLH284" s="343"/>
      <c r="MLI284" s="338"/>
      <c r="MLJ284" s="338"/>
      <c r="MLK284" s="37"/>
      <c r="MLL284" s="343"/>
      <c r="MLM284" s="338"/>
      <c r="MLN284" s="338"/>
      <c r="MLO284" s="37"/>
      <c r="MLP284" s="343"/>
      <c r="MLQ284" s="338"/>
      <c r="MLR284" s="338"/>
      <c r="MLS284" s="37"/>
      <c r="MLT284" s="343"/>
      <c r="MLU284" s="338"/>
      <c r="MLV284" s="338"/>
      <c r="MLW284" s="37"/>
      <c r="MLX284" s="343"/>
      <c r="MLY284" s="338"/>
      <c r="MLZ284" s="338"/>
      <c r="MMA284" s="37"/>
      <c r="MMB284" s="343"/>
      <c r="MMC284" s="338"/>
      <c r="MMD284" s="338"/>
      <c r="MME284" s="37"/>
      <c r="MMF284" s="343"/>
      <c r="MMG284" s="338"/>
      <c r="MMH284" s="338"/>
      <c r="MMI284" s="37"/>
      <c r="MMJ284" s="343"/>
      <c r="MMK284" s="338"/>
      <c r="MML284" s="338"/>
      <c r="MMM284" s="37"/>
      <c r="MMN284" s="343"/>
      <c r="MMO284" s="338"/>
      <c r="MMP284" s="338"/>
      <c r="MMQ284" s="37"/>
      <c r="MMR284" s="343"/>
      <c r="MMS284" s="338"/>
      <c r="MMT284" s="338"/>
      <c r="MMU284" s="37"/>
      <c r="MMV284" s="343"/>
      <c r="MMW284" s="338"/>
      <c r="MMX284" s="338"/>
      <c r="MMY284" s="37"/>
      <c r="MMZ284" s="343"/>
      <c r="MNA284" s="338"/>
      <c r="MNB284" s="338"/>
      <c r="MNC284" s="37"/>
      <c r="MND284" s="343"/>
      <c r="MNE284" s="338"/>
      <c r="MNF284" s="338"/>
      <c r="MNG284" s="37"/>
      <c r="MNH284" s="343"/>
      <c r="MNI284" s="338"/>
      <c r="MNJ284" s="338"/>
      <c r="MNK284" s="37"/>
      <c r="MNL284" s="343"/>
      <c r="MNM284" s="338"/>
      <c r="MNN284" s="338"/>
      <c r="MNO284" s="37"/>
      <c r="MNP284" s="343"/>
      <c r="MNQ284" s="338"/>
      <c r="MNR284" s="338"/>
      <c r="MNS284" s="37"/>
      <c r="MNT284" s="343"/>
      <c r="MNU284" s="338"/>
      <c r="MNV284" s="338"/>
      <c r="MNW284" s="37"/>
      <c r="MNX284" s="343"/>
      <c r="MNY284" s="338"/>
      <c r="MNZ284" s="338"/>
      <c r="MOA284" s="37"/>
      <c r="MOB284" s="343"/>
      <c r="MOC284" s="338"/>
      <c r="MOD284" s="338"/>
      <c r="MOE284" s="37"/>
      <c r="MOF284" s="343"/>
      <c r="MOG284" s="338"/>
      <c r="MOH284" s="338"/>
      <c r="MOI284" s="37"/>
      <c r="MOJ284" s="343"/>
      <c r="MOK284" s="338"/>
      <c r="MOL284" s="338"/>
      <c r="MOM284" s="37"/>
      <c r="MON284" s="343"/>
      <c r="MOO284" s="338"/>
      <c r="MOP284" s="338"/>
      <c r="MOQ284" s="37"/>
      <c r="MOR284" s="343"/>
      <c r="MOS284" s="338"/>
      <c r="MOT284" s="338"/>
      <c r="MOU284" s="37"/>
      <c r="MOV284" s="343"/>
      <c r="MOW284" s="338"/>
      <c r="MOX284" s="338"/>
      <c r="MOY284" s="37"/>
      <c r="MOZ284" s="343"/>
      <c r="MPA284" s="338"/>
      <c r="MPB284" s="338"/>
      <c r="MPC284" s="37"/>
      <c r="MPD284" s="343"/>
      <c r="MPE284" s="338"/>
      <c r="MPF284" s="338"/>
      <c r="MPG284" s="37"/>
      <c r="MPH284" s="343"/>
      <c r="MPI284" s="338"/>
      <c r="MPJ284" s="338"/>
      <c r="MPK284" s="37"/>
      <c r="MPL284" s="343"/>
      <c r="MPM284" s="338"/>
      <c r="MPN284" s="338"/>
      <c r="MPO284" s="37"/>
      <c r="MPP284" s="343"/>
      <c r="MPQ284" s="338"/>
      <c r="MPR284" s="338"/>
      <c r="MPS284" s="37"/>
      <c r="MPT284" s="343"/>
      <c r="MPU284" s="338"/>
      <c r="MPV284" s="338"/>
      <c r="MPW284" s="37"/>
      <c r="MPX284" s="343"/>
      <c r="MPY284" s="338"/>
      <c r="MPZ284" s="338"/>
      <c r="MQA284" s="37"/>
      <c r="MQB284" s="343"/>
      <c r="MQC284" s="338"/>
      <c r="MQD284" s="338"/>
      <c r="MQE284" s="37"/>
      <c r="MQF284" s="343"/>
      <c r="MQG284" s="338"/>
      <c r="MQH284" s="338"/>
      <c r="MQI284" s="37"/>
      <c r="MQJ284" s="343"/>
      <c r="MQK284" s="338"/>
      <c r="MQL284" s="338"/>
      <c r="MQM284" s="37"/>
      <c r="MQN284" s="343"/>
      <c r="MQO284" s="338"/>
      <c r="MQP284" s="338"/>
      <c r="MQQ284" s="37"/>
      <c r="MQR284" s="343"/>
      <c r="MQS284" s="338"/>
      <c r="MQT284" s="338"/>
      <c r="MQU284" s="37"/>
      <c r="MQV284" s="343"/>
      <c r="MQW284" s="338"/>
      <c r="MQX284" s="338"/>
      <c r="MQY284" s="37"/>
      <c r="MQZ284" s="343"/>
      <c r="MRA284" s="338"/>
      <c r="MRB284" s="338"/>
      <c r="MRC284" s="37"/>
      <c r="MRD284" s="343"/>
      <c r="MRE284" s="338"/>
      <c r="MRF284" s="338"/>
      <c r="MRG284" s="37"/>
      <c r="MRH284" s="343"/>
      <c r="MRI284" s="338"/>
      <c r="MRJ284" s="338"/>
      <c r="MRK284" s="37"/>
      <c r="MRL284" s="343"/>
      <c r="MRM284" s="338"/>
      <c r="MRN284" s="338"/>
      <c r="MRO284" s="37"/>
      <c r="MRP284" s="343"/>
      <c r="MRQ284" s="338"/>
      <c r="MRR284" s="338"/>
      <c r="MRS284" s="37"/>
      <c r="MRT284" s="343"/>
      <c r="MRU284" s="338"/>
      <c r="MRV284" s="338"/>
      <c r="MRW284" s="37"/>
      <c r="MRX284" s="343"/>
      <c r="MRY284" s="338"/>
      <c r="MRZ284" s="338"/>
      <c r="MSA284" s="37"/>
      <c r="MSB284" s="343"/>
      <c r="MSC284" s="338"/>
      <c r="MSD284" s="338"/>
      <c r="MSE284" s="37"/>
      <c r="MSF284" s="343"/>
      <c r="MSG284" s="338"/>
      <c r="MSH284" s="338"/>
      <c r="MSI284" s="37"/>
      <c r="MSJ284" s="343"/>
      <c r="MSK284" s="338"/>
      <c r="MSL284" s="338"/>
      <c r="MSM284" s="37"/>
      <c r="MSN284" s="343"/>
      <c r="MSO284" s="338"/>
      <c r="MSP284" s="338"/>
      <c r="MSQ284" s="37"/>
      <c r="MSR284" s="343"/>
      <c r="MSS284" s="338"/>
      <c r="MST284" s="338"/>
      <c r="MSU284" s="37"/>
      <c r="MSV284" s="343"/>
      <c r="MSW284" s="338"/>
      <c r="MSX284" s="338"/>
      <c r="MSY284" s="37"/>
      <c r="MSZ284" s="343"/>
      <c r="MTA284" s="338"/>
      <c r="MTB284" s="338"/>
      <c r="MTC284" s="37"/>
      <c r="MTD284" s="343"/>
      <c r="MTE284" s="338"/>
      <c r="MTF284" s="338"/>
      <c r="MTG284" s="37"/>
      <c r="MTH284" s="343"/>
      <c r="MTI284" s="338"/>
      <c r="MTJ284" s="338"/>
      <c r="MTK284" s="37"/>
      <c r="MTL284" s="343"/>
      <c r="MTM284" s="338"/>
      <c r="MTN284" s="338"/>
      <c r="MTO284" s="37"/>
      <c r="MTP284" s="343"/>
      <c r="MTQ284" s="338"/>
      <c r="MTR284" s="338"/>
      <c r="MTS284" s="37"/>
      <c r="MTT284" s="343"/>
      <c r="MTU284" s="338"/>
      <c r="MTV284" s="338"/>
      <c r="MTW284" s="37"/>
      <c r="MTX284" s="343"/>
      <c r="MTY284" s="338"/>
      <c r="MTZ284" s="338"/>
      <c r="MUA284" s="37"/>
      <c r="MUB284" s="343"/>
      <c r="MUC284" s="338"/>
      <c r="MUD284" s="338"/>
      <c r="MUE284" s="37"/>
      <c r="MUF284" s="343"/>
      <c r="MUG284" s="338"/>
      <c r="MUH284" s="338"/>
      <c r="MUI284" s="37"/>
      <c r="MUJ284" s="343"/>
      <c r="MUK284" s="338"/>
      <c r="MUL284" s="338"/>
      <c r="MUM284" s="37"/>
      <c r="MUN284" s="343"/>
      <c r="MUO284" s="338"/>
      <c r="MUP284" s="338"/>
      <c r="MUQ284" s="37"/>
      <c r="MUR284" s="343"/>
      <c r="MUS284" s="338"/>
      <c r="MUT284" s="338"/>
      <c r="MUU284" s="37"/>
      <c r="MUV284" s="343"/>
      <c r="MUW284" s="338"/>
      <c r="MUX284" s="338"/>
      <c r="MUY284" s="37"/>
      <c r="MUZ284" s="343"/>
      <c r="MVA284" s="338"/>
      <c r="MVB284" s="338"/>
      <c r="MVC284" s="37"/>
      <c r="MVD284" s="343"/>
      <c r="MVE284" s="338"/>
      <c r="MVF284" s="338"/>
      <c r="MVG284" s="37"/>
      <c r="MVH284" s="343"/>
      <c r="MVI284" s="338"/>
      <c r="MVJ284" s="338"/>
      <c r="MVK284" s="37"/>
      <c r="MVL284" s="343"/>
      <c r="MVM284" s="338"/>
      <c r="MVN284" s="338"/>
      <c r="MVO284" s="37"/>
      <c r="MVP284" s="343"/>
      <c r="MVQ284" s="338"/>
      <c r="MVR284" s="338"/>
      <c r="MVS284" s="37"/>
      <c r="MVT284" s="343"/>
      <c r="MVU284" s="338"/>
      <c r="MVV284" s="338"/>
      <c r="MVW284" s="37"/>
      <c r="MVX284" s="343"/>
      <c r="MVY284" s="338"/>
      <c r="MVZ284" s="338"/>
      <c r="MWA284" s="37"/>
      <c r="MWB284" s="343"/>
      <c r="MWC284" s="338"/>
      <c r="MWD284" s="338"/>
      <c r="MWE284" s="37"/>
      <c r="MWF284" s="343"/>
      <c r="MWG284" s="338"/>
      <c r="MWH284" s="338"/>
      <c r="MWI284" s="37"/>
      <c r="MWJ284" s="343"/>
      <c r="MWK284" s="338"/>
      <c r="MWL284" s="338"/>
      <c r="MWM284" s="37"/>
      <c r="MWN284" s="343"/>
      <c r="MWO284" s="338"/>
      <c r="MWP284" s="338"/>
      <c r="MWQ284" s="37"/>
      <c r="MWR284" s="343"/>
      <c r="MWS284" s="338"/>
      <c r="MWT284" s="338"/>
      <c r="MWU284" s="37"/>
      <c r="MWV284" s="343"/>
      <c r="MWW284" s="338"/>
      <c r="MWX284" s="338"/>
      <c r="MWY284" s="37"/>
      <c r="MWZ284" s="343"/>
      <c r="MXA284" s="338"/>
      <c r="MXB284" s="338"/>
      <c r="MXC284" s="37"/>
      <c r="MXD284" s="343"/>
      <c r="MXE284" s="338"/>
      <c r="MXF284" s="338"/>
      <c r="MXG284" s="37"/>
      <c r="MXH284" s="343"/>
      <c r="MXI284" s="338"/>
      <c r="MXJ284" s="338"/>
      <c r="MXK284" s="37"/>
      <c r="MXL284" s="343"/>
      <c r="MXM284" s="338"/>
      <c r="MXN284" s="338"/>
      <c r="MXO284" s="37"/>
      <c r="MXP284" s="343"/>
      <c r="MXQ284" s="338"/>
      <c r="MXR284" s="338"/>
      <c r="MXS284" s="37"/>
      <c r="MXT284" s="343"/>
      <c r="MXU284" s="338"/>
      <c r="MXV284" s="338"/>
      <c r="MXW284" s="37"/>
      <c r="MXX284" s="343"/>
      <c r="MXY284" s="338"/>
      <c r="MXZ284" s="338"/>
      <c r="MYA284" s="37"/>
      <c r="MYB284" s="343"/>
      <c r="MYC284" s="338"/>
      <c r="MYD284" s="338"/>
      <c r="MYE284" s="37"/>
      <c r="MYF284" s="343"/>
      <c r="MYG284" s="338"/>
      <c r="MYH284" s="338"/>
      <c r="MYI284" s="37"/>
      <c r="MYJ284" s="343"/>
      <c r="MYK284" s="338"/>
      <c r="MYL284" s="338"/>
      <c r="MYM284" s="37"/>
      <c r="MYN284" s="343"/>
      <c r="MYO284" s="338"/>
      <c r="MYP284" s="338"/>
      <c r="MYQ284" s="37"/>
      <c r="MYR284" s="343"/>
      <c r="MYS284" s="338"/>
      <c r="MYT284" s="338"/>
      <c r="MYU284" s="37"/>
      <c r="MYV284" s="343"/>
      <c r="MYW284" s="338"/>
      <c r="MYX284" s="338"/>
      <c r="MYY284" s="37"/>
      <c r="MYZ284" s="343"/>
      <c r="MZA284" s="338"/>
      <c r="MZB284" s="338"/>
      <c r="MZC284" s="37"/>
      <c r="MZD284" s="343"/>
      <c r="MZE284" s="338"/>
      <c r="MZF284" s="338"/>
      <c r="MZG284" s="37"/>
      <c r="MZH284" s="343"/>
      <c r="MZI284" s="338"/>
      <c r="MZJ284" s="338"/>
      <c r="MZK284" s="37"/>
      <c r="MZL284" s="343"/>
      <c r="MZM284" s="338"/>
      <c r="MZN284" s="338"/>
      <c r="MZO284" s="37"/>
      <c r="MZP284" s="343"/>
      <c r="MZQ284" s="338"/>
      <c r="MZR284" s="338"/>
      <c r="MZS284" s="37"/>
      <c r="MZT284" s="343"/>
      <c r="MZU284" s="338"/>
      <c r="MZV284" s="338"/>
      <c r="MZW284" s="37"/>
      <c r="MZX284" s="343"/>
      <c r="MZY284" s="338"/>
      <c r="MZZ284" s="338"/>
      <c r="NAA284" s="37"/>
      <c r="NAB284" s="343"/>
      <c r="NAC284" s="338"/>
      <c r="NAD284" s="338"/>
      <c r="NAE284" s="37"/>
      <c r="NAF284" s="343"/>
      <c r="NAG284" s="338"/>
      <c r="NAH284" s="338"/>
      <c r="NAI284" s="37"/>
      <c r="NAJ284" s="343"/>
      <c r="NAK284" s="338"/>
      <c r="NAL284" s="338"/>
      <c r="NAM284" s="37"/>
      <c r="NAN284" s="343"/>
      <c r="NAO284" s="338"/>
      <c r="NAP284" s="338"/>
      <c r="NAQ284" s="37"/>
      <c r="NAR284" s="343"/>
      <c r="NAS284" s="338"/>
      <c r="NAT284" s="338"/>
      <c r="NAU284" s="37"/>
      <c r="NAV284" s="343"/>
      <c r="NAW284" s="338"/>
      <c r="NAX284" s="338"/>
      <c r="NAY284" s="37"/>
      <c r="NAZ284" s="343"/>
      <c r="NBA284" s="338"/>
      <c r="NBB284" s="338"/>
      <c r="NBC284" s="37"/>
      <c r="NBD284" s="343"/>
      <c r="NBE284" s="338"/>
      <c r="NBF284" s="338"/>
      <c r="NBG284" s="37"/>
      <c r="NBH284" s="343"/>
      <c r="NBI284" s="338"/>
      <c r="NBJ284" s="338"/>
      <c r="NBK284" s="37"/>
      <c r="NBL284" s="343"/>
      <c r="NBM284" s="338"/>
      <c r="NBN284" s="338"/>
      <c r="NBO284" s="37"/>
      <c r="NBP284" s="343"/>
      <c r="NBQ284" s="338"/>
      <c r="NBR284" s="338"/>
      <c r="NBS284" s="37"/>
      <c r="NBT284" s="343"/>
      <c r="NBU284" s="338"/>
      <c r="NBV284" s="338"/>
      <c r="NBW284" s="37"/>
      <c r="NBX284" s="343"/>
      <c r="NBY284" s="338"/>
      <c r="NBZ284" s="338"/>
      <c r="NCA284" s="37"/>
      <c r="NCB284" s="343"/>
      <c r="NCC284" s="338"/>
      <c r="NCD284" s="338"/>
      <c r="NCE284" s="37"/>
      <c r="NCF284" s="343"/>
      <c r="NCG284" s="338"/>
      <c r="NCH284" s="338"/>
      <c r="NCI284" s="37"/>
      <c r="NCJ284" s="343"/>
      <c r="NCK284" s="338"/>
      <c r="NCL284" s="338"/>
      <c r="NCM284" s="37"/>
      <c r="NCN284" s="343"/>
      <c r="NCO284" s="338"/>
      <c r="NCP284" s="338"/>
      <c r="NCQ284" s="37"/>
      <c r="NCR284" s="343"/>
      <c r="NCS284" s="338"/>
      <c r="NCT284" s="338"/>
      <c r="NCU284" s="37"/>
      <c r="NCV284" s="343"/>
      <c r="NCW284" s="338"/>
      <c r="NCX284" s="338"/>
      <c r="NCY284" s="37"/>
      <c r="NCZ284" s="343"/>
      <c r="NDA284" s="338"/>
      <c r="NDB284" s="338"/>
      <c r="NDC284" s="37"/>
      <c r="NDD284" s="343"/>
      <c r="NDE284" s="338"/>
      <c r="NDF284" s="338"/>
      <c r="NDG284" s="37"/>
      <c r="NDH284" s="343"/>
      <c r="NDI284" s="338"/>
      <c r="NDJ284" s="338"/>
      <c r="NDK284" s="37"/>
      <c r="NDL284" s="343"/>
      <c r="NDM284" s="338"/>
      <c r="NDN284" s="338"/>
      <c r="NDO284" s="37"/>
      <c r="NDP284" s="343"/>
      <c r="NDQ284" s="338"/>
      <c r="NDR284" s="338"/>
      <c r="NDS284" s="37"/>
      <c r="NDT284" s="343"/>
      <c r="NDU284" s="338"/>
      <c r="NDV284" s="338"/>
      <c r="NDW284" s="37"/>
      <c r="NDX284" s="343"/>
      <c r="NDY284" s="338"/>
      <c r="NDZ284" s="338"/>
      <c r="NEA284" s="37"/>
      <c r="NEB284" s="343"/>
      <c r="NEC284" s="338"/>
      <c r="NED284" s="338"/>
      <c r="NEE284" s="37"/>
      <c r="NEF284" s="343"/>
      <c r="NEG284" s="338"/>
      <c r="NEH284" s="338"/>
      <c r="NEI284" s="37"/>
      <c r="NEJ284" s="343"/>
      <c r="NEK284" s="338"/>
      <c r="NEL284" s="338"/>
      <c r="NEM284" s="37"/>
      <c r="NEN284" s="343"/>
      <c r="NEO284" s="338"/>
      <c r="NEP284" s="338"/>
      <c r="NEQ284" s="37"/>
      <c r="NER284" s="343"/>
      <c r="NES284" s="338"/>
      <c r="NET284" s="338"/>
      <c r="NEU284" s="37"/>
      <c r="NEV284" s="343"/>
      <c r="NEW284" s="338"/>
      <c r="NEX284" s="338"/>
      <c r="NEY284" s="37"/>
      <c r="NEZ284" s="343"/>
      <c r="NFA284" s="338"/>
      <c r="NFB284" s="338"/>
      <c r="NFC284" s="37"/>
      <c r="NFD284" s="343"/>
      <c r="NFE284" s="338"/>
      <c r="NFF284" s="338"/>
      <c r="NFG284" s="37"/>
      <c r="NFH284" s="343"/>
      <c r="NFI284" s="338"/>
      <c r="NFJ284" s="338"/>
      <c r="NFK284" s="37"/>
      <c r="NFL284" s="343"/>
      <c r="NFM284" s="338"/>
      <c r="NFN284" s="338"/>
      <c r="NFO284" s="37"/>
      <c r="NFP284" s="343"/>
      <c r="NFQ284" s="338"/>
      <c r="NFR284" s="338"/>
      <c r="NFS284" s="37"/>
      <c r="NFT284" s="343"/>
      <c r="NFU284" s="338"/>
      <c r="NFV284" s="338"/>
      <c r="NFW284" s="37"/>
      <c r="NFX284" s="343"/>
      <c r="NFY284" s="338"/>
      <c r="NFZ284" s="338"/>
      <c r="NGA284" s="37"/>
      <c r="NGB284" s="343"/>
      <c r="NGC284" s="338"/>
      <c r="NGD284" s="338"/>
      <c r="NGE284" s="37"/>
      <c r="NGF284" s="343"/>
      <c r="NGG284" s="338"/>
      <c r="NGH284" s="338"/>
      <c r="NGI284" s="37"/>
      <c r="NGJ284" s="343"/>
      <c r="NGK284" s="338"/>
      <c r="NGL284" s="338"/>
      <c r="NGM284" s="37"/>
      <c r="NGN284" s="343"/>
      <c r="NGO284" s="338"/>
      <c r="NGP284" s="338"/>
      <c r="NGQ284" s="37"/>
      <c r="NGR284" s="343"/>
      <c r="NGS284" s="338"/>
      <c r="NGT284" s="338"/>
      <c r="NGU284" s="37"/>
      <c r="NGV284" s="343"/>
      <c r="NGW284" s="338"/>
      <c r="NGX284" s="338"/>
      <c r="NGY284" s="37"/>
      <c r="NGZ284" s="343"/>
      <c r="NHA284" s="338"/>
      <c r="NHB284" s="338"/>
      <c r="NHC284" s="37"/>
      <c r="NHD284" s="343"/>
      <c r="NHE284" s="338"/>
      <c r="NHF284" s="338"/>
      <c r="NHG284" s="37"/>
      <c r="NHH284" s="343"/>
      <c r="NHI284" s="338"/>
      <c r="NHJ284" s="338"/>
      <c r="NHK284" s="37"/>
      <c r="NHL284" s="343"/>
      <c r="NHM284" s="338"/>
      <c r="NHN284" s="338"/>
      <c r="NHO284" s="37"/>
      <c r="NHP284" s="343"/>
      <c r="NHQ284" s="338"/>
      <c r="NHR284" s="338"/>
      <c r="NHS284" s="37"/>
      <c r="NHT284" s="343"/>
      <c r="NHU284" s="338"/>
      <c r="NHV284" s="338"/>
      <c r="NHW284" s="37"/>
      <c r="NHX284" s="343"/>
      <c r="NHY284" s="338"/>
      <c r="NHZ284" s="338"/>
      <c r="NIA284" s="37"/>
      <c r="NIB284" s="343"/>
      <c r="NIC284" s="338"/>
      <c r="NID284" s="338"/>
      <c r="NIE284" s="37"/>
      <c r="NIF284" s="343"/>
      <c r="NIG284" s="338"/>
      <c r="NIH284" s="338"/>
      <c r="NII284" s="37"/>
      <c r="NIJ284" s="343"/>
      <c r="NIK284" s="338"/>
      <c r="NIL284" s="338"/>
      <c r="NIM284" s="37"/>
      <c r="NIN284" s="343"/>
      <c r="NIO284" s="338"/>
      <c r="NIP284" s="338"/>
      <c r="NIQ284" s="37"/>
      <c r="NIR284" s="343"/>
      <c r="NIS284" s="338"/>
      <c r="NIT284" s="338"/>
      <c r="NIU284" s="37"/>
      <c r="NIV284" s="343"/>
      <c r="NIW284" s="338"/>
      <c r="NIX284" s="338"/>
      <c r="NIY284" s="37"/>
      <c r="NIZ284" s="343"/>
      <c r="NJA284" s="338"/>
      <c r="NJB284" s="338"/>
      <c r="NJC284" s="37"/>
      <c r="NJD284" s="343"/>
      <c r="NJE284" s="338"/>
      <c r="NJF284" s="338"/>
      <c r="NJG284" s="37"/>
      <c r="NJH284" s="343"/>
      <c r="NJI284" s="338"/>
      <c r="NJJ284" s="338"/>
      <c r="NJK284" s="37"/>
      <c r="NJL284" s="343"/>
      <c r="NJM284" s="338"/>
      <c r="NJN284" s="338"/>
      <c r="NJO284" s="37"/>
      <c r="NJP284" s="343"/>
      <c r="NJQ284" s="338"/>
      <c r="NJR284" s="338"/>
      <c r="NJS284" s="37"/>
      <c r="NJT284" s="343"/>
      <c r="NJU284" s="338"/>
      <c r="NJV284" s="338"/>
      <c r="NJW284" s="37"/>
      <c r="NJX284" s="343"/>
      <c r="NJY284" s="338"/>
      <c r="NJZ284" s="338"/>
      <c r="NKA284" s="37"/>
      <c r="NKB284" s="343"/>
      <c r="NKC284" s="338"/>
      <c r="NKD284" s="338"/>
      <c r="NKE284" s="37"/>
      <c r="NKF284" s="343"/>
      <c r="NKG284" s="338"/>
      <c r="NKH284" s="338"/>
      <c r="NKI284" s="37"/>
      <c r="NKJ284" s="343"/>
      <c r="NKK284" s="338"/>
      <c r="NKL284" s="338"/>
      <c r="NKM284" s="37"/>
      <c r="NKN284" s="343"/>
      <c r="NKO284" s="338"/>
      <c r="NKP284" s="338"/>
      <c r="NKQ284" s="37"/>
      <c r="NKR284" s="343"/>
      <c r="NKS284" s="338"/>
      <c r="NKT284" s="338"/>
      <c r="NKU284" s="37"/>
      <c r="NKV284" s="343"/>
      <c r="NKW284" s="338"/>
      <c r="NKX284" s="338"/>
      <c r="NKY284" s="37"/>
      <c r="NKZ284" s="343"/>
      <c r="NLA284" s="338"/>
      <c r="NLB284" s="338"/>
      <c r="NLC284" s="37"/>
      <c r="NLD284" s="343"/>
      <c r="NLE284" s="338"/>
      <c r="NLF284" s="338"/>
      <c r="NLG284" s="37"/>
      <c r="NLH284" s="343"/>
      <c r="NLI284" s="338"/>
      <c r="NLJ284" s="338"/>
      <c r="NLK284" s="37"/>
      <c r="NLL284" s="343"/>
      <c r="NLM284" s="338"/>
      <c r="NLN284" s="338"/>
      <c r="NLO284" s="37"/>
      <c r="NLP284" s="343"/>
      <c r="NLQ284" s="338"/>
      <c r="NLR284" s="338"/>
      <c r="NLS284" s="37"/>
      <c r="NLT284" s="343"/>
      <c r="NLU284" s="338"/>
      <c r="NLV284" s="338"/>
      <c r="NLW284" s="37"/>
      <c r="NLX284" s="343"/>
      <c r="NLY284" s="338"/>
      <c r="NLZ284" s="338"/>
      <c r="NMA284" s="37"/>
      <c r="NMB284" s="343"/>
      <c r="NMC284" s="338"/>
      <c r="NMD284" s="338"/>
      <c r="NME284" s="37"/>
      <c r="NMF284" s="343"/>
      <c r="NMG284" s="338"/>
      <c r="NMH284" s="338"/>
      <c r="NMI284" s="37"/>
      <c r="NMJ284" s="343"/>
      <c r="NMK284" s="338"/>
      <c r="NML284" s="338"/>
      <c r="NMM284" s="37"/>
      <c r="NMN284" s="343"/>
      <c r="NMO284" s="338"/>
      <c r="NMP284" s="338"/>
      <c r="NMQ284" s="37"/>
      <c r="NMR284" s="343"/>
      <c r="NMS284" s="338"/>
      <c r="NMT284" s="338"/>
      <c r="NMU284" s="37"/>
      <c r="NMV284" s="343"/>
      <c r="NMW284" s="338"/>
      <c r="NMX284" s="338"/>
      <c r="NMY284" s="37"/>
      <c r="NMZ284" s="343"/>
      <c r="NNA284" s="338"/>
      <c r="NNB284" s="338"/>
      <c r="NNC284" s="37"/>
      <c r="NND284" s="343"/>
      <c r="NNE284" s="338"/>
      <c r="NNF284" s="338"/>
      <c r="NNG284" s="37"/>
      <c r="NNH284" s="343"/>
      <c r="NNI284" s="338"/>
      <c r="NNJ284" s="338"/>
      <c r="NNK284" s="37"/>
      <c r="NNL284" s="343"/>
      <c r="NNM284" s="338"/>
      <c r="NNN284" s="338"/>
      <c r="NNO284" s="37"/>
      <c r="NNP284" s="343"/>
      <c r="NNQ284" s="338"/>
      <c r="NNR284" s="338"/>
      <c r="NNS284" s="37"/>
      <c r="NNT284" s="343"/>
      <c r="NNU284" s="338"/>
      <c r="NNV284" s="338"/>
      <c r="NNW284" s="37"/>
      <c r="NNX284" s="343"/>
      <c r="NNY284" s="338"/>
      <c r="NNZ284" s="338"/>
      <c r="NOA284" s="37"/>
      <c r="NOB284" s="343"/>
      <c r="NOC284" s="338"/>
      <c r="NOD284" s="338"/>
      <c r="NOE284" s="37"/>
      <c r="NOF284" s="343"/>
      <c r="NOG284" s="338"/>
      <c r="NOH284" s="338"/>
      <c r="NOI284" s="37"/>
      <c r="NOJ284" s="343"/>
      <c r="NOK284" s="338"/>
      <c r="NOL284" s="338"/>
      <c r="NOM284" s="37"/>
      <c r="NON284" s="343"/>
      <c r="NOO284" s="338"/>
      <c r="NOP284" s="338"/>
      <c r="NOQ284" s="37"/>
      <c r="NOR284" s="343"/>
      <c r="NOS284" s="338"/>
      <c r="NOT284" s="338"/>
      <c r="NOU284" s="37"/>
      <c r="NOV284" s="343"/>
      <c r="NOW284" s="338"/>
      <c r="NOX284" s="338"/>
      <c r="NOY284" s="37"/>
      <c r="NOZ284" s="343"/>
      <c r="NPA284" s="338"/>
      <c r="NPB284" s="338"/>
      <c r="NPC284" s="37"/>
      <c r="NPD284" s="343"/>
      <c r="NPE284" s="338"/>
      <c r="NPF284" s="338"/>
      <c r="NPG284" s="37"/>
      <c r="NPH284" s="343"/>
      <c r="NPI284" s="338"/>
      <c r="NPJ284" s="338"/>
      <c r="NPK284" s="37"/>
      <c r="NPL284" s="343"/>
      <c r="NPM284" s="338"/>
      <c r="NPN284" s="338"/>
      <c r="NPO284" s="37"/>
      <c r="NPP284" s="343"/>
      <c r="NPQ284" s="338"/>
      <c r="NPR284" s="338"/>
      <c r="NPS284" s="37"/>
      <c r="NPT284" s="343"/>
      <c r="NPU284" s="338"/>
      <c r="NPV284" s="338"/>
      <c r="NPW284" s="37"/>
      <c r="NPX284" s="343"/>
      <c r="NPY284" s="338"/>
      <c r="NPZ284" s="338"/>
      <c r="NQA284" s="37"/>
      <c r="NQB284" s="343"/>
      <c r="NQC284" s="338"/>
      <c r="NQD284" s="338"/>
      <c r="NQE284" s="37"/>
      <c r="NQF284" s="343"/>
      <c r="NQG284" s="338"/>
      <c r="NQH284" s="338"/>
      <c r="NQI284" s="37"/>
      <c r="NQJ284" s="343"/>
      <c r="NQK284" s="338"/>
      <c r="NQL284" s="338"/>
      <c r="NQM284" s="37"/>
      <c r="NQN284" s="343"/>
      <c r="NQO284" s="338"/>
      <c r="NQP284" s="338"/>
      <c r="NQQ284" s="37"/>
      <c r="NQR284" s="343"/>
      <c r="NQS284" s="338"/>
      <c r="NQT284" s="338"/>
      <c r="NQU284" s="37"/>
      <c r="NQV284" s="343"/>
      <c r="NQW284" s="338"/>
      <c r="NQX284" s="338"/>
      <c r="NQY284" s="37"/>
      <c r="NQZ284" s="343"/>
      <c r="NRA284" s="338"/>
      <c r="NRB284" s="338"/>
      <c r="NRC284" s="37"/>
      <c r="NRD284" s="343"/>
      <c r="NRE284" s="338"/>
      <c r="NRF284" s="338"/>
      <c r="NRG284" s="37"/>
      <c r="NRH284" s="343"/>
      <c r="NRI284" s="338"/>
      <c r="NRJ284" s="338"/>
      <c r="NRK284" s="37"/>
      <c r="NRL284" s="343"/>
      <c r="NRM284" s="338"/>
      <c r="NRN284" s="338"/>
      <c r="NRO284" s="37"/>
      <c r="NRP284" s="343"/>
      <c r="NRQ284" s="338"/>
      <c r="NRR284" s="338"/>
      <c r="NRS284" s="37"/>
      <c r="NRT284" s="343"/>
      <c r="NRU284" s="338"/>
      <c r="NRV284" s="338"/>
      <c r="NRW284" s="37"/>
      <c r="NRX284" s="343"/>
      <c r="NRY284" s="338"/>
      <c r="NRZ284" s="338"/>
      <c r="NSA284" s="37"/>
      <c r="NSB284" s="343"/>
      <c r="NSC284" s="338"/>
      <c r="NSD284" s="338"/>
      <c r="NSE284" s="37"/>
      <c r="NSF284" s="343"/>
      <c r="NSG284" s="338"/>
      <c r="NSH284" s="338"/>
      <c r="NSI284" s="37"/>
      <c r="NSJ284" s="343"/>
      <c r="NSK284" s="338"/>
      <c r="NSL284" s="338"/>
      <c r="NSM284" s="37"/>
      <c r="NSN284" s="343"/>
      <c r="NSO284" s="338"/>
      <c r="NSP284" s="338"/>
      <c r="NSQ284" s="37"/>
      <c r="NSR284" s="343"/>
      <c r="NSS284" s="338"/>
      <c r="NST284" s="338"/>
      <c r="NSU284" s="37"/>
      <c r="NSV284" s="343"/>
      <c r="NSW284" s="338"/>
      <c r="NSX284" s="338"/>
      <c r="NSY284" s="37"/>
      <c r="NSZ284" s="343"/>
      <c r="NTA284" s="338"/>
      <c r="NTB284" s="338"/>
      <c r="NTC284" s="37"/>
      <c r="NTD284" s="343"/>
      <c r="NTE284" s="338"/>
      <c r="NTF284" s="338"/>
      <c r="NTG284" s="37"/>
      <c r="NTH284" s="343"/>
      <c r="NTI284" s="338"/>
      <c r="NTJ284" s="338"/>
      <c r="NTK284" s="37"/>
      <c r="NTL284" s="343"/>
      <c r="NTM284" s="338"/>
      <c r="NTN284" s="338"/>
      <c r="NTO284" s="37"/>
      <c r="NTP284" s="343"/>
      <c r="NTQ284" s="338"/>
      <c r="NTR284" s="338"/>
      <c r="NTS284" s="37"/>
      <c r="NTT284" s="343"/>
      <c r="NTU284" s="338"/>
      <c r="NTV284" s="338"/>
      <c r="NTW284" s="37"/>
      <c r="NTX284" s="343"/>
      <c r="NTY284" s="338"/>
      <c r="NTZ284" s="338"/>
      <c r="NUA284" s="37"/>
      <c r="NUB284" s="343"/>
      <c r="NUC284" s="338"/>
      <c r="NUD284" s="338"/>
      <c r="NUE284" s="37"/>
      <c r="NUF284" s="343"/>
      <c r="NUG284" s="338"/>
      <c r="NUH284" s="338"/>
      <c r="NUI284" s="37"/>
      <c r="NUJ284" s="343"/>
      <c r="NUK284" s="338"/>
      <c r="NUL284" s="338"/>
      <c r="NUM284" s="37"/>
      <c r="NUN284" s="343"/>
      <c r="NUO284" s="338"/>
      <c r="NUP284" s="338"/>
      <c r="NUQ284" s="37"/>
      <c r="NUR284" s="343"/>
      <c r="NUS284" s="338"/>
      <c r="NUT284" s="338"/>
      <c r="NUU284" s="37"/>
      <c r="NUV284" s="343"/>
      <c r="NUW284" s="338"/>
      <c r="NUX284" s="338"/>
      <c r="NUY284" s="37"/>
      <c r="NUZ284" s="343"/>
      <c r="NVA284" s="338"/>
      <c r="NVB284" s="338"/>
      <c r="NVC284" s="37"/>
      <c r="NVD284" s="343"/>
      <c r="NVE284" s="338"/>
      <c r="NVF284" s="338"/>
      <c r="NVG284" s="37"/>
      <c r="NVH284" s="343"/>
      <c r="NVI284" s="338"/>
      <c r="NVJ284" s="338"/>
      <c r="NVK284" s="37"/>
      <c r="NVL284" s="343"/>
      <c r="NVM284" s="338"/>
      <c r="NVN284" s="338"/>
      <c r="NVO284" s="37"/>
      <c r="NVP284" s="343"/>
      <c r="NVQ284" s="338"/>
      <c r="NVR284" s="338"/>
      <c r="NVS284" s="37"/>
      <c r="NVT284" s="343"/>
      <c r="NVU284" s="338"/>
      <c r="NVV284" s="338"/>
      <c r="NVW284" s="37"/>
      <c r="NVX284" s="343"/>
      <c r="NVY284" s="338"/>
      <c r="NVZ284" s="338"/>
      <c r="NWA284" s="37"/>
      <c r="NWB284" s="343"/>
      <c r="NWC284" s="338"/>
      <c r="NWD284" s="338"/>
      <c r="NWE284" s="37"/>
      <c r="NWF284" s="343"/>
      <c r="NWG284" s="338"/>
      <c r="NWH284" s="338"/>
      <c r="NWI284" s="37"/>
      <c r="NWJ284" s="343"/>
      <c r="NWK284" s="338"/>
      <c r="NWL284" s="338"/>
      <c r="NWM284" s="37"/>
      <c r="NWN284" s="343"/>
      <c r="NWO284" s="338"/>
      <c r="NWP284" s="338"/>
      <c r="NWQ284" s="37"/>
      <c r="NWR284" s="343"/>
      <c r="NWS284" s="338"/>
      <c r="NWT284" s="338"/>
      <c r="NWU284" s="37"/>
      <c r="NWV284" s="343"/>
      <c r="NWW284" s="338"/>
      <c r="NWX284" s="338"/>
      <c r="NWY284" s="37"/>
      <c r="NWZ284" s="343"/>
      <c r="NXA284" s="338"/>
      <c r="NXB284" s="338"/>
      <c r="NXC284" s="37"/>
      <c r="NXD284" s="343"/>
      <c r="NXE284" s="338"/>
      <c r="NXF284" s="338"/>
      <c r="NXG284" s="37"/>
      <c r="NXH284" s="343"/>
      <c r="NXI284" s="338"/>
      <c r="NXJ284" s="338"/>
      <c r="NXK284" s="37"/>
      <c r="NXL284" s="343"/>
      <c r="NXM284" s="338"/>
      <c r="NXN284" s="338"/>
      <c r="NXO284" s="37"/>
      <c r="NXP284" s="343"/>
      <c r="NXQ284" s="338"/>
      <c r="NXR284" s="338"/>
      <c r="NXS284" s="37"/>
      <c r="NXT284" s="343"/>
      <c r="NXU284" s="338"/>
      <c r="NXV284" s="338"/>
      <c r="NXW284" s="37"/>
      <c r="NXX284" s="343"/>
      <c r="NXY284" s="338"/>
      <c r="NXZ284" s="338"/>
      <c r="NYA284" s="37"/>
      <c r="NYB284" s="343"/>
      <c r="NYC284" s="338"/>
      <c r="NYD284" s="338"/>
      <c r="NYE284" s="37"/>
      <c r="NYF284" s="343"/>
      <c r="NYG284" s="338"/>
      <c r="NYH284" s="338"/>
      <c r="NYI284" s="37"/>
      <c r="NYJ284" s="343"/>
      <c r="NYK284" s="338"/>
      <c r="NYL284" s="338"/>
      <c r="NYM284" s="37"/>
      <c r="NYN284" s="343"/>
      <c r="NYO284" s="338"/>
      <c r="NYP284" s="338"/>
      <c r="NYQ284" s="37"/>
      <c r="NYR284" s="343"/>
      <c r="NYS284" s="338"/>
      <c r="NYT284" s="338"/>
      <c r="NYU284" s="37"/>
      <c r="NYV284" s="343"/>
      <c r="NYW284" s="338"/>
      <c r="NYX284" s="338"/>
      <c r="NYY284" s="37"/>
      <c r="NYZ284" s="343"/>
      <c r="NZA284" s="338"/>
      <c r="NZB284" s="338"/>
      <c r="NZC284" s="37"/>
      <c r="NZD284" s="343"/>
      <c r="NZE284" s="338"/>
      <c r="NZF284" s="338"/>
      <c r="NZG284" s="37"/>
      <c r="NZH284" s="343"/>
      <c r="NZI284" s="338"/>
      <c r="NZJ284" s="338"/>
      <c r="NZK284" s="37"/>
      <c r="NZL284" s="343"/>
      <c r="NZM284" s="338"/>
      <c r="NZN284" s="338"/>
      <c r="NZO284" s="37"/>
      <c r="NZP284" s="343"/>
      <c r="NZQ284" s="338"/>
      <c r="NZR284" s="338"/>
      <c r="NZS284" s="37"/>
      <c r="NZT284" s="343"/>
      <c r="NZU284" s="338"/>
      <c r="NZV284" s="338"/>
      <c r="NZW284" s="37"/>
      <c r="NZX284" s="343"/>
      <c r="NZY284" s="338"/>
      <c r="NZZ284" s="338"/>
      <c r="OAA284" s="37"/>
      <c r="OAB284" s="343"/>
      <c r="OAC284" s="338"/>
      <c r="OAD284" s="338"/>
      <c r="OAE284" s="37"/>
      <c r="OAF284" s="343"/>
      <c r="OAG284" s="338"/>
      <c r="OAH284" s="338"/>
      <c r="OAI284" s="37"/>
      <c r="OAJ284" s="343"/>
      <c r="OAK284" s="338"/>
      <c r="OAL284" s="338"/>
      <c r="OAM284" s="37"/>
      <c r="OAN284" s="343"/>
      <c r="OAO284" s="338"/>
      <c r="OAP284" s="338"/>
      <c r="OAQ284" s="37"/>
      <c r="OAR284" s="343"/>
      <c r="OAS284" s="338"/>
      <c r="OAT284" s="338"/>
      <c r="OAU284" s="37"/>
      <c r="OAV284" s="343"/>
      <c r="OAW284" s="338"/>
      <c r="OAX284" s="338"/>
      <c r="OAY284" s="37"/>
      <c r="OAZ284" s="343"/>
      <c r="OBA284" s="338"/>
      <c r="OBB284" s="338"/>
      <c r="OBC284" s="37"/>
      <c r="OBD284" s="343"/>
      <c r="OBE284" s="338"/>
      <c r="OBF284" s="338"/>
      <c r="OBG284" s="37"/>
      <c r="OBH284" s="343"/>
      <c r="OBI284" s="338"/>
      <c r="OBJ284" s="338"/>
      <c r="OBK284" s="37"/>
      <c r="OBL284" s="343"/>
      <c r="OBM284" s="338"/>
      <c r="OBN284" s="338"/>
      <c r="OBO284" s="37"/>
      <c r="OBP284" s="343"/>
      <c r="OBQ284" s="338"/>
      <c r="OBR284" s="338"/>
      <c r="OBS284" s="37"/>
      <c r="OBT284" s="343"/>
      <c r="OBU284" s="338"/>
      <c r="OBV284" s="338"/>
      <c r="OBW284" s="37"/>
      <c r="OBX284" s="343"/>
      <c r="OBY284" s="338"/>
      <c r="OBZ284" s="338"/>
      <c r="OCA284" s="37"/>
      <c r="OCB284" s="343"/>
      <c r="OCC284" s="338"/>
      <c r="OCD284" s="338"/>
      <c r="OCE284" s="37"/>
      <c r="OCF284" s="343"/>
      <c r="OCG284" s="338"/>
      <c r="OCH284" s="338"/>
      <c r="OCI284" s="37"/>
      <c r="OCJ284" s="343"/>
      <c r="OCK284" s="338"/>
      <c r="OCL284" s="338"/>
      <c r="OCM284" s="37"/>
      <c r="OCN284" s="343"/>
      <c r="OCO284" s="338"/>
      <c r="OCP284" s="338"/>
      <c r="OCQ284" s="37"/>
      <c r="OCR284" s="343"/>
      <c r="OCS284" s="338"/>
      <c r="OCT284" s="338"/>
      <c r="OCU284" s="37"/>
      <c r="OCV284" s="343"/>
      <c r="OCW284" s="338"/>
      <c r="OCX284" s="338"/>
      <c r="OCY284" s="37"/>
      <c r="OCZ284" s="343"/>
      <c r="ODA284" s="338"/>
      <c r="ODB284" s="338"/>
      <c r="ODC284" s="37"/>
      <c r="ODD284" s="343"/>
      <c r="ODE284" s="338"/>
      <c r="ODF284" s="338"/>
      <c r="ODG284" s="37"/>
      <c r="ODH284" s="343"/>
      <c r="ODI284" s="338"/>
      <c r="ODJ284" s="338"/>
      <c r="ODK284" s="37"/>
      <c r="ODL284" s="343"/>
      <c r="ODM284" s="338"/>
      <c r="ODN284" s="338"/>
      <c r="ODO284" s="37"/>
      <c r="ODP284" s="343"/>
      <c r="ODQ284" s="338"/>
      <c r="ODR284" s="338"/>
      <c r="ODS284" s="37"/>
      <c r="ODT284" s="343"/>
      <c r="ODU284" s="338"/>
      <c r="ODV284" s="338"/>
      <c r="ODW284" s="37"/>
      <c r="ODX284" s="343"/>
      <c r="ODY284" s="338"/>
      <c r="ODZ284" s="338"/>
      <c r="OEA284" s="37"/>
      <c r="OEB284" s="343"/>
      <c r="OEC284" s="338"/>
      <c r="OED284" s="338"/>
      <c r="OEE284" s="37"/>
      <c r="OEF284" s="343"/>
      <c r="OEG284" s="338"/>
      <c r="OEH284" s="338"/>
      <c r="OEI284" s="37"/>
      <c r="OEJ284" s="343"/>
      <c r="OEK284" s="338"/>
      <c r="OEL284" s="338"/>
      <c r="OEM284" s="37"/>
      <c r="OEN284" s="343"/>
      <c r="OEO284" s="338"/>
      <c r="OEP284" s="338"/>
      <c r="OEQ284" s="37"/>
      <c r="OER284" s="343"/>
      <c r="OES284" s="338"/>
      <c r="OET284" s="338"/>
      <c r="OEU284" s="37"/>
      <c r="OEV284" s="343"/>
      <c r="OEW284" s="338"/>
      <c r="OEX284" s="338"/>
      <c r="OEY284" s="37"/>
      <c r="OEZ284" s="343"/>
      <c r="OFA284" s="338"/>
      <c r="OFB284" s="338"/>
      <c r="OFC284" s="37"/>
      <c r="OFD284" s="343"/>
      <c r="OFE284" s="338"/>
      <c r="OFF284" s="338"/>
      <c r="OFG284" s="37"/>
      <c r="OFH284" s="343"/>
      <c r="OFI284" s="338"/>
      <c r="OFJ284" s="338"/>
      <c r="OFK284" s="37"/>
      <c r="OFL284" s="343"/>
      <c r="OFM284" s="338"/>
      <c r="OFN284" s="338"/>
      <c r="OFO284" s="37"/>
      <c r="OFP284" s="343"/>
      <c r="OFQ284" s="338"/>
      <c r="OFR284" s="338"/>
      <c r="OFS284" s="37"/>
      <c r="OFT284" s="343"/>
      <c r="OFU284" s="338"/>
      <c r="OFV284" s="338"/>
      <c r="OFW284" s="37"/>
      <c r="OFX284" s="343"/>
      <c r="OFY284" s="338"/>
      <c r="OFZ284" s="338"/>
      <c r="OGA284" s="37"/>
      <c r="OGB284" s="343"/>
      <c r="OGC284" s="338"/>
      <c r="OGD284" s="338"/>
      <c r="OGE284" s="37"/>
      <c r="OGF284" s="343"/>
      <c r="OGG284" s="338"/>
      <c r="OGH284" s="338"/>
      <c r="OGI284" s="37"/>
      <c r="OGJ284" s="343"/>
      <c r="OGK284" s="338"/>
      <c r="OGL284" s="338"/>
      <c r="OGM284" s="37"/>
      <c r="OGN284" s="343"/>
      <c r="OGO284" s="338"/>
      <c r="OGP284" s="338"/>
      <c r="OGQ284" s="37"/>
      <c r="OGR284" s="343"/>
      <c r="OGS284" s="338"/>
      <c r="OGT284" s="338"/>
      <c r="OGU284" s="37"/>
      <c r="OGV284" s="343"/>
      <c r="OGW284" s="338"/>
      <c r="OGX284" s="338"/>
      <c r="OGY284" s="37"/>
      <c r="OGZ284" s="343"/>
      <c r="OHA284" s="338"/>
      <c r="OHB284" s="338"/>
      <c r="OHC284" s="37"/>
      <c r="OHD284" s="343"/>
      <c r="OHE284" s="338"/>
      <c r="OHF284" s="338"/>
      <c r="OHG284" s="37"/>
      <c r="OHH284" s="343"/>
      <c r="OHI284" s="338"/>
      <c r="OHJ284" s="338"/>
      <c r="OHK284" s="37"/>
      <c r="OHL284" s="343"/>
      <c r="OHM284" s="338"/>
      <c r="OHN284" s="338"/>
      <c r="OHO284" s="37"/>
      <c r="OHP284" s="343"/>
      <c r="OHQ284" s="338"/>
      <c r="OHR284" s="338"/>
      <c r="OHS284" s="37"/>
      <c r="OHT284" s="343"/>
      <c r="OHU284" s="338"/>
      <c r="OHV284" s="338"/>
      <c r="OHW284" s="37"/>
      <c r="OHX284" s="343"/>
      <c r="OHY284" s="338"/>
      <c r="OHZ284" s="338"/>
      <c r="OIA284" s="37"/>
      <c r="OIB284" s="343"/>
      <c r="OIC284" s="338"/>
      <c r="OID284" s="338"/>
      <c r="OIE284" s="37"/>
      <c r="OIF284" s="343"/>
      <c r="OIG284" s="338"/>
      <c r="OIH284" s="338"/>
      <c r="OII284" s="37"/>
      <c r="OIJ284" s="343"/>
      <c r="OIK284" s="338"/>
      <c r="OIL284" s="338"/>
      <c r="OIM284" s="37"/>
      <c r="OIN284" s="343"/>
      <c r="OIO284" s="338"/>
      <c r="OIP284" s="338"/>
      <c r="OIQ284" s="37"/>
      <c r="OIR284" s="343"/>
      <c r="OIS284" s="338"/>
      <c r="OIT284" s="338"/>
      <c r="OIU284" s="37"/>
      <c r="OIV284" s="343"/>
      <c r="OIW284" s="338"/>
      <c r="OIX284" s="338"/>
      <c r="OIY284" s="37"/>
      <c r="OIZ284" s="343"/>
      <c r="OJA284" s="338"/>
      <c r="OJB284" s="338"/>
      <c r="OJC284" s="37"/>
      <c r="OJD284" s="343"/>
      <c r="OJE284" s="338"/>
      <c r="OJF284" s="338"/>
      <c r="OJG284" s="37"/>
      <c r="OJH284" s="343"/>
      <c r="OJI284" s="338"/>
      <c r="OJJ284" s="338"/>
      <c r="OJK284" s="37"/>
      <c r="OJL284" s="343"/>
      <c r="OJM284" s="338"/>
      <c r="OJN284" s="338"/>
      <c r="OJO284" s="37"/>
      <c r="OJP284" s="343"/>
      <c r="OJQ284" s="338"/>
      <c r="OJR284" s="338"/>
      <c r="OJS284" s="37"/>
      <c r="OJT284" s="343"/>
      <c r="OJU284" s="338"/>
      <c r="OJV284" s="338"/>
      <c r="OJW284" s="37"/>
      <c r="OJX284" s="343"/>
      <c r="OJY284" s="338"/>
      <c r="OJZ284" s="338"/>
      <c r="OKA284" s="37"/>
      <c r="OKB284" s="343"/>
      <c r="OKC284" s="338"/>
      <c r="OKD284" s="338"/>
      <c r="OKE284" s="37"/>
      <c r="OKF284" s="343"/>
      <c r="OKG284" s="338"/>
      <c r="OKH284" s="338"/>
      <c r="OKI284" s="37"/>
      <c r="OKJ284" s="343"/>
      <c r="OKK284" s="338"/>
      <c r="OKL284" s="338"/>
      <c r="OKM284" s="37"/>
      <c r="OKN284" s="343"/>
      <c r="OKO284" s="338"/>
      <c r="OKP284" s="338"/>
      <c r="OKQ284" s="37"/>
      <c r="OKR284" s="343"/>
      <c r="OKS284" s="338"/>
      <c r="OKT284" s="338"/>
      <c r="OKU284" s="37"/>
      <c r="OKV284" s="343"/>
      <c r="OKW284" s="338"/>
      <c r="OKX284" s="338"/>
      <c r="OKY284" s="37"/>
      <c r="OKZ284" s="343"/>
      <c r="OLA284" s="338"/>
      <c r="OLB284" s="338"/>
      <c r="OLC284" s="37"/>
      <c r="OLD284" s="343"/>
      <c r="OLE284" s="338"/>
      <c r="OLF284" s="338"/>
      <c r="OLG284" s="37"/>
      <c r="OLH284" s="343"/>
      <c r="OLI284" s="338"/>
      <c r="OLJ284" s="338"/>
      <c r="OLK284" s="37"/>
      <c r="OLL284" s="343"/>
      <c r="OLM284" s="338"/>
      <c r="OLN284" s="338"/>
      <c r="OLO284" s="37"/>
      <c r="OLP284" s="343"/>
      <c r="OLQ284" s="338"/>
      <c r="OLR284" s="338"/>
      <c r="OLS284" s="37"/>
      <c r="OLT284" s="343"/>
      <c r="OLU284" s="338"/>
      <c r="OLV284" s="338"/>
      <c r="OLW284" s="37"/>
      <c r="OLX284" s="343"/>
      <c r="OLY284" s="338"/>
      <c r="OLZ284" s="338"/>
      <c r="OMA284" s="37"/>
      <c r="OMB284" s="343"/>
      <c r="OMC284" s="338"/>
      <c r="OMD284" s="338"/>
      <c r="OME284" s="37"/>
      <c r="OMF284" s="343"/>
      <c r="OMG284" s="338"/>
      <c r="OMH284" s="338"/>
      <c r="OMI284" s="37"/>
      <c r="OMJ284" s="343"/>
      <c r="OMK284" s="338"/>
      <c r="OML284" s="338"/>
      <c r="OMM284" s="37"/>
      <c r="OMN284" s="343"/>
      <c r="OMO284" s="338"/>
      <c r="OMP284" s="338"/>
      <c r="OMQ284" s="37"/>
      <c r="OMR284" s="343"/>
      <c r="OMS284" s="338"/>
      <c r="OMT284" s="338"/>
      <c r="OMU284" s="37"/>
      <c r="OMV284" s="343"/>
      <c r="OMW284" s="338"/>
      <c r="OMX284" s="338"/>
      <c r="OMY284" s="37"/>
      <c r="OMZ284" s="343"/>
      <c r="ONA284" s="338"/>
      <c r="ONB284" s="338"/>
      <c r="ONC284" s="37"/>
      <c r="OND284" s="343"/>
      <c r="ONE284" s="338"/>
      <c r="ONF284" s="338"/>
      <c r="ONG284" s="37"/>
      <c r="ONH284" s="343"/>
      <c r="ONI284" s="338"/>
      <c r="ONJ284" s="338"/>
      <c r="ONK284" s="37"/>
      <c r="ONL284" s="343"/>
      <c r="ONM284" s="338"/>
      <c r="ONN284" s="338"/>
      <c r="ONO284" s="37"/>
      <c r="ONP284" s="343"/>
      <c r="ONQ284" s="338"/>
      <c r="ONR284" s="338"/>
      <c r="ONS284" s="37"/>
      <c r="ONT284" s="343"/>
      <c r="ONU284" s="338"/>
      <c r="ONV284" s="338"/>
      <c r="ONW284" s="37"/>
      <c r="ONX284" s="343"/>
      <c r="ONY284" s="338"/>
      <c r="ONZ284" s="338"/>
      <c r="OOA284" s="37"/>
      <c r="OOB284" s="343"/>
      <c r="OOC284" s="338"/>
      <c r="OOD284" s="338"/>
      <c r="OOE284" s="37"/>
      <c r="OOF284" s="343"/>
      <c r="OOG284" s="338"/>
      <c r="OOH284" s="338"/>
      <c r="OOI284" s="37"/>
      <c r="OOJ284" s="343"/>
      <c r="OOK284" s="338"/>
      <c r="OOL284" s="338"/>
      <c r="OOM284" s="37"/>
      <c r="OON284" s="343"/>
      <c r="OOO284" s="338"/>
      <c r="OOP284" s="338"/>
      <c r="OOQ284" s="37"/>
      <c r="OOR284" s="343"/>
      <c r="OOS284" s="338"/>
      <c r="OOT284" s="338"/>
      <c r="OOU284" s="37"/>
      <c r="OOV284" s="343"/>
      <c r="OOW284" s="338"/>
      <c r="OOX284" s="338"/>
      <c r="OOY284" s="37"/>
      <c r="OOZ284" s="343"/>
      <c r="OPA284" s="338"/>
      <c r="OPB284" s="338"/>
      <c r="OPC284" s="37"/>
      <c r="OPD284" s="343"/>
      <c r="OPE284" s="338"/>
      <c r="OPF284" s="338"/>
      <c r="OPG284" s="37"/>
      <c r="OPH284" s="343"/>
      <c r="OPI284" s="338"/>
      <c r="OPJ284" s="338"/>
      <c r="OPK284" s="37"/>
      <c r="OPL284" s="343"/>
      <c r="OPM284" s="338"/>
      <c r="OPN284" s="338"/>
      <c r="OPO284" s="37"/>
      <c r="OPP284" s="343"/>
      <c r="OPQ284" s="338"/>
      <c r="OPR284" s="338"/>
      <c r="OPS284" s="37"/>
      <c r="OPT284" s="343"/>
      <c r="OPU284" s="338"/>
      <c r="OPV284" s="338"/>
      <c r="OPW284" s="37"/>
      <c r="OPX284" s="343"/>
      <c r="OPY284" s="338"/>
      <c r="OPZ284" s="338"/>
      <c r="OQA284" s="37"/>
      <c r="OQB284" s="343"/>
      <c r="OQC284" s="338"/>
      <c r="OQD284" s="338"/>
      <c r="OQE284" s="37"/>
      <c r="OQF284" s="343"/>
      <c r="OQG284" s="338"/>
      <c r="OQH284" s="338"/>
      <c r="OQI284" s="37"/>
      <c r="OQJ284" s="343"/>
      <c r="OQK284" s="338"/>
      <c r="OQL284" s="338"/>
      <c r="OQM284" s="37"/>
      <c r="OQN284" s="343"/>
      <c r="OQO284" s="338"/>
      <c r="OQP284" s="338"/>
      <c r="OQQ284" s="37"/>
      <c r="OQR284" s="343"/>
      <c r="OQS284" s="338"/>
      <c r="OQT284" s="338"/>
      <c r="OQU284" s="37"/>
      <c r="OQV284" s="343"/>
      <c r="OQW284" s="338"/>
      <c r="OQX284" s="338"/>
      <c r="OQY284" s="37"/>
      <c r="OQZ284" s="343"/>
      <c r="ORA284" s="338"/>
      <c r="ORB284" s="338"/>
      <c r="ORC284" s="37"/>
      <c r="ORD284" s="343"/>
      <c r="ORE284" s="338"/>
      <c r="ORF284" s="338"/>
      <c r="ORG284" s="37"/>
      <c r="ORH284" s="343"/>
      <c r="ORI284" s="338"/>
      <c r="ORJ284" s="338"/>
      <c r="ORK284" s="37"/>
      <c r="ORL284" s="343"/>
      <c r="ORM284" s="338"/>
      <c r="ORN284" s="338"/>
      <c r="ORO284" s="37"/>
      <c r="ORP284" s="343"/>
      <c r="ORQ284" s="338"/>
      <c r="ORR284" s="338"/>
      <c r="ORS284" s="37"/>
      <c r="ORT284" s="343"/>
      <c r="ORU284" s="338"/>
      <c r="ORV284" s="338"/>
      <c r="ORW284" s="37"/>
      <c r="ORX284" s="343"/>
      <c r="ORY284" s="338"/>
      <c r="ORZ284" s="338"/>
      <c r="OSA284" s="37"/>
      <c r="OSB284" s="343"/>
      <c r="OSC284" s="338"/>
      <c r="OSD284" s="338"/>
      <c r="OSE284" s="37"/>
      <c r="OSF284" s="343"/>
      <c r="OSG284" s="338"/>
      <c r="OSH284" s="338"/>
      <c r="OSI284" s="37"/>
      <c r="OSJ284" s="343"/>
      <c r="OSK284" s="338"/>
      <c r="OSL284" s="338"/>
      <c r="OSM284" s="37"/>
      <c r="OSN284" s="343"/>
      <c r="OSO284" s="338"/>
      <c r="OSP284" s="338"/>
      <c r="OSQ284" s="37"/>
      <c r="OSR284" s="343"/>
      <c r="OSS284" s="338"/>
      <c r="OST284" s="338"/>
      <c r="OSU284" s="37"/>
      <c r="OSV284" s="343"/>
      <c r="OSW284" s="338"/>
      <c r="OSX284" s="338"/>
      <c r="OSY284" s="37"/>
      <c r="OSZ284" s="343"/>
      <c r="OTA284" s="338"/>
      <c r="OTB284" s="338"/>
      <c r="OTC284" s="37"/>
      <c r="OTD284" s="343"/>
      <c r="OTE284" s="338"/>
      <c r="OTF284" s="338"/>
      <c r="OTG284" s="37"/>
      <c r="OTH284" s="343"/>
      <c r="OTI284" s="338"/>
      <c r="OTJ284" s="338"/>
      <c r="OTK284" s="37"/>
      <c r="OTL284" s="343"/>
      <c r="OTM284" s="338"/>
      <c r="OTN284" s="338"/>
      <c r="OTO284" s="37"/>
      <c r="OTP284" s="343"/>
      <c r="OTQ284" s="338"/>
      <c r="OTR284" s="338"/>
      <c r="OTS284" s="37"/>
      <c r="OTT284" s="343"/>
      <c r="OTU284" s="338"/>
      <c r="OTV284" s="338"/>
      <c r="OTW284" s="37"/>
      <c r="OTX284" s="343"/>
      <c r="OTY284" s="338"/>
      <c r="OTZ284" s="338"/>
      <c r="OUA284" s="37"/>
      <c r="OUB284" s="343"/>
      <c r="OUC284" s="338"/>
      <c r="OUD284" s="338"/>
      <c r="OUE284" s="37"/>
      <c r="OUF284" s="343"/>
      <c r="OUG284" s="338"/>
      <c r="OUH284" s="338"/>
      <c r="OUI284" s="37"/>
      <c r="OUJ284" s="343"/>
      <c r="OUK284" s="338"/>
      <c r="OUL284" s="338"/>
      <c r="OUM284" s="37"/>
      <c r="OUN284" s="343"/>
      <c r="OUO284" s="338"/>
      <c r="OUP284" s="338"/>
      <c r="OUQ284" s="37"/>
      <c r="OUR284" s="343"/>
      <c r="OUS284" s="338"/>
      <c r="OUT284" s="338"/>
      <c r="OUU284" s="37"/>
      <c r="OUV284" s="343"/>
      <c r="OUW284" s="338"/>
      <c r="OUX284" s="338"/>
      <c r="OUY284" s="37"/>
      <c r="OUZ284" s="343"/>
      <c r="OVA284" s="338"/>
      <c r="OVB284" s="338"/>
      <c r="OVC284" s="37"/>
      <c r="OVD284" s="343"/>
      <c r="OVE284" s="338"/>
      <c r="OVF284" s="338"/>
      <c r="OVG284" s="37"/>
      <c r="OVH284" s="343"/>
      <c r="OVI284" s="338"/>
      <c r="OVJ284" s="338"/>
      <c r="OVK284" s="37"/>
      <c r="OVL284" s="343"/>
      <c r="OVM284" s="338"/>
      <c r="OVN284" s="338"/>
      <c r="OVO284" s="37"/>
      <c r="OVP284" s="343"/>
      <c r="OVQ284" s="338"/>
      <c r="OVR284" s="338"/>
      <c r="OVS284" s="37"/>
      <c r="OVT284" s="343"/>
      <c r="OVU284" s="338"/>
      <c r="OVV284" s="338"/>
      <c r="OVW284" s="37"/>
      <c r="OVX284" s="343"/>
      <c r="OVY284" s="338"/>
      <c r="OVZ284" s="338"/>
      <c r="OWA284" s="37"/>
      <c r="OWB284" s="343"/>
      <c r="OWC284" s="338"/>
      <c r="OWD284" s="338"/>
      <c r="OWE284" s="37"/>
      <c r="OWF284" s="343"/>
      <c r="OWG284" s="338"/>
      <c r="OWH284" s="338"/>
      <c r="OWI284" s="37"/>
      <c r="OWJ284" s="343"/>
      <c r="OWK284" s="338"/>
      <c r="OWL284" s="338"/>
      <c r="OWM284" s="37"/>
      <c r="OWN284" s="343"/>
      <c r="OWO284" s="338"/>
      <c r="OWP284" s="338"/>
      <c r="OWQ284" s="37"/>
      <c r="OWR284" s="343"/>
      <c r="OWS284" s="338"/>
      <c r="OWT284" s="338"/>
      <c r="OWU284" s="37"/>
      <c r="OWV284" s="343"/>
      <c r="OWW284" s="338"/>
      <c r="OWX284" s="338"/>
      <c r="OWY284" s="37"/>
      <c r="OWZ284" s="343"/>
      <c r="OXA284" s="338"/>
      <c r="OXB284" s="338"/>
      <c r="OXC284" s="37"/>
      <c r="OXD284" s="343"/>
      <c r="OXE284" s="338"/>
      <c r="OXF284" s="338"/>
      <c r="OXG284" s="37"/>
      <c r="OXH284" s="343"/>
      <c r="OXI284" s="338"/>
      <c r="OXJ284" s="338"/>
      <c r="OXK284" s="37"/>
      <c r="OXL284" s="343"/>
      <c r="OXM284" s="338"/>
      <c r="OXN284" s="338"/>
      <c r="OXO284" s="37"/>
      <c r="OXP284" s="343"/>
      <c r="OXQ284" s="338"/>
      <c r="OXR284" s="338"/>
      <c r="OXS284" s="37"/>
      <c r="OXT284" s="343"/>
      <c r="OXU284" s="338"/>
      <c r="OXV284" s="338"/>
      <c r="OXW284" s="37"/>
      <c r="OXX284" s="343"/>
      <c r="OXY284" s="338"/>
      <c r="OXZ284" s="338"/>
      <c r="OYA284" s="37"/>
      <c r="OYB284" s="343"/>
      <c r="OYC284" s="338"/>
      <c r="OYD284" s="338"/>
      <c r="OYE284" s="37"/>
      <c r="OYF284" s="343"/>
      <c r="OYG284" s="338"/>
      <c r="OYH284" s="338"/>
      <c r="OYI284" s="37"/>
      <c r="OYJ284" s="343"/>
      <c r="OYK284" s="338"/>
      <c r="OYL284" s="338"/>
      <c r="OYM284" s="37"/>
      <c r="OYN284" s="343"/>
      <c r="OYO284" s="338"/>
      <c r="OYP284" s="338"/>
      <c r="OYQ284" s="37"/>
      <c r="OYR284" s="343"/>
      <c r="OYS284" s="338"/>
      <c r="OYT284" s="338"/>
      <c r="OYU284" s="37"/>
      <c r="OYV284" s="343"/>
      <c r="OYW284" s="338"/>
      <c r="OYX284" s="338"/>
      <c r="OYY284" s="37"/>
      <c r="OYZ284" s="343"/>
      <c r="OZA284" s="338"/>
      <c r="OZB284" s="338"/>
      <c r="OZC284" s="37"/>
      <c r="OZD284" s="343"/>
      <c r="OZE284" s="338"/>
      <c r="OZF284" s="338"/>
      <c r="OZG284" s="37"/>
      <c r="OZH284" s="343"/>
      <c r="OZI284" s="338"/>
      <c r="OZJ284" s="338"/>
      <c r="OZK284" s="37"/>
      <c r="OZL284" s="343"/>
      <c r="OZM284" s="338"/>
      <c r="OZN284" s="338"/>
      <c r="OZO284" s="37"/>
      <c r="OZP284" s="343"/>
      <c r="OZQ284" s="338"/>
      <c r="OZR284" s="338"/>
      <c r="OZS284" s="37"/>
      <c r="OZT284" s="343"/>
      <c r="OZU284" s="338"/>
      <c r="OZV284" s="338"/>
      <c r="OZW284" s="37"/>
      <c r="OZX284" s="343"/>
      <c r="OZY284" s="338"/>
      <c r="OZZ284" s="338"/>
      <c r="PAA284" s="37"/>
      <c r="PAB284" s="343"/>
      <c r="PAC284" s="338"/>
      <c r="PAD284" s="338"/>
      <c r="PAE284" s="37"/>
      <c r="PAF284" s="343"/>
      <c r="PAG284" s="338"/>
      <c r="PAH284" s="338"/>
      <c r="PAI284" s="37"/>
      <c r="PAJ284" s="343"/>
      <c r="PAK284" s="338"/>
      <c r="PAL284" s="338"/>
      <c r="PAM284" s="37"/>
      <c r="PAN284" s="343"/>
      <c r="PAO284" s="338"/>
      <c r="PAP284" s="338"/>
      <c r="PAQ284" s="37"/>
      <c r="PAR284" s="343"/>
      <c r="PAS284" s="338"/>
      <c r="PAT284" s="338"/>
      <c r="PAU284" s="37"/>
      <c r="PAV284" s="343"/>
      <c r="PAW284" s="338"/>
      <c r="PAX284" s="338"/>
      <c r="PAY284" s="37"/>
      <c r="PAZ284" s="343"/>
      <c r="PBA284" s="338"/>
      <c r="PBB284" s="338"/>
      <c r="PBC284" s="37"/>
      <c r="PBD284" s="343"/>
      <c r="PBE284" s="338"/>
      <c r="PBF284" s="338"/>
      <c r="PBG284" s="37"/>
      <c r="PBH284" s="343"/>
      <c r="PBI284" s="338"/>
      <c r="PBJ284" s="338"/>
      <c r="PBK284" s="37"/>
      <c r="PBL284" s="343"/>
      <c r="PBM284" s="338"/>
      <c r="PBN284" s="338"/>
      <c r="PBO284" s="37"/>
      <c r="PBP284" s="343"/>
      <c r="PBQ284" s="338"/>
      <c r="PBR284" s="338"/>
      <c r="PBS284" s="37"/>
      <c r="PBT284" s="343"/>
      <c r="PBU284" s="338"/>
      <c r="PBV284" s="338"/>
      <c r="PBW284" s="37"/>
      <c r="PBX284" s="343"/>
      <c r="PBY284" s="338"/>
      <c r="PBZ284" s="338"/>
      <c r="PCA284" s="37"/>
      <c r="PCB284" s="343"/>
      <c r="PCC284" s="338"/>
      <c r="PCD284" s="338"/>
      <c r="PCE284" s="37"/>
      <c r="PCF284" s="343"/>
      <c r="PCG284" s="338"/>
      <c r="PCH284" s="338"/>
      <c r="PCI284" s="37"/>
      <c r="PCJ284" s="343"/>
      <c r="PCK284" s="338"/>
      <c r="PCL284" s="338"/>
      <c r="PCM284" s="37"/>
      <c r="PCN284" s="343"/>
      <c r="PCO284" s="338"/>
      <c r="PCP284" s="338"/>
      <c r="PCQ284" s="37"/>
      <c r="PCR284" s="343"/>
      <c r="PCS284" s="338"/>
      <c r="PCT284" s="338"/>
      <c r="PCU284" s="37"/>
      <c r="PCV284" s="343"/>
      <c r="PCW284" s="338"/>
      <c r="PCX284" s="338"/>
      <c r="PCY284" s="37"/>
      <c r="PCZ284" s="343"/>
      <c r="PDA284" s="338"/>
      <c r="PDB284" s="338"/>
      <c r="PDC284" s="37"/>
      <c r="PDD284" s="343"/>
      <c r="PDE284" s="338"/>
      <c r="PDF284" s="338"/>
      <c r="PDG284" s="37"/>
      <c r="PDH284" s="343"/>
      <c r="PDI284" s="338"/>
      <c r="PDJ284" s="338"/>
      <c r="PDK284" s="37"/>
      <c r="PDL284" s="343"/>
      <c r="PDM284" s="338"/>
      <c r="PDN284" s="338"/>
      <c r="PDO284" s="37"/>
      <c r="PDP284" s="343"/>
      <c r="PDQ284" s="338"/>
      <c r="PDR284" s="338"/>
      <c r="PDS284" s="37"/>
      <c r="PDT284" s="343"/>
      <c r="PDU284" s="338"/>
      <c r="PDV284" s="338"/>
      <c r="PDW284" s="37"/>
      <c r="PDX284" s="343"/>
      <c r="PDY284" s="338"/>
      <c r="PDZ284" s="338"/>
      <c r="PEA284" s="37"/>
      <c r="PEB284" s="343"/>
      <c r="PEC284" s="338"/>
      <c r="PED284" s="338"/>
      <c r="PEE284" s="37"/>
      <c r="PEF284" s="343"/>
      <c r="PEG284" s="338"/>
      <c r="PEH284" s="338"/>
      <c r="PEI284" s="37"/>
      <c r="PEJ284" s="343"/>
      <c r="PEK284" s="338"/>
      <c r="PEL284" s="338"/>
      <c r="PEM284" s="37"/>
      <c r="PEN284" s="343"/>
      <c r="PEO284" s="338"/>
      <c r="PEP284" s="338"/>
      <c r="PEQ284" s="37"/>
      <c r="PER284" s="343"/>
      <c r="PES284" s="338"/>
      <c r="PET284" s="338"/>
      <c r="PEU284" s="37"/>
      <c r="PEV284" s="343"/>
      <c r="PEW284" s="338"/>
      <c r="PEX284" s="338"/>
      <c r="PEY284" s="37"/>
      <c r="PEZ284" s="343"/>
      <c r="PFA284" s="338"/>
      <c r="PFB284" s="338"/>
      <c r="PFC284" s="37"/>
      <c r="PFD284" s="343"/>
      <c r="PFE284" s="338"/>
      <c r="PFF284" s="338"/>
      <c r="PFG284" s="37"/>
      <c r="PFH284" s="343"/>
      <c r="PFI284" s="338"/>
      <c r="PFJ284" s="338"/>
      <c r="PFK284" s="37"/>
      <c r="PFL284" s="343"/>
      <c r="PFM284" s="338"/>
      <c r="PFN284" s="338"/>
      <c r="PFO284" s="37"/>
      <c r="PFP284" s="343"/>
      <c r="PFQ284" s="338"/>
      <c r="PFR284" s="338"/>
      <c r="PFS284" s="37"/>
      <c r="PFT284" s="343"/>
      <c r="PFU284" s="338"/>
      <c r="PFV284" s="338"/>
      <c r="PFW284" s="37"/>
      <c r="PFX284" s="343"/>
      <c r="PFY284" s="338"/>
      <c r="PFZ284" s="338"/>
      <c r="PGA284" s="37"/>
      <c r="PGB284" s="343"/>
      <c r="PGC284" s="338"/>
      <c r="PGD284" s="338"/>
      <c r="PGE284" s="37"/>
      <c r="PGF284" s="343"/>
      <c r="PGG284" s="338"/>
      <c r="PGH284" s="338"/>
      <c r="PGI284" s="37"/>
      <c r="PGJ284" s="343"/>
      <c r="PGK284" s="338"/>
      <c r="PGL284" s="338"/>
      <c r="PGM284" s="37"/>
      <c r="PGN284" s="343"/>
      <c r="PGO284" s="338"/>
      <c r="PGP284" s="338"/>
      <c r="PGQ284" s="37"/>
      <c r="PGR284" s="343"/>
      <c r="PGS284" s="338"/>
      <c r="PGT284" s="338"/>
      <c r="PGU284" s="37"/>
      <c r="PGV284" s="343"/>
      <c r="PGW284" s="338"/>
      <c r="PGX284" s="338"/>
      <c r="PGY284" s="37"/>
      <c r="PGZ284" s="343"/>
      <c r="PHA284" s="338"/>
      <c r="PHB284" s="338"/>
      <c r="PHC284" s="37"/>
      <c r="PHD284" s="343"/>
      <c r="PHE284" s="338"/>
      <c r="PHF284" s="338"/>
      <c r="PHG284" s="37"/>
      <c r="PHH284" s="343"/>
      <c r="PHI284" s="338"/>
      <c r="PHJ284" s="338"/>
      <c r="PHK284" s="37"/>
      <c r="PHL284" s="343"/>
      <c r="PHM284" s="338"/>
      <c r="PHN284" s="338"/>
      <c r="PHO284" s="37"/>
      <c r="PHP284" s="343"/>
      <c r="PHQ284" s="338"/>
      <c r="PHR284" s="338"/>
      <c r="PHS284" s="37"/>
      <c r="PHT284" s="343"/>
      <c r="PHU284" s="338"/>
      <c r="PHV284" s="338"/>
      <c r="PHW284" s="37"/>
      <c r="PHX284" s="343"/>
      <c r="PHY284" s="338"/>
      <c r="PHZ284" s="338"/>
      <c r="PIA284" s="37"/>
      <c r="PIB284" s="343"/>
      <c r="PIC284" s="338"/>
      <c r="PID284" s="338"/>
      <c r="PIE284" s="37"/>
      <c r="PIF284" s="343"/>
      <c r="PIG284" s="338"/>
      <c r="PIH284" s="338"/>
      <c r="PII284" s="37"/>
      <c r="PIJ284" s="343"/>
      <c r="PIK284" s="338"/>
      <c r="PIL284" s="338"/>
      <c r="PIM284" s="37"/>
      <c r="PIN284" s="343"/>
      <c r="PIO284" s="338"/>
      <c r="PIP284" s="338"/>
      <c r="PIQ284" s="37"/>
      <c r="PIR284" s="343"/>
      <c r="PIS284" s="338"/>
      <c r="PIT284" s="338"/>
      <c r="PIU284" s="37"/>
      <c r="PIV284" s="343"/>
      <c r="PIW284" s="338"/>
      <c r="PIX284" s="338"/>
      <c r="PIY284" s="37"/>
      <c r="PIZ284" s="343"/>
      <c r="PJA284" s="338"/>
      <c r="PJB284" s="338"/>
      <c r="PJC284" s="37"/>
      <c r="PJD284" s="343"/>
      <c r="PJE284" s="338"/>
      <c r="PJF284" s="338"/>
      <c r="PJG284" s="37"/>
      <c r="PJH284" s="343"/>
      <c r="PJI284" s="338"/>
      <c r="PJJ284" s="338"/>
      <c r="PJK284" s="37"/>
      <c r="PJL284" s="343"/>
      <c r="PJM284" s="338"/>
      <c r="PJN284" s="338"/>
      <c r="PJO284" s="37"/>
      <c r="PJP284" s="343"/>
      <c r="PJQ284" s="338"/>
      <c r="PJR284" s="338"/>
      <c r="PJS284" s="37"/>
      <c r="PJT284" s="343"/>
      <c r="PJU284" s="338"/>
      <c r="PJV284" s="338"/>
      <c r="PJW284" s="37"/>
      <c r="PJX284" s="343"/>
      <c r="PJY284" s="338"/>
      <c r="PJZ284" s="338"/>
      <c r="PKA284" s="37"/>
      <c r="PKB284" s="343"/>
      <c r="PKC284" s="338"/>
      <c r="PKD284" s="338"/>
      <c r="PKE284" s="37"/>
      <c r="PKF284" s="343"/>
      <c r="PKG284" s="338"/>
      <c r="PKH284" s="338"/>
      <c r="PKI284" s="37"/>
      <c r="PKJ284" s="343"/>
      <c r="PKK284" s="338"/>
      <c r="PKL284" s="338"/>
      <c r="PKM284" s="37"/>
      <c r="PKN284" s="343"/>
      <c r="PKO284" s="338"/>
      <c r="PKP284" s="338"/>
      <c r="PKQ284" s="37"/>
      <c r="PKR284" s="343"/>
      <c r="PKS284" s="338"/>
      <c r="PKT284" s="338"/>
      <c r="PKU284" s="37"/>
      <c r="PKV284" s="343"/>
      <c r="PKW284" s="338"/>
      <c r="PKX284" s="338"/>
      <c r="PKY284" s="37"/>
      <c r="PKZ284" s="343"/>
      <c r="PLA284" s="338"/>
      <c r="PLB284" s="338"/>
      <c r="PLC284" s="37"/>
      <c r="PLD284" s="343"/>
      <c r="PLE284" s="338"/>
      <c r="PLF284" s="338"/>
      <c r="PLG284" s="37"/>
      <c r="PLH284" s="343"/>
      <c r="PLI284" s="338"/>
      <c r="PLJ284" s="338"/>
      <c r="PLK284" s="37"/>
      <c r="PLL284" s="343"/>
      <c r="PLM284" s="338"/>
      <c r="PLN284" s="338"/>
      <c r="PLO284" s="37"/>
      <c r="PLP284" s="343"/>
      <c r="PLQ284" s="338"/>
      <c r="PLR284" s="338"/>
      <c r="PLS284" s="37"/>
      <c r="PLT284" s="343"/>
      <c r="PLU284" s="338"/>
      <c r="PLV284" s="338"/>
      <c r="PLW284" s="37"/>
      <c r="PLX284" s="343"/>
      <c r="PLY284" s="338"/>
      <c r="PLZ284" s="338"/>
      <c r="PMA284" s="37"/>
      <c r="PMB284" s="343"/>
      <c r="PMC284" s="338"/>
      <c r="PMD284" s="338"/>
      <c r="PME284" s="37"/>
      <c r="PMF284" s="343"/>
      <c r="PMG284" s="338"/>
      <c r="PMH284" s="338"/>
      <c r="PMI284" s="37"/>
      <c r="PMJ284" s="343"/>
      <c r="PMK284" s="338"/>
      <c r="PML284" s="338"/>
      <c r="PMM284" s="37"/>
      <c r="PMN284" s="343"/>
      <c r="PMO284" s="338"/>
      <c r="PMP284" s="338"/>
      <c r="PMQ284" s="37"/>
      <c r="PMR284" s="343"/>
      <c r="PMS284" s="338"/>
      <c r="PMT284" s="338"/>
      <c r="PMU284" s="37"/>
      <c r="PMV284" s="343"/>
      <c r="PMW284" s="338"/>
      <c r="PMX284" s="338"/>
      <c r="PMY284" s="37"/>
      <c r="PMZ284" s="343"/>
      <c r="PNA284" s="338"/>
      <c r="PNB284" s="338"/>
      <c r="PNC284" s="37"/>
      <c r="PND284" s="343"/>
      <c r="PNE284" s="338"/>
      <c r="PNF284" s="338"/>
      <c r="PNG284" s="37"/>
      <c r="PNH284" s="343"/>
      <c r="PNI284" s="338"/>
      <c r="PNJ284" s="338"/>
      <c r="PNK284" s="37"/>
      <c r="PNL284" s="343"/>
      <c r="PNM284" s="338"/>
      <c r="PNN284" s="338"/>
      <c r="PNO284" s="37"/>
      <c r="PNP284" s="343"/>
      <c r="PNQ284" s="338"/>
      <c r="PNR284" s="338"/>
      <c r="PNS284" s="37"/>
      <c r="PNT284" s="343"/>
      <c r="PNU284" s="338"/>
      <c r="PNV284" s="338"/>
      <c r="PNW284" s="37"/>
      <c r="PNX284" s="343"/>
      <c r="PNY284" s="338"/>
      <c r="PNZ284" s="338"/>
      <c r="POA284" s="37"/>
      <c r="POB284" s="343"/>
      <c r="POC284" s="338"/>
      <c r="POD284" s="338"/>
      <c r="POE284" s="37"/>
      <c r="POF284" s="343"/>
      <c r="POG284" s="338"/>
      <c r="POH284" s="338"/>
      <c r="POI284" s="37"/>
      <c r="POJ284" s="343"/>
      <c r="POK284" s="338"/>
      <c r="POL284" s="338"/>
      <c r="POM284" s="37"/>
      <c r="PON284" s="343"/>
      <c r="POO284" s="338"/>
      <c r="POP284" s="338"/>
      <c r="POQ284" s="37"/>
      <c r="POR284" s="343"/>
      <c r="POS284" s="338"/>
      <c r="POT284" s="338"/>
      <c r="POU284" s="37"/>
      <c r="POV284" s="343"/>
      <c r="POW284" s="338"/>
      <c r="POX284" s="338"/>
      <c r="POY284" s="37"/>
      <c r="POZ284" s="343"/>
      <c r="PPA284" s="338"/>
      <c r="PPB284" s="338"/>
      <c r="PPC284" s="37"/>
      <c r="PPD284" s="343"/>
      <c r="PPE284" s="338"/>
      <c r="PPF284" s="338"/>
      <c r="PPG284" s="37"/>
      <c r="PPH284" s="343"/>
      <c r="PPI284" s="338"/>
      <c r="PPJ284" s="338"/>
      <c r="PPK284" s="37"/>
      <c r="PPL284" s="343"/>
      <c r="PPM284" s="338"/>
      <c r="PPN284" s="338"/>
      <c r="PPO284" s="37"/>
      <c r="PPP284" s="343"/>
      <c r="PPQ284" s="338"/>
      <c r="PPR284" s="338"/>
      <c r="PPS284" s="37"/>
      <c r="PPT284" s="343"/>
      <c r="PPU284" s="338"/>
      <c r="PPV284" s="338"/>
      <c r="PPW284" s="37"/>
      <c r="PPX284" s="343"/>
      <c r="PPY284" s="338"/>
      <c r="PPZ284" s="338"/>
      <c r="PQA284" s="37"/>
      <c r="PQB284" s="343"/>
      <c r="PQC284" s="338"/>
      <c r="PQD284" s="338"/>
      <c r="PQE284" s="37"/>
      <c r="PQF284" s="343"/>
      <c r="PQG284" s="338"/>
      <c r="PQH284" s="338"/>
      <c r="PQI284" s="37"/>
      <c r="PQJ284" s="343"/>
      <c r="PQK284" s="338"/>
      <c r="PQL284" s="338"/>
      <c r="PQM284" s="37"/>
      <c r="PQN284" s="343"/>
      <c r="PQO284" s="338"/>
      <c r="PQP284" s="338"/>
      <c r="PQQ284" s="37"/>
      <c r="PQR284" s="343"/>
      <c r="PQS284" s="338"/>
      <c r="PQT284" s="338"/>
      <c r="PQU284" s="37"/>
      <c r="PQV284" s="343"/>
      <c r="PQW284" s="338"/>
      <c r="PQX284" s="338"/>
      <c r="PQY284" s="37"/>
      <c r="PQZ284" s="343"/>
      <c r="PRA284" s="338"/>
      <c r="PRB284" s="338"/>
      <c r="PRC284" s="37"/>
      <c r="PRD284" s="343"/>
      <c r="PRE284" s="338"/>
      <c r="PRF284" s="338"/>
      <c r="PRG284" s="37"/>
      <c r="PRH284" s="343"/>
      <c r="PRI284" s="338"/>
      <c r="PRJ284" s="338"/>
      <c r="PRK284" s="37"/>
      <c r="PRL284" s="343"/>
      <c r="PRM284" s="338"/>
      <c r="PRN284" s="338"/>
      <c r="PRO284" s="37"/>
      <c r="PRP284" s="343"/>
      <c r="PRQ284" s="338"/>
      <c r="PRR284" s="338"/>
      <c r="PRS284" s="37"/>
      <c r="PRT284" s="343"/>
      <c r="PRU284" s="338"/>
      <c r="PRV284" s="338"/>
      <c r="PRW284" s="37"/>
      <c r="PRX284" s="343"/>
      <c r="PRY284" s="338"/>
      <c r="PRZ284" s="338"/>
      <c r="PSA284" s="37"/>
      <c r="PSB284" s="343"/>
      <c r="PSC284" s="338"/>
      <c r="PSD284" s="338"/>
      <c r="PSE284" s="37"/>
      <c r="PSF284" s="343"/>
      <c r="PSG284" s="338"/>
      <c r="PSH284" s="338"/>
      <c r="PSI284" s="37"/>
      <c r="PSJ284" s="343"/>
      <c r="PSK284" s="338"/>
      <c r="PSL284" s="338"/>
      <c r="PSM284" s="37"/>
      <c r="PSN284" s="343"/>
      <c r="PSO284" s="338"/>
      <c r="PSP284" s="338"/>
      <c r="PSQ284" s="37"/>
      <c r="PSR284" s="343"/>
      <c r="PSS284" s="338"/>
      <c r="PST284" s="338"/>
      <c r="PSU284" s="37"/>
      <c r="PSV284" s="343"/>
      <c r="PSW284" s="338"/>
      <c r="PSX284" s="338"/>
      <c r="PSY284" s="37"/>
      <c r="PSZ284" s="343"/>
      <c r="PTA284" s="338"/>
      <c r="PTB284" s="338"/>
      <c r="PTC284" s="37"/>
      <c r="PTD284" s="343"/>
      <c r="PTE284" s="338"/>
      <c r="PTF284" s="338"/>
      <c r="PTG284" s="37"/>
      <c r="PTH284" s="343"/>
      <c r="PTI284" s="338"/>
      <c r="PTJ284" s="338"/>
      <c r="PTK284" s="37"/>
      <c r="PTL284" s="343"/>
      <c r="PTM284" s="338"/>
      <c r="PTN284" s="338"/>
      <c r="PTO284" s="37"/>
      <c r="PTP284" s="343"/>
      <c r="PTQ284" s="338"/>
      <c r="PTR284" s="338"/>
      <c r="PTS284" s="37"/>
      <c r="PTT284" s="343"/>
      <c r="PTU284" s="338"/>
      <c r="PTV284" s="338"/>
      <c r="PTW284" s="37"/>
      <c r="PTX284" s="343"/>
      <c r="PTY284" s="338"/>
      <c r="PTZ284" s="338"/>
      <c r="PUA284" s="37"/>
      <c r="PUB284" s="343"/>
      <c r="PUC284" s="338"/>
      <c r="PUD284" s="338"/>
      <c r="PUE284" s="37"/>
      <c r="PUF284" s="343"/>
      <c r="PUG284" s="338"/>
      <c r="PUH284" s="338"/>
      <c r="PUI284" s="37"/>
      <c r="PUJ284" s="343"/>
      <c r="PUK284" s="338"/>
      <c r="PUL284" s="338"/>
      <c r="PUM284" s="37"/>
      <c r="PUN284" s="343"/>
      <c r="PUO284" s="338"/>
      <c r="PUP284" s="338"/>
      <c r="PUQ284" s="37"/>
      <c r="PUR284" s="343"/>
      <c r="PUS284" s="338"/>
      <c r="PUT284" s="338"/>
      <c r="PUU284" s="37"/>
      <c r="PUV284" s="343"/>
      <c r="PUW284" s="338"/>
      <c r="PUX284" s="338"/>
      <c r="PUY284" s="37"/>
      <c r="PUZ284" s="343"/>
      <c r="PVA284" s="338"/>
      <c r="PVB284" s="338"/>
      <c r="PVC284" s="37"/>
      <c r="PVD284" s="343"/>
      <c r="PVE284" s="338"/>
      <c r="PVF284" s="338"/>
      <c r="PVG284" s="37"/>
      <c r="PVH284" s="343"/>
      <c r="PVI284" s="338"/>
      <c r="PVJ284" s="338"/>
      <c r="PVK284" s="37"/>
      <c r="PVL284" s="343"/>
      <c r="PVM284" s="338"/>
      <c r="PVN284" s="338"/>
      <c r="PVO284" s="37"/>
      <c r="PVP284" s="343"/>
      <c r="PVQ284" s="338"/>
      <c r="PVR284" s="338"/>
      <c r="PVS284" s="37"/>
      <c r="PVT284" s="343"/>
      <c r="PVU284" s="338"/>
      <c r="PVV284" s="338"/>
      <c r="PVW284" s="37"/>
      <c r="PVX284" s="343"/>
      <c r="PVY284" s="338"/>
      <c r="PVZ284" s="338"/>
      <c r="PWA284" s="37"/>
      <c r="PWB284" s="343"/>
      <c r="PWC284" s="338"/>
      <c r="PWD284" s="338"/>
      <c r="PWE284" s="37"/>
      <c r="PWF284" s="343"/>
      <c r="PWG284" s="338"/>
      <c r="PWH284" s="338"/>
      <c r="PWI284" s="37"/>
      <c r="PWJ284" s="343"/>
      <c r="PWK284" s="338"/>
      <c r="PWL284" s="338"/>
      <c r="PWM284" s="37"/>
      <c r="PWN284" s="343"/>
      <c r="PWO284" s="338"/>
      <c r="PWP284" s="338"/>
      <c r="PWQ284" s="37"/>
      <c r="PWR284" s="343"/>
      <c r="PWS284" s="338"/>
      <c r="PWT284" s="338"/>
      <c r="PWU284" s="37"/>
      <c r="PWV284" s="343"/>
      <c r="PWW284" s="338"/>
      <c r="PWX284" s="338"/>
      <c r="PWY284" s="37"/>
      <c r="PWZ284" s="343"/>
      <c r="PXA284" s="338"/>
      <c r="PXB284" s="338"/>
      <c r="PXC284" s="37"/>
      <c r="PXD284" s="343"/>
      <c r="PXE284" s="338"/>
      <c r="PXF284" s="338"/>
      <c r="PXG284" s="37"/>
      <c r="PXH284" s="343"/>
      <c r="PXI284" s="338"/>
      <c r="PXJ284" s="338"/>
      <c r="PXK284" s="37"/>
      <c r="PXL284" s="343"/>
      <c r="PXM284" s="338"/>
      <c r="PXN284" s="338"/>
      <c r="PXO284" s="37"/>
      <c r="PXP284" s="343"/>
      <c r="PXQ284" s="338"/>
      <c r="PXR284" s="338"/>
      <c r="PXS284" s="37"/>
      <c r="PXT284" s="343"/>
      <c r="PXU284" s="338"/>
      <c r="PXV284" s="338"/>
      <c r="PXW284" s="37"/>
      <c r="PXX284" s="343"/>
      <c r="PXY284" s="338"/>
      <c r="PXZ284" s="338"/>
      <c r="PYA284" s="37"/>
      <c r="PYB284" s="343"/>
      <c r="PYC284" s="338"/>
      <c r="PYD284" s="338"/>
      <c r="PYE284" s="37"/>
      <c r="PYF284" s="343"/>
      <c r="PYG284" s="338"/>
      <c r="PYH284" s="338"/>
      <c r="PYI284" s="37"/>
      <c r="PYJ284" s="343"/>
      <c r="PYK284" s="338"/>
      <c r="PYL284" s="338"/>
      <c r="PYM284" s="37"/>
      <c r="PYN284" s="343"/>
      <c r="PYO284" s="338"/>
      <c r="PYP284" s="338"/>
      <c r="PYQ284" s="37"/>
      <c r="PYR284" s="343"/>
      <c r="PYS284" s="338"/>
      <c r="PYT284" s="338"/>
      <c r="PYU284" s="37"/>
      <c r="PYV284" s="343"/>
      <c r="PYW284" s="338"/>
      <c r="PYX284" s="338"/>
      <c r="PYY284" s="37"/>
      <c r="PYZ284" s="343"/>
      <c r="PZA284" s="338"/>
      <c r="PZB284" s="338"/>
      <c r="PZC284" s="37"/>
      <c r="PZD284" s="343"/>
      <c r="PZE284" s="338"/>
      <c r="PZF284" s="338"/>
      <c r="PZG284" s="37"/>
      <c r="PZH284" s="343"/>
      <c r="PZI284" s="338"/>
      <c r="PZJ284" s="338"/>
      <c r="PZK284" s="37"/>
      <c r="PZL284" s="343"/>
      <c r="PZM284" s="338"/>
      <c r="PZN284" s="338"/>
      <c r="PZO284" s="37"/>
      <c r="PZP284" s="343"/>
      <c r="PZQ284" s="338"/>
      <c r="PZR284" s="338"/>
      <c r="PZS284" s="37"/>
      <c r="PZT284" s="343"/>
      <c r="PZU284" s="338"/>
      <c r="PZV284" s="338"/>
      <c r="PZW284" s="37"/>
      <c r="PZX284" s="343"/>
      <c r="PZY284" s="338"/>
      <c r="PZZ284" s="338"/>
      <c r="QAA284" s="37"/>
      <c r="QAB284" s="343"/>
      <c r="QAC284" s="338"/>
      <c r="QAD284" s="338"/>
      <c r="QAE284" s="37"/>
      <c r="QAF284" s="343"/>
      <c r="QAG284" s="338"/>
      <c r="QAH284" s="338"/>
      <c r="QAI284" s="37"/>
      <c r="QAJ284" s="343"/>
      <c r="QAK284" s="338"/>
      <c r="QAL284" s="338"/>
      <c r="QAM284" s="37"/>
      <c r="QAN284" s="343"/>
      <c r="QAO284" s="338"/>
      <c r="QAP284" s="338"/>
      <c r="QAQ284" s="37"/>
      <c r="QAR284" s="343"/>
      <c r="QAS284" s="338"/>
      <c r="QAT284" s="338"/>
      <c r="QAU284" s="37"/>
      <c r="QAV284" s="343"/>
      <c r="QAW284" s="338"/>
      <c r="QAX284" s="338"/>
      <c r="QAY284" s="37"/>
      <c r="QAZ284" s="343"/>
      <c r="QBA284" s="338"/>
      <c r="QBB284" s="338"/>
      <c r="QBC284" s="37"/>
      <c r="QBD284" s="343"/>
      <c r="QBE284" s="338"/>
      <c r="QBF284" s="338"/>
      <c r="QBG284" s="37"/>
      <c r="QBH284" s="343"/>
      <c r="QBI284" s="338"/>
      <c r="QBJ284" s="338"/>
      <c r="QBK284" s="37"/>
      <c r="QBL284" s="343"/>
      <c r="QBM284" s="338"/>
      <c r="QBN284" s="338"/>
      <c r="QBO284" s="37"/>
      <c r="QBP284" s="343"/>
      <c r="QBQ284" s="338"/>
      <c r="QBR284" s="338"/>
      <c r="QBS284" s="37"/>
      <c r="QBT284" s="343"/>
      <c r="QBU284" s="338"/>
      <c r="QBV284" s="338"/>
      <c r="QBW284" s="37"/>
      <c r="QBX284" s="343"/>
      <c r="QBY284" s="338"/>
      <c r="QBZ284" s="338"/>
      <c r="QCA284" s="37"/>
      <c r="QCB284" s="343"/>
      <c r="QCC284" s="338"/>
      <c r="QCD284" s="338"/>
      <c r="QCE284" s="37"/>
      <c r="QCF284" s="343"/>
      <c r="QCG284" s="338"/>
      <c r="QCH284" s="338"/>
      <c r="QCI284" s="37"/>
      <c r="QCJ284" s="343"/>
      <c r="QCK284" s="338"/>
      <c r="QCL284" s="338"/>
      <c r="QCM284" s="37"/>
      <c r="QCN284" s="343"/>
      <c r="QCO284" s="338"/>
      <c r="QCP284" s="338"/>
      <c r="QCQ284" s="37"/>
      <c r="QCR284" s="343"/>
      <c r="QCS284" s="338"/>
      <c r="QCT284" s="338"/>
      <c r="QCU284" s="37"/>
      <c r="QCV284" s="343"/>
      <c r="QCW284" s="338"/>
      <c r="QCX284" s="338"/>
      <c r="QCY284" s="37"/>
      <c r="QCZ284" s="343"/>
      <c r="QDA284" s="338"/>
      <c r="QDB284" s="338"/>
      <c r="QDC284" s="37"/>
      <c r="QDD284" s="343"/>
      <c r="QDE284" s="338"/>
      <c r="QDF284" s="338"/>
      <c r="QDG284" s="37"/>
      <c r="QDH284" s="343"/>
      <c r="QDI284" s="338"/>
      <c r="QDJ284" s="338"/>
      <c r="QDK284" s="37"/>
      <c r="QDL284" s="343"/>
      <c r="QDM284" s="338"/>
      <c r="QDN284" s="338"/>
      <c r="QDO284" s="37"/>
      <c r="QDP284" s="343"/>
      <c r="QDQ284" s="338"/>
      <c r="QDR284" s="338"/>
      <c r="QDS284" s="37"/>
      <c r="QDT284" s="343"/>
      <c r="QDU284" s="338"/>
      <c r="QDV284" s="338"/>
      <c r="QDW284" s="37"/>
      <c r="QDX284" s="343"/>
      <c r="QDY284" s="338"/>
      <c r="QDZ284" s="338"/>
      <c r="QEA284" s="37"/>
      <c r="QEB284" s="343"/>
      <c r="QEC284" s="338"/>
      <c r="QED284" s="338"/>
      <c r="QEE284" s="37"/>
      <c r="QEF284" s="343"/>
      <c r="QEG284" s="338"/>
      <c r="QEH284" s="338"/>
      <c r="QEI284" s="37"/>
      <c r="QEJ284" s="343"/>
      <c r="QEK284" s="338"/>
      <c r="QEL284" s="338"/>
      <c r="QEM284" s="37"/>
      <c r="QEN284" s="343"/>
      <c r="QEO284" s="338"/>
      <c r="QEP284" s="338"/>
      <c r="QEQ284" s="37"/>
      <c r="QER284" s="343"/>
      <c r="QES284" s="338"/>
      <c r="QET284" s="338"/>
      <c r="QEU284" s="37"/>
      <c r="QEV284" s="343"/>
      <c r="QEW284" s="338"/>
      <c r="QEX284" s="338"/>
      <c r="QEY284" s="37"/>
      <c r="QEZ284" s="343"/>
      <c r="QFA284" s="338"/>
      <c r="QFB284" s="338"/>
      <c r="QFC284" s="37"/>
      <c r="QFD284" s="343"/>
      <c r="QFE284" s="338"/>
      <c r="QFF284" s="338"/>
      <c r="QFG284" s="37"/>
      <c r="QFH284" s="343"/>
      <c r="QFI284" s="338"/>
      <c r="QFJ284" s="338"/>
      <c r="QFK284" s="37"/>
      <c r="QFL284" s="343"/>
      <c r="QFM284" s="338"/>
      <c r="QFN284" s="338"/>
      <c r="QFO284" s="37"/>
      <c r="QFP284" s="343"/>
      <c r="QFQ284" s="338"/>
      <c r="QFR284" s="338"/>
      <c r="QFS284" s="37"/>
      <c r="QFT284" s="343"/>
      <c r="QFU284" s="338"/>
      <c r="QFV284" s="338"/>
      <c r="QFW284" s="37"/>
      <c r="QFX284" s="343"/>
      <c r="QFY284" s="338"/>
      <c r="QFZ284" s="338"/>
      <c r="QGA284" s="37"/>
      <c r="QGB284" s="343"/>
      <c r="QGC284" s="338"/>
      <c r="QGD284" s="338"/>
      <c r="QGE284" s="37"/>
      <c r="QGF284" s="343"/>
      <c r="QGG284" s="338"/>
      <c r="QGH284" s="338"/>
      <c r="QGI284" s="37"/>
      <c r="QGJ284" s="343"/>
      <c r="QGK284" s="338"/>
      <c r="QGL284" s="338"/>
      <c r="QGM284" s="37"/>
      <c r="QGN284" s="343"/>
      <c r="QGO284" s="338"/>
      <c r="QGP284" s="338"/>
      <c r="QGQ284" s="37"/>
      <c r="QGR284" s="343"/>
      <c r="QGS284" s="338"/>
      <c r="QGT284" s="338"/>
      <c r="QGU284" s="37"/>
      <c r="QGV284" s="343"/>
      <c r="QGW284" s="338"/>
      <c r="QGX284" s="338"/>
      <c r="QGY284" s="37"/>
      <c r="QGZ284" s="343"/>
      <c r="QHA284" s="338"/>
      <c r="QHB284" s="338"/>
      <c r="QHC284" s="37"/>
      <c r="QHD284" s="343"/>
      <c r="QHE284" s="338"/>
      <c r="QHF284" s="338"/>
      <c r="QHG284" s="37"/>
      <c r="QHH284" s="343"/>
      <c r="QHI284" s="338"/>
      <c r="QHJ284" s="338"/>
      <c r="QHK284" s="37"/>
      <c r="QHL284" s="343"/>
      <c r="QHM284" s="338"/>
      <c r="QHN284" s="338"/>
      <c r="QHO284" s="37"/>
      <c r="QHP284" s="343"/>
      <c r="QHQ284" s="338"/>
      <c r="QHR284" s="338"/>
      <c r="QHS284" s="37"/>
      <c r="QHT284" s="343"/>
      <c r="QHU284" s="338"/>
      <c r="QHV284" s="338"/>
      <c r="QHW284" s="37"/>
      <c r="QHX284" s="343"/>
      <c r="QHY284" s="338"/>
      <c r="QHZ284" s="338"/>
      <c r="QIA284" s="37"/>
      <c r="QIB284" s="343"/>
      <c r="QIC284" s="338"/>
      <c r="QID284" s="338"/>
      <c r="QIE284" s="37"/>
      <c r="QIF284" s="343"/>
      <c r="QIG284" s="338"/>
      <c r="QIH284" s="338"/>
      <c r="QII284" s="37"/>
      <c r="QIJ284" s="343"/>
      <c r="QIK284" s="338"/>
      <c r="QIL284" s="338"/>
      <c r="QIM284" s="37"/>
      <c r="QIN284" s="343"/>
      <c r="QIO284" s="338"/>
      <c r="QIP284" s="338"/>
      <c r="QIQ284" s="37"/>
      <c r="QIR284" s="343"/>
      <c r="QIS284" s="338"/>
      <c r="QIT284" s="338"/>
      <c r="QIU284" s="37"/>
      <c r="QIV284" s="343"/>
      <c r="QIW284" s="338"/>
      <c r="QIX284" s="338"/>
      <c r="QIY284" s="37"/>
      <c r="QIZ284" s="343"/>
      <c r="QJA284" s="338"/>
      <c r="QJB284" s="338"/>
      <c r="QJC284" s="37"/>
      <c r="QJD284" s="343"/>
      <c r="QJE284" s="338"/>
      <c r="QJF284" s="338"/>
      <c r="QJG284" s="37"/>
      <c r="QJH284" s="343"/>
      <c r="QJI284" s="338"/>
      <c r="QJJ284" s="338"/>
      <c r="QJK284" s="37"/>
      <c r="QJL284" s="343"/>
      <c r="QJM284" s="338"/>
      <c r="QJN284" s="338"/>
      <c r="QJO284" s="37"/>
      <c r="QJP284" s="343"/>
      <c r="QJQ284" s="338"/>
      <c r="QJR284" s="338"/>
      <c r="QJS284" s="37"/>
      <c r="QJT284" s="343"/>
      <c r="QJU284" s="338"/>
      <c r="QJV284" s="338"/>
      <c r="QJW284" s="37"/>
      <c r="QJX284" s="343"/>
      <c r="QJY284" s="338"/>
      <c r="QJZ284" s="338"/>
      <c r="QKA284" s="37"/>
      <c r="QKB284" s="343"/>
      <c r="QKC284" s="338"/>
      <c r="QKD284" s="338"/>
      <c r="QKE284" s="37"/>
      <c r="QKF284" s="343"/>
      <c r="QKG284" s="338"/>
      <c r="QKH284" s="338"/>
      <c r="QKI284" s="37"/>
      <c r="QKJ284" s="343"/>
      <c r="QKK284" s="338"/>
      <c r="QKL284" s="338"/>
      <c r="QKM284" s="37"/>
      <c r="QKN284" s="343"/>
      <c r="QKO284" s="338"/>
      <c r="QKP284" s="338"/>
      <c r="QKQ284" s="37"/>
      <c r="QKR284" s="343"/>
      <c r="QKS284" s="338"/>
      <c r="QKT284" s="338"/>
      <c r="QKU284" s="37"/>
      <c r="QKV284" s="343"/>
      <c r="QKW284" s="338"/>
      <c r="QKX284" s="338"/>
      <c r="QKY284" s="37"/>
      <c r="QKZ284" s="343"/>
      <c r="QLA284" s="338"/>
      <c r="QLB284" s="338"/>
      <c r="QLC284" s="37"/>
      <c r="QLD284" s="343"/>
      <c r="QLE284" s="338"/>
      <c r="QLF284" s="338"/>
      <c r="QLG284" s="37"/>
      <c r="QLH284" s="343"/>
      <c r="QLI284" s="338"/>
      <c r="QLJ284" s="338"/>
      <c r="QLK284" s="37"/>
      <c r="QLL284" s="343"/>
      <c r="QLM284" s="338"/>
      <c r="QLN284" s="338"/>
      <c r="QLO284" s="37"/>
      <c r="QLP284" s="343"/>
      <c r="QLQ284" s="338"/>
      <c r="QLR284" s="338"/>
      <c r="QLS284" s="37"/>
      <c r="QLT284" s="343"/>
      <c r="QLU284" s="338"/>
      <c r="QLV284" s="338"/>
      <c r="QLW284" s="37"/>
      <c r="QLX284" s="343"/>
      <c r="QLY284" s="338"/>
      <c r="QLZ284" s="338"/>
      <c r="QMA284" s="37"/>
      <c r="QMB284" s="343"/>
      <c r="QMC284" s="338"/>
      <c r="QMD284" s="338"/>
      <c r="QME284" s="37"/>
      <c r="QMF284" s="343"/>
      <c r="QMG284" s="338"/>
      <c r="QMH284" s="338"/>
      <c r="QMI284" s="37"/>
      <c r="QMJ284" s="343"/>
      <c r="QMK284" s="338"/>
      <c r="QML284" s="338"/>
      <c r="QMM284" s="37"/>
      <c r="QMN284" s="343"/>
      <c r="QMO284" s="338"/>
      <c r="QMP284" s="338"/>
      <c r="QMQ284" s="37"/>
      <c r="QMR284" s="343"/>
      <c r="QMS284" s="338"/>
      <c r="QMT284" s="338"/>
      <c r="QMU284" s="37"/>
      <c r="QMV284" s="343"/>
      <c r="QMW284" s="338"/>
      <c r="QMX284" s="338"/>
      <c r="QMY284" s="37"/>
      <c r="QMZ284" s="343"/>
      <c r="QNA284" s="338"/>
      <c r="QNB284" s="338"/>
      <c r="QNC284" s="37"/>
      <c r="QND284" s="343"/>
      <c r="QNE284" s="338"/>
      <c r="QNF284" s="338"/>
      <c r="QNG284" s="37"/>
      <c r="QNH284" s="343"/>
      <c r="QNI284" s="338"/>
      <c r="QNJ284" s="338"/>
      <c r="QNK284" s="37"/>
      <c r="QNL284" s="343"/>
      <c r="QNM284" s="338"/>
      <c r="QNN284" s="338"/>
      <c r="QNO284" s="37"/>
      <c r="QNP284" s="343"/>
      <c r="QNQ284" s="338"/>
      <c r="QNR284" s="338"/>
      <c r="QNS284" s="37"/>
      <c r="QNT284" s="343"/>
      <c r="QNU284" s="338"/>
      <c r="QNV284" s="338"/>
      <c r="QNW284" s="37"/>
      <c r="QNX284" s="343"/>
      <c r="QNY284" s="338"/>
      <c r="QNZ284" s="338"/>
      <c r="QOA284" s="37"/>
      <c r="QOB284" s="343"/>
      <c r="QOC284" s="338"/>
      <c r="QOD284" s="338"/>
      <c r="QOE284" s="37"/>
      <c r="QOF284" s="343"/>
      <c r="QOG284" s="338"/>
      <c r="QOH284" s="338"/>
      <c r="QOI284" s="37"/>
      <c r="QOJ284" s="343"/>
      <c r="QOK284" s="338"/>
      <c r="QOL284" s="338"/>
      <c r="QOM284" s="37"/>
      <c r="QON284" s="343"/>
      <c r="QOO284" s="338"/>
      <c r="QOP284" s="338"/>
      <c r="QOQ284" s="37"/>
      <c r="QOR284" s="343"/>
      <c r="QOS284" s="338"/>
      <c r="QOT284" s="338"/>
      <c r="QOU284" s="37"/>
      <c r="QOV284" s="343"/>
      <c r="QOW284" s="338"/>
      <c r="QOX284" s="338"/>
      <c r="QOY284" s="37"/>
      <c r="QOZ284" s="343"/>
      <c r="QPA284" s="338"/>
      <c r="QPB284" s="338"/>
      <c r="QPC284" s="37"/>
      <c r="QPD284" s="343"/>
      <c r="QPE284" s="338"/>
      <c r="QPF284" s="338"/>
      <c r="QPG284" s="37"/>
      <c r="QPH284" s="343"/>
      <c r="QPI284" s="338"/>
      <c r="QPJ284" s="338"/>
      <c r="QPK284" s="37"/>
      <c r="QPL284" s="343"/>
      <c r="QPM284" s="338"/>
      <c r="QPN284" s="338"/>
      <c r="QPO284" s="37"/>
      <c r="QPP284" s="343"/>
      <c r="QPQ284" s="338"/>
      <c r="QPR284" s="338"/>
      <c r="QPS284" s="37"/>
      <c r="QPT284" s="343"/>
      <c r="QPU284" s="338"/>
      <c r="QPV284" s="338"/>
      <c r="QPW284" s="37"/>
      <c r="QPX284" s="343"/>
      <c r="QPY284" s="338"/>
      <c r="QPZ284" s="338"/>
      <c r="QQA284" s="37"/>
      <c r="QQB284" s="343"/>
      <c r="QQC284" s="338"/>
      <c r="QQD284" s="338"/>
      <c r="QQE284" s="37"/>
      <c r="QQF284" s="343"/>
      <c r="QQG284" s="338"/>
      <c r="QQH284" s="338"/>
      <c r="QQI284" s="37"/>
      <c r="QQJ284" s="343"/>
      <c r="QQK284" s="338"/>
      <c r="QQL284" s="338"/>
      <c r="QQM284" s="37"/>
      <c r="QQN284" s="343"/>
      <c r="QQO284" s="338"/>
      <c r="QQP284" s="338"/>
      <c r="QQQ284" s="37"/>
      <c r="QQR284" s="343"/>
      <c r="QQS284" s="338"/>
      <c r="QQT284" s="338"/>
      <c r="QQU284" s="37"/>
      <c r="QQV284" s="343"/>
      <c r="QQW284" s="338"/>
      <c r="QQX284" s="338"/>
      <c r="QQY284" s="37"/>
      <c r="QQZ284" s="343"/>
      <c r="QRA284" s="338"/>
      <c r="QRB284" s="338"/>
      <c r="QRC284" s="37"/>
      <c r="QRD284" s="343"/>
      <c r="QRE284" s="338"/>
      <c r="QRF284" s="338"/>
      <c r="QRG284" s="37"/>
      <c r="QRH284" s="343"/>
      <c r="QRI284" s="338"/>
      <c r="QRJ284" s="338"/>
      <c r="QRK284" s="37"/>
      <c r="QRL284" s="343"/>
      <c r="QRM284" s="338"/>
      <c r="QRN284" s="338"/>
      <c r="QRO284" s="37"/>
      <c r="QRP284" s="343"/>
      <c r="QRQ284" s="338"/>
      <c r="QRR284" s="338"/>
      <c r="QRS284" s="37"/>
      <c r="QRT284" s="343"/>
      <c r="QRU284" s="338"/>
      <c r="QRV284" s="338"/>
      <c r="QRW284" s="37"/>
      <c r="QRX284" s="343"/>
      <c r="QRY284" s="338"/>
      <c r="QRZ284" s="338"/>
      <c r="QSA284" s="37"/>
      <c r="QSB284" s="343"/>
      <c r="QSC284" s="338"/>
      <c r="QSD284" s="338"/>
      <c r="QSE284" s="37"/>
      <c r="QSF284" s="343"/>
      <c r="QSG284" s="338"/>
      <c r="QSH284" s="338"/>
      <c r="QSI284" s="37"/>
      <c r="QSJ284" s="343"/>
      <c r="QSK284" s="338"/>
      <c r="QSL284" s="338"/>
      <c r="QSM284" s="37"/>
      <c r="QSN284" s="343"/>
      <c r="QSO284" s="338"/>
      <c r="QSP284" s="338"/>
      <c r="QSQ284" s="37"/>
      <c r="QSR284" s="343"/>
      <c r="QSS284" s="338"/>
      <c r="QST284" s="338"/>
      <c r="QSU284" s="37"/>
      <c r="QSV284" s="343"/>
      <c r="QSW284" s="338"/>
      <c r="QSX284" s="338"/>
      <c r="QSY284" s="37"/>
      <c r="QSZ284" s="343"/>
      <c r="QTA284" s="338"/>
      <c r="QTB284" s="338"/>
      <c r="QTC284" s="37"/>
      <c r="QTD284" s="343"/>
      <c r="QTE284" s="338"/>
      <c r="QTF284" s="338"/>
      <c r="QTG284" s="37"/>
      <c r="QTH284" s="343"/>
      <c r="QTI284" s="338"/>
      <c r="QTJ284" s="338"/>
      <c r="QTK284" s="37"/>
      <c r="QTL284" s="343"/>
      <c r="QTM284" s="338"/>
      <c r="QTN284" s="338"/>
      <c r="QTO284" s="37"/>
      <c r="QTP284" s="343"/>
      <c r="QTQ284" s="338"/>
      <c r="QTR284" s="338"/>
      <c r="QTS284" s="37"/>
      <c r="QTT284" s="343"/>
      <c r="QTU284" s="338"/>
      <c r="QTV284" s="338"/>
      <c r="QTW284" s="37"/>
      <c r="QTX284" s="343"/>
      <c r="QTY284" s="338"/>
      <c r="QTZ284" s="338"/>
      <c r="QUA284" s="37"/>
      <c r="QUB284" s="343"/>
      <c r="QUC284" s="338"/>
      <c r="QUD284" s="338"/>
      <c r="QUE284" s="37"/>
      <c r="QUF284" s="343"/>
      <c r="QUG284" s="338"/>
      <c r="QUH284" s="338"/>
      <c r="QUI284" s="37"/>
      <c r="QUJ284" s="343"/>
      <c r="QUK284" s="338"/>
      <c r="QUL284" s="338"/>
      <c r="QUM284" s="37"/>
      <c r="QUN284" s="343"/>
      <c r="QUO284" s="338"/>
      <c r="QUP284" s="338"/>
      <c r="QUQ284" s="37"/>
      <c r="QUR284" s="343"/>
      <c r="QUS284" s="338"/>
      <c r="QUT284" s="338"/>
      <c r="QUU284" s="37"/>
      <c r="QUV284" s="343"/>
      <c r="QUW284" s="338"/>
      <c r="QUX284" s="338"/>
      <c r="QUY284" s="37"/>
      <c r="QUZ284" s="343"/>
      <c r="QVA284" s="338"/>
      <c r="QVB284" s="338"/>
      <c r="QVC284" s="37"/>
      <c r="QVD284" s="343"/>
      <c r="QVE284" s="338"/>
      <c r="QVF284" s="338"/>
      <c r="QVG284" s="37"/>
      <c r="QVH284" s="343"/>
      <c r="QVI284" s="338"/>
      <c r="QVJ284" s="338"/>
      <c r="QVK284" s="37"/>
      <c r="QVL284" s="343"/>
      <c r="QVM284" s="338"/>
      <c r="QVN284" s="338"/>
      <c r="QVO284" s="37"/>
      <c r="QVP284" s="343"/>
      <c r="QVQ284" s="338"/>
      <c r="QVR284" s="338"/>
      <c r="QVS284" s="37"/>
      <c r="QVT284" s="343"/>
      <c r="QVU284" s="338"/>
      <c r="QVV284" s="338"/>
      <c r="QVW284" s="37"/>
      <c r="QVX284" s="343"/>
      <c r="QVY284" s="338"/>
      <c r="QVZ284" s="338"/>
      <c r="QWA284" s="37"/>
      <c r="QWB284" s="343"/>
      <c r="QWC284" s="338"/>
      <c r="QWD284" s="338"/>
      <c r="QWE284" s="37"/>
      <c r="QWF284" s="343"/>
      <c r="QWG284" s="338"/>
      <c r="QWH284" s="338"/>
      <c r="QWI284" s="37"/>
      <c r="QWJ284" s="343"/>
      <c r="QWK284" s="338"/>
      <c r="QWL284" s="338"/>
      <c r="QWM284" s="37"/>
      <c r="QWN284" s="343"/>
      <c r="QWO284" s="338"/>
      <c r="QWP284" s="338"/>
      <c r="QWQ284" s="37"/>
      <c r="QWR284" s="343"/>
      <c r="QWS284" s="338"/>
      <c r="QWT284" s="338"/>
      <c r="QWU284" s="37"/>
      <c r="QWV284" s="343"/>
      <c r="QWW284" s="338"/>
      <c r="QWX284" s="338"/>
      <c r="QWY284" s="37"/>
      <c r="QWZ284" s="343"/>
      <c r="QXA284" s="338"/>
      <c r="QXB284" s="338"/>
      <c r="QXC284" s="37"/>
      <c r="QXD284" s="343"/>
      <c r="QXE284" s="338"/>
      <c r="QXF284" s="338"/>
      <c r="QXG284" s="37"/>
      <c r="QXH284" s="343"/>
      <c r="QXI284" s="338"/>
      <c r="QXJ284" s="338"/>
      <c r="QXK284" s="37"/>
      <c r="QXL284" s="343"/>
      <c r="QXM284" s="338"/>
      <c r="QXN284" s="338"/>
      <c r="QXO284" s="37"/>
      <c r="QXP284" s="343"/>
      <c r="QXQ284" s="338"/>
      <c r="QXR284" s="338"/>
      <c r="QXS284" s="37"/>
      <c r="QXT284" s="343"/>
      <c r="QXU284" s="338"/>
      <c r="QXV284" s="338"/>
      <c r="QXW284" s="37"/>
      <c r="QXX284" s="343"/>
      <c r="QXY284" s="338"/>
      <c r="QXZ284" s="338"/>
      <c r="QYA284" s="37"/>
      <c r="QYB284" s="343"/>
      <c r="QYC284" s="338"/>
      <c r="QYD284" s="338"/>
      <c r="QYE284" s="37"/>
      <c r="QYF284" s="343"/>
      <c r="QYG284" s="338"/>
      <c r="QYH284" s="338"/>
      <c r="QYI284" s="37"/>
      <c r="QYJ284" s="343"/>
      <c r="QYK284" s="338"/>
      <c r="QYL284" s="338"/>
      <c r="QYM284" s="37"/>
      <c r="QYN284" s="343"/>
      <c r="QYO284" s="338"/>
      <c r="QYP284" s="338"/>
      <c r="QYQ284" s="37"/>
      <c r="QYR284" s="343"/>
      <c r="QYS284" s="338"/>
      <c r="QYT284" s="338"/>
      <c r="QYU284" s="37"/>
      <c r="QYV284" s="343"/>
      <c r="QYW284" s="338"/>
      <c r="QYX284" s="338"/>
      <c r="QYY284" s="37"/>
      <c r="QYZ284" s="343"/>
      <c r="QZA284" s="338"/>
      <c r="QZB284" s="338"/>
      <c r="QZC284" s="37"/>
      <c r="QZD284" s="343"/>
      <c r="QZE284" s="338"/>
      <c r="QZF284" s="338"/>
      <c r="QZG284" s="37"/>
      <c r="QZH284" s="343"/>
      <c r="QZI284" s="338"/>
      <c r="QZJ284" s="338"/>
      <c r="QZK284" s="37"/>
      <c r="QZL284" s="343"/>
      <c r="QZM284" s="338"/>
      <c r="QZN284" s="338"/>
      <c r="QZO284" s="37"/>
      <c r="QZP284" s="343"/>
      <c r="QZQ284" s="338"/>
      <c r="QZR284" s="338"/>
      <c r="QZS284" s="37"/>
      <c r="QZT284" s="343"/>
      <c r="QZU284" s="338"/>
      <c r="QZV284" s="338"/>
      <c r="QZW284" s="37"/>
      <c r="QZX284" s="343"/>
      <c r="QZY284" s="338"/>
      <c r="QZZ284" s="338"/>
      <c r="RAA284" s="37"/>
      <c r="RAB284" s="343"/>
      <c r="RAC284" s="338"/>
      <c r="RAD284" s="338"/>
      <c r="RAE284" s="37"/>
      <c r="RAF284" s="343"/>
      <c r="RAG284" s="338"/>
      <c r="RAH284" s="338"/>
      <c r="RAI284" s="37"/>
      <c r="RAJ284" s="343"/>
      <c r="RAK284" s="338"/>
      <c r="RAL284" s="338"/>
      <c r="RAM284" s="37"/>
      <c r="RAN284" s="343"/>
      <c r="RAO284" s="338"/>
      <c r="RAP284" s="338"/>
      <c r="RAQ284" s="37"/>
      <c r="RAR284" s="343"/>
      <c r="RAS284" s="338"/>
      <c r="RAT284" s="338"/>
      <c r="RAU284" s="37"/>
      <c r="RAV284" s="343"/>
      <c r="RAW284" s="338"/>
      <c r="RAX284" s="338"/>
      <c r="RAY284" s="37"/>
      <c r="RAZ284" s="343"/>
      <c r="RBA284" s="338"/>
      <c r="RBB284" s="338"/>
      <c r="RBC284" s="37"/>
      <c r="RBD284" s="343"/>
      <c r="RBE284" s="338"/>
      <c r="RBF284" s="338"/>
      <c r="RBG284" s="37"/>
      <c r="RBH284" s="343"/>
      <c r="RBI284" s="338"/>
      <c r="RBJ284" s="338"/>
      <c r="RBK284" s="37"/>
      <c r="RBL284" s="343"/>
      <c r="RBM284" s="338"/>
      <c r="RBN284" s="338"/>
      <c r="RBO284" s="37"/>
      <c r="RBP284" s="343"/>
      <c r="RBQ284" s="338"/>
      <c r="RBR284" s="338"/>
      <c r="RBS284" s="37"/>
      <c r="RBT284" s="343"/>
      <c r="RBU284" s="338"/>
      <c r="RBV284" s="338"/>
      <c r="RBW284" s="37"/>
      <c r="RBX284" s="343"/>
      <c r="RBY284" s="338"/>
      <c r="RBZ284" s="338"/>
      <c r="RCA284" s="37"/>
      <c r="RCB284" s="343"/>
      <c r="RCC284" s="338"/>
      <c r="RCD284" s="338"/>
      <c r="RCE284" s="37"/>
      <c r="RCF284" s="343"/>
      <c r="RCG284" s="338"/>
      <c r="RCH284" s="338"/>
      <c r="RCI284" s="37"/>
      <c r="RCJ284" s="343"/>
      <c r="RCK284" s="338"/>
      <c r="RCL284" s="338"/>
      <c r="RCM284" s="37"/>
      <c r="RCN284" s="343"/>
      <c r="RCO284" s="338"/>
      <c r="RCP284" s="338"/>
      <c r="RCQ284" s="37"/>
      <c r="RCR284" s="343"/>
      <c r="RCS284" s="338"/>
      <c r="RCT284" s="338"/>
      <c r="RCU284" s="37"/>
      <c r="RCV284" s="343"/>
      <c r="RCW284" s="338"/>
      <c r="RCX284" s="338"/>
      <c r="RCY284" s="37"/>
      <c r="RCZ284" s="343"/>
      <c r="RDA284" s="338"/>
      <c r="RDB284" s="338"/>
      <c r="RDC284" s="37"/>
      <c r="RDD284" s="343"/>
      <c r="RDE284" s="338"/>
      <c r="RDF284" s="338"/>
      <c r="RDG284" s="37"/>
      <c r="RDH284" s="343"/>
      <c r="RDI284" s="338"/>
      <c r="RDJ284" s="338"/>
      <c r="RDK284" s="37"/>
      <c r="RDL284" s="343"/>
      <c r="RDM284" s="338"/>
      <c r="RDN284" s="338"/>
      <c r="RDO284" s="37"/>
      <c r="RDP284" s="343"/>
      <c r="RDQ284" s="338"/>
      <c r="RDR284" s="338"/>
      <c r="RDS284" s="37"/>
      <c r="RDT284" s="343"/>
      <c r="RDU284" s="338"/>
      <c r="RDV284" s="338"/>
      <c r="RDW284" s="37"/>
      <c r="RDX284" s="343"/>
      <c r="RDY284" s="338"/>
      <c r="RDZ284" s="338"/>
      <c r="REA284" s="37"/>
      <c r="REB284" s="343"/>
      <c r="REC284" s="338"/>
      <c r="RED284" s="338"/>
      <c r="REE284" s="37"/>
      <c r="REF284" s="343"/>
      <c r="REG284" s="338"/>
      <c r="REH284" s="338"/>
      <c r="REI284" s="37"/>
      <c r="REJ284" s="343"/>
      <c r="REK284" s="338"/>
      <c r="REL284" s="338"/>
      <c r="REM284" s="37"/>
      <c r="REN284" s="343"/>
      <c r="REO284" s="338"/>
      <c r="REP284" s="338"/>
      <c r="REQ284" s="37"/>
      <c r="RER284" s="343"/>
      <c r="RES284" s="338"/>
      <c r="RET284" s="338"/>
      <c r="REU284" s="37"/>
      <c r="REV284" s="343"/>
      <c r="REW284" s="338"/>
      <c r="REX284" s="338"/>
      <c r="REY284" s="37"/>
      <c r="REZ284" s="343"/>
      <c r="RFA284" s="338"/>
      <c r="RFB284" s="338"/>
      <c r="RFC284" s="37"/>
      <c r="RFD284" s="343"/>
      <c r="RFE284" s="338"/>
      <c r="RFF284" s="338"/>
      <c r="RFG284" s="37"/>
      <c r="RFH284" s="343"/>
      <c r="RFI284" s="338"/>
      <c r="RFJ284" s="338"/>
      <c r="RFK284" s="37"/>
      <c r="RFL284" s="343"/>
      <c r="RFM284" s="338"/>
      <c r="RFN284" s="338"/>
      <c r="RFO284" s="37"/>
      <c r="RFP284" s="343"/>
      <c r="RFQ284" s="338"/>
      <c r="RFR284" s="338"/>
      <c r="RFS284" s="37"/>
      <c r="RFT284" s="343"/>
      <c r="RFU284" s="338"/>
      <c r="RFV284" s="338"/>
      <c r="RFW284" s="37"/>
      <c r="RFX284" s="343"/>
      <c r="RFY284" s="338"/>
      <c r="RFZ284" s="338"/>
      <c r="RGA284" s="37"/>
      <c r="RGB284" s="343"/>
      <c r="RGC284" s="338"/>
      <c r="RGD284" s="338"/>
      <c r="RGE284" s="37"/>
      <c r="RGF284" s="343"/>
      <c r="RGG284" s="338"/>
      <c r="RGH284" s="338"/>
      <c r="RGI284" s="37"/>
      <c r="RGJ284" s="343"/>
      <c r="RGK284" s="338"/>
      <c r="RGL284" s="338"/>
      <c r="RGM284" s="37"/>
      <c r="RGN284" s="343"/>
      <c r="RGO284" s="338"/>
      <c r="RGP284" s="338"/>
      <c r="RGQ284" s="37"/>
      <c r="RGR284" s="343"/>
      <c r="RGS284" s="338"/>
      <c r="RGT284" s="338"/>
      <c r="RGU284" s="37"/>
      <c r="RGV284" s="343"/>
      <c r="RGW284" s="338"/>
      <c r="RGX284" s="338"/>
      <c r="RGY284" s="37"/>
      <c r="RGZ284" s="343"/>
      <c r="RHA284" s="338"/>
      <c r="RHB284" s="338"/>
      <c r="RHC284" s="37"/>
      <c r="RHD284" s="343"/>
      <c r="RHE284" s="338"/>
      <c r="RHF284" s="338"/>
      <c r="RHG284" s="37"/>
      <c r="RHH284" s="343"/>
      <c r="RHI284" s="338"/>
      <c r="RHJ284" s="338"/>
      <c r="RHK284" s="37"/>
      <c r="RHL284" s="343"/>
      <c r="RHM284" s="338"/>
      <c r="RHN284" s="338"/>
      <c r="RHO284" s="37"/>
      <c r="RHP284" s="343"/>
      <c r="RHQ284" s="338"/>
      <c r="RHR284" s="338"/>
      <c r="RHS284" s="37"/>
      <c r="RHT284" s="343"/>
      <c r="RHU284" s="338"/>
      <c r="RHV284" s="338"/>
      <c r="RHW284" s="37"/>
      <c r="RHX284" s="343"/>
      <c r="RHY284" s="338"/>
      <c r="RHZ284" s="338"/>
      <c r="RIA284" s="37"/>
      <c r="RIB284" s="343"/>
      <c r="RIC284" s="338"/>
      <c r="RID284" s="338"/>
      <c r="RIE284" s="37"/>
      <c r="RIF284" s="343"/>
      <c r="RIG284" s="338"/>
      <c r="RIH284" s="338"/>
      <c r="RII284" s="37"/>
      <c r="RIJ284" s="343"/>
      <c r="RIK284" s="338"/>
      <c r="RIL284" s="338"/>
      <c r="RIM284" s="37"/>
      <c r="RIN284" s="343"/>
      <c r="RIO284" s="338"/>
      <c r="RIP284" s="338"/>
      <c r="RIQ284" s="37"/>
      <c r="RIR284" s="343"/>
      <c r="RIS284" s="338"/>
      <c r="RIT284" s="338"/>
      <c r="RIU284" s="37"/>
      <c r="RIV284" s="343"/>
      <c r="RIW284" s="338"/>
      <c r="RIX284" s="338"/>
      <c r="RIY284" s="37"/>
      <c r="RIZ284" s="343"/>
      <c r="RJA284" s="338"/>
      <c r="RJB284" s="338"/>
      <c r="RJC284" s="37"/>
      <c r="RJD284" s="343"/>
      <c r="RJE284" s="338"/>
      <c r="RJF284" s="338"/>
      <c r="RJG284" s="37"/>
      <c r="RJH284" s="343"/>
      <c r="RJI284" s="338"/>
      <c r="RJJ284" s="338"/>
      <c r="RJK284" s="37"/>
      <c r="RJL284" s="343"/>
      <c r="RJM284" s="338"/>
      <c r="RJN284" s="338"/>
      <c r="RJO284" s="37"/>
      <c r="RJP284" s="343"/>
      <c r="RJQ284" s="338"/>
      <c r="RJR284" s="338"/>
      <c r="RJS284" s="37"/>
      <c r="RJT284" s="343"/>
      <c r="RJU284" s="338"/>
      <c r="RJV284" s="338"/>
      <c r="RJW284" s="37"/>
      <c r="RJX284" s="343"/>
      <c r="RJY284" s="338"/>
      <c r="RJZ284" s="338"/>
      <c r="RKA284" s="37"/>
      <c r="RKB284" s="343"/>
      <c r="RKC284" s="338"/>
      <c r="RKD284" s="338"/>
      <c r="RKE284" s="37"/>
      <c r="RKF284" s="343"/>
      <c r="RKG284" s="338"/>
      <c r="RKH284" s="338"/>
      <c r="RKI284" s="37"/>
      <c r="RKJ284" s="343"/>
      <c r="RKK284" s="338"/>
      <c r="RKL284" s="338"/>
      <c r="RKM284" s="37"/>
      <c r="RKN284" s="343"/>
      <c r="RKO284" s="338"/>
      <c r="RKP284" s="338"/>
      <c r="RKQ284" s="37"/>
      <c r="RKR284" s="343"/>
      <c r="RKS284" s="338"/>
      <c r="RKT284" s="338"/>
      <c r="RKU284" s="37"/>
      <c r="RKV284" s="343"/>
      <c r="RKW284" s="338"/>
      <c r="RKX284" s="338"/>
      <c r="RKY284" s="37"/>
      <c r="RKZ284" s="343"/>
      <c r="RLA284" s="338"/>
      <c r="RLB284" s="338"/>
      <c r="RLC284" s="37"/>
      <c r="RLD284" s="343"/>
      <c r="RLE284" s="338"/>
      <c r="RLF284" s="338"/>
      <c r="RLG284" s="37"/>
      <c r="RLH284" s="343"/>
      <c r="RLI284" s="338"/>
      <c r="RLJ284" s="338"/>
      <c r="RLK284" s="37"/>
      <c r="RLL284" s="343"/>
      <c r="RLM284" s="338"/>
      <c r="RLN284" s="338"/>
      <c r="RLO284" s="37"/>
      <c r="RLP284" s="343"/>
      <c r="RLQ284" s="338"/>
      <c r="RLR284" s="338"/>
      <c r="RLS284" s="37"/>
      <c r="RLT284" s="343"/>
      <c r="RLU284" s="338"/>
      <c r="RLV284" s="338"/>
      <c r="RLW284" s="37"/>
      <c r="RLX284" s="343"/>
      <c r="RLY284" s="338"/>
      <c r="RLZ284" s="338"/>
      <c r="RMA284" s="37"/>
      <c r="RMB284" s="343"/>
      <c r="RMC284" s="338"/>
      <c r="RMD284" s="338"/>
      <c r="RME284" s="37"/>
      <c r="RMF284" s="343"/>
      <c r="RMG284" s="338"/>
      <c r="RMH284" s="338"/>
      <c r="RMI284" s="37"/>
      <c r="RMJ284" s="343"/>
      <c r="RMK284" s="338"/>
      <c r="RML284" s="338"/>
      <c r="RMM284" s="37"/>
      <c r="RMN284" s="343"/>
      <c r="RMO284" s="338"/>
      <c r="RMP284" s="338"/>
      <c r="RMQ284" s="37"/>
      <c r="RMR284" s="343"/>
      <c r="RMS284" s="338"/>
      <c r="RMT284" s="338"/>
      <c r="RMU284" s="37"/>
      <c r="RMV284" s="343"/>
      <c r="RMW284" s="338"/>
      <c r="RMX284" s="338"/>
      <c r="RMY284" s="37"/>
      <c r="RMZ284" s="343"/>
      <c r="RNA284" s="338"/>
      <c r="RNB284" s="338"/>
      <c r="RNC284" s="37"/>
      <c r="RND284" s="343"/>
      <c r="RNE284" s="338"/>
      <c r="RNF284" s="338"/>
      <c r="RNG284" s="37"/>
      <c r="RNH284" s="343"/>
      <c r="RNI284" s="338"/>
      <c r="RNJ284" s="338"/>
      <c r="RNK284" s="37"/>
      <c r="RNL284" s="343"/>
      <c r="RNM284" s="338"/>
      <c r="RNN284" s="338"/>
      <c r="RNO284" s="37"/>
      <c r="RNP284" s="343"/>
      <c r="RNQ284" s="338"/>
      <c r="RNR284" s="338"/>
      <c r="RNS284" s="37"/>
      <c r="RNT284" s="343"/>
      <c r="RNU284" s="338"/>
      <c r="RNV284" s="338"/>
      <c r="RNW284" s="37"/>
      <c r="RNX284" s="343"/>
      <c r="RNY284" s="338"/>
      <c r="RNZ284" s="338"/>
      <c r="ROA284" s="37"/>
      <c r="ROB284" s="343"/>
      <c r="ROC284" s="338"/>
      <c r="ROD284" s="338"/>
      <c r="ROE284" s="37"/>
      <c r="ROF284" s="343"/>
      <c r="ROG284" s="338"/>
      <c r="ROH284" s="338"/>
      <c r="ROI284" s="37"/>
      <c r="ROJ284" s="343"/>
      <c r="ROK284" s="338"/>
      <c r="ROL284" s="338"/>
      <c r="ROM284" s="37"/>
      <c r="RON284" s="343"/>
      <c r="ROO284" s="338"/>
      <c r="ROP284" s="338"/>
      <c r="ROQ284" s="37"/>
      <c r="ROR284" s="343"/>
      <c r="ROS284" s="338"/>
      <c r="ROT284" s="338"/>
      <c r="ROU284" s="37"/>
      <c r="ROV284" s="343"/>
      <c r="ROW284" s="338"/>
      <c r="ROX284" s="338"/>
      <c r="ROY284" s="37"/>
      <c r="ROZ284" s="343"/>
      <c r="RPA284" s="338"/>
      <c r="RPB284" s="338"/>
      <c r="RPC284" s="37"/>
      <c r="RPD284" s="343"/>
      <c r="RPE284" s="338"/>
      <c r="RPF284" s="338"/>
      <c r="RPG284" s="37"/>
      <c r="RPH284" s="343"/>
      <c r="RPI284" s="338"/>
      <c r="RPJ284" s="338"/>
      <c r="RPK284" s="37"/>
      <c r="RPL284" s="343"/>
      <c r="RPM284" s="338"/>
      <c r="RPN284" s="338"/>
      <c r="RPO284" s="37"/>
      <c r="RPP284" s="343"/>
      <c r="RPQ284" s="338"/>
      <c r="RPR284" s="338"/>
      <c r="RPS284" s="37"/>
      <c r="RPT284" s="343"/>
      <c r="RPU284" s="338"/>
      <c r="RPV284" s="338"/>
      <c r="RPW284" s="37"/>
      <c r="RPX284" s="343"/>
      <c r="RPY284" s="338"/>
      <c r="RPZ284" s="338"/>
      <c r="RQA284" s="37"/>
      <c r="RQB284" s="343"/>
      <c r="RQC284" s="338"/>
      <c r="RQD284" s="338"/>
      <c r="RQE284" s="37"/>
      <c r="RQF284" s="343"/>
      <c r="RQG284" s="338"/>
      <c r="RQH284" s="338"/>
      <c r="RQI284" s="37"/>
      <c r="RQJ284" s="343"/>
      <c r="RQK284" s="338"/>
      <c r="RQL284" s="338"/>
      <c r="RQM284" s="37"/>
      <c r="RQN284" s="343"/>
      <c r="RQO284" s="338"/>
      <c r="RQP284" s="338"/>
      <c r="RQQ284" s="37"/>
      <c r="RQR284" s="343"/>
      <c r="RQS284" s="338"/>
      <c r="RQT284" s="338"/>
      <c r="RQU284" s="37"/>
      <c r="RQV284" s="343"/>
      <c r="RQW284" s="338"/>
      <c r="RQX284" s="338"/>
      <c r="RQY284" s="37"/>
      <c r="RQZ284" s="343"/>
      <c r="RRA284" s="338"/>
      <c r="RRB284" s="338"/>
      <c r="RRC284" s="37"/>
      <c r="RRD284" s="343"/>
      <c r="RRE284" s="338"/>
      <c r="RRF284" s="338"/>
      <c r="RRG284" s="37"/>
      <c r="RRH284" s="343"/>
      <c r="RRI284" s="338"/>
      <c r="RRJ284" s="338"/>
      <c r="RRK284" s="37"/>
      <c r="RRL284" s="343"/>
      <c r="RRM284" s="338"/>
      <c r="RRN284" s="338"/>
      <c r="RRO284" s="37"/>
      <c r="RRP284" s="343"/>
      <c r="RRQ284" s="338"/>
      <c r="RRR284" s="338"/>
      <c r="RRS284" s="37"/>
      <c r="RRT284" s="343"/>
      <c r="RRU284" s="338"/>
      <c r="RRV284" s="338"/>
      <c r="RRW284" s="37"/>
      <c r="RRX284" s="343"/>
      <c r="RRY284" s="338"/>
      <c r="RRZ284" s="338"/>
      <c r="RSA284" s="37"/>
      <c r="RSB284" s="343"/>
      <c r="RSC284" s="338"/>
      <c r="RSD284" s="338"/>
      <c r="RSE284" s="37"/>
      <c r="RSF284" s="343"/>
      <c r="RSG284" s="338"/>
      <c r="RSH284" s="338"/>
      <c r="RSI284" s="37"/>
      <c r="RSJ284" s="343"/>
      <c r="RSK284" s="338"/>
      <c r="RSL284" s="338"/>
      <c r="RSM284" s="37"/>
      <c r="RSN284" s="343"/>
      <c r="RSO284" s="338"/>
      <c r="RSP284" s="338"/>
      <c r="RSQ284" s="37"/>
      <c r="RSR284" s="343"/>
      <c r="RSS284" s="338"/>
      <c r="RST284" s="338"/>
      <c r="RSU284" s="37"/>
      <c r="RSV284" s="343"/>
      <c r="RSW284" s="338"/>
      <c r="RSX284" s="338"/>
      <c r="RSY284" s="37"/>
      <c r="RSZ284" s="343"/>
      <c r="RTA284" s="338"/>
      <c r="RTB284" s="338"/>
      <c r="RTC284" s="37"/>
      <c r="RTD284" s="343"/>
      <c r="RTE284" s="338"/>
      <c r="RTF284" s="338"/>
      <c r="RTG284" s="37"/>
      <c r="RTH284" s="343"/>
      <c r="RTI284" s="338"/>
      <c r="RTJ284" s="338"/>
      <c r="RTK284" s="37"/>
      <c r="RTL284" s="343"/>
      <c r="RTM284" s="338"/>
      <c r="RTN284" s="338"/>
      <c r="RTO284" s="37"/>
      <c r="RTP284" s="343"/>
      <c r="RTQ284" s="338"/>
      <c r="RTR284" s="338"/>
      <c r="RTS284" s="37"/>
      <c r="RTT284" s="343"/>
      <c r="RTU284" s="338"/>
      <c r="RTV284" s="338"/>
      <c r="RTW284" s="37"/>
      <c r="RTX284" s="343"/>
      <c r="RTY284" s="338"/>
      <c r="RTZ284" s="338"/>
      <c r="RUA284" s="37"/>
      <c r="RUB284" s="343"/>
      <c r="RUC284" s="338"/>
      <c r="RUD284" s="338"/>
      <c r="RUE284" s="37"/>
      <c r="RUF284" s="343"/>
      <c r="RUG284" s="338"/>
      <c r="RUH284" s="338"/>
      <c r="RUI284" s="37"/>
      <c r="RUJ284" s="343"/>
      <c r="RUK284" s="338"/>
      <c r="RUL284" s="338"/>
      <c r="RUM284" s="37"/>
      <c r="RUN284" s="343"/>
      <c r="RUO284" s="338"/>
      <c r="RUP284" s="338"/>
      <c r="RUQ284" s="37"/>
      <c r="RUR284" s="343"/>
      <c r="RUS284" s="338"/>
      <c r="RUT284" s="338"/>
      <c r="RUU284" s="37"/>
      <c r="RUV284" s="343"/>
      <c r="RUW284" s="338"/>
      <c r="RUX284" s="338"/>
      <c r="RUY284" s="37"/>
      <c r="RUZ284" s="343"/>
      <c r="RVA284" s="338"/>
      <c r="RVB284" s="338"/>
      <c r="RVC284" s="37"/>
      <c r="RVD284" s="343"/>
      <c r="RVE284" s="338"/>
      <c r="RVF284" s="338"/>
      <c r="RVG284" s="37"/>
      <c r="RVH284" s="343"/>
      <c r="RVI284" s="338"/>
      <c r="RVJ284" s="338"/>
      <c r="RVK284" s="37"/>
      <c r="RVL284" s="343"/>
      <c r="RVM284" s="338"/>
      <c r="RVN284" s="338"/>
      <c r="RVO284" s="37"/>
      <c r="RVP284" s="343"/>
      <c r="RVQ284" s="338"/>
      <c r="RVR284" s="338"/>
      <c r="RVS284" s="37"/>
      <c r="RVT284" s="343"/>
      <c r="RVU284" s="338"/>
      <c r="RVV284" s="338"/>
      <c r="RVW284" s="37"/>
      <c r="RVX284" s="343"/>
      <c r="RVY284" s="338"/>
      <c r="RVZ284" s="338"/>
      <c r="RWA284" s="37"/>
      <c r="RWB284" s="343"/>
      <c r="RWC284" s="338"/>
      <c r="RWD284" s="338"/>
      <c r="RWE284" s="37"/>
      <c r="RWF284" s="343"/>
      <c r="RWG284" s="338"/>
      <c r="RWH284" s="338"/>
      <c r="RWI284" s="37"/>
      <c r="RWJ284" s="343"/>
      <c r="RWK284" s="338"/>
      <c r="RWL284" s="338"/>
      <c r="RWM284" s="37"/>
      <c r="RWN284" s="343"/>
      <c r="RWO284" s="338"/>
      <c r="RWP284" s="338"/>
      <c r="RWQ284" s="37"/>
      <c r="RWR284" s="343"/>
      <c r="RWS284" s="338"/>
      <c r="RWT284" s="338"/>
      <c r="RWU284" s="37"/>
      <c r="RWV284" s="343"/>
      <c r="RWW284" s="338"/>
      <c r="RWX284" s="338"/>
      <c r="RWY284" s="37"/>
      <c r="RWZ284" s="343"/>
      <c r="RXA284" s="338"/>
      <c r="RXB284" s="338"/>
      <c r="RXC284" s="37"/>
      <c r="RXD284" s="343"/>
      <c r="RXE284" s="338"/>
      <c r="RXF284" s="338"/>
      <c r="RXG284" s="37"/>
      <c r="RXH284" s="343"/>
      <c r="RXI284" s="338"/>
      <c r="RXJ284" s="338"/>
      <c r="RXK284" s="37"/>
      <c r="RXL284" s="343"/>
      <c r="RXM284" s="338"/>
      <c r="RXN284" s="338"/>
      <c r="RXO284" s="37"/>
      <c r="RXP284" s="343"/>
      <c r="RXQ284" s="338"/>
      <c r="RXR284" s="338"/>
      <c r="RXS284" s="37"/>
      <c r="RXT284" s="343"/>
      <c r="RXU284" s="338"/>
      <c r="RXV284" s="338"/>
      <c r="RXW284" s="37"/>
      <c r="RXX284" s="343"/>
      <c r="RXY284" s="338"/>
      <c r="RXZ284" s="338"/>
      <c r="RYA284" s="37"/>
      <c r="RYB284" s="343"/>
      <c r="RYC284" s="338"/>
      <c r="RYD284" s="338"/>
      <c r="RYE284" s="37"/>
      <c r="RYF284" s="343"/>
      <c r="RYG284" s="338"/>
      <c r="RYH284" s="338"/>
      <c r="RYI284" s="37"/>
      <c r="RYJ284" s="343"/>
      <c r="RYK284" s="338"/>
      <c r="RYL284" s="338"/>
      <c r="RYM284" s="37"/>
      <c r="RYN284" s="343"/>
      <c r="RYO284" s="338"/>
      <c r="RYP284" s="338"/>
      <c r="RYQ284" s="37"/>
      <c r="RYR284" s="343"/>
      <c r="RYS284" s="338"/>
      <c r="RYT284" s="338"/>
      <c r="RYU284" s="37"/>
      <c r="RYV284" s="343"/>
      <c r="RYW284" s="338"/>
      <c r="RYX284" s="338"/>
      <c r="RYY284" s="37"/>
      <c r="RYZ284" s="343"/>
      <c r="RZA284" s="338"/>
      <c r="RZB284" s="338"/>
      <c r="RZC284" s="37"/>
      <c r="RZD284" s="343"/>
      <c r="RZE284" s="338"/>
      <c r="RZF284" s="338"/>
      <c r="RZG284" s="37"/>
      <c r="RZH284" s="343"/>
      <c r="RZI284" s="338"/>
      <c r="RZJ284" s="338"/>
      <c r="RZK284" s="37"/>
      <c r="RZL284" s="343"/>
      <c r="RZM284" s="338"/>
      <c r="RZN284" s="338"/>
      <c r="RZO284" s="37"/>
      <c r="RZP284" s="343"/>
      <c r="RZQ284" s="338"/>
      <c r="RZR284" s="338"/>
      <c r="RZS284" s="37"/>
      <c r="RZT284" s="343"/>
      <c r="RZU284" s="338"/>
      <c r="RZV284" s="338"/>
      <c r="RZW284" s="37"/>
      <c r="RZX284" s="343"/>
      <c r="RZY284" s="338"/>
      <c r="RZZ284" s="338"/>
      <c r="SAA284" s="37"/>
      <c r="SAB284" s="343"/>
      <c r="SAC284" s="338"/>
      <c r="SAD284" s="338"/>
      <c r="SAE284" s="37"/>
      <c r="SAF284" s="343"/>
      <c r="SAG284" s="338"/>
      <c r="SAH284" s="338"/>
      <c r="SAI284" s="37"/>
      <c r="SAJ284" s="343"/>
      <c r="SAK284" s="338"/>
      <c r="SAL284" s="338"/>
      <c r="SAM284" s="37"/>
      <c r="SAN284" s="343"/>
      <c r="SAO284" s="338"/>
      <c r="SAP284" s="338"/>
      <c r="SAQ284" s="37"/>
      <c r="SAR284" s="343"/>
      <c r="SAS284" s="338"/>
      <c r="SAT284" s="338"/>
      <c r="SAU284" s="37"/>
      <c r="SAV284" s="343"/>
      <c r="SAW284" s="338"/>
      <c r="SAX284" s="338"/>
      <c r="SAY284" s="37"/>
      <c r="SAZ284" s="343"/>
      <c r="SBA284" s="338"/>
      <c r="SBB284" s="338"/>
      <c r="SBC284" s="37"/>
      <c r="SBD284" s="343"/>
      <c r="SBE284" s="338"/>
      <c r="SBF284" s="338"/>
      <c r="SBG284" s="37"/>
      <c r="SBH284" s="343"/>
      <c r="SBI284" s="338"/>
      <c r="SBJ284" s="338"/>
      <c r="SBK284" s="37"/>
      <c r="SBL284" s="343"/>
      <c r="SBM284" s="338"/>
      <c r="SBN284" s="338"/>
      <c r="SBO284" s="37"/>
      <c r="SBP284" s="343"/>
      <c r="SBQ284" s="338"/>
      <c r="SBR284" s="338"/>
      <c r="SBS284" s="37"/>
      <c r="SBT284" s="343"/>
      <c r="SBU284" s="338"/>
      <c r="SBV284" s="338"/>
      <c r="SBW284" s="37"/>
      <c r="SBX284" s="343"/>
      <c r="SBY284" s="338"/>
      <c r="SBZ284" s="338"/>
      <c r="SCA284" s="37"/>
      <c r="SCB284" s="343"/>
      <c r="SCC284" s="338"/>
      <c r="SCD284" s="338"/>
      <c r="SCE284" s="37"/>
      <c r="SCF284" s="343"/>
      <c r="SCG284" s="338"/>
      <c r="SCH284" s="338"/>
      <c r="SCI284" s="37"/>
      <c r="SCJ284" s="343"/>
      <c r="SCK284" s="338"/>
      <c r="SCL284" s="338"/>
      <c r="SCM284" s="37"/>
      <c r="SCN284" s="343"/>
      <c r="SCO284" s="338"/>
      <c r="SCP284" s="338"/>
      <c r="SCQ284" s="37"/>
      <c r="SCR284" s="343"/>
      <c r="SCS284" s="338"/>
      <c r="SCT284" s="338"/>
      <c r="SCU284" s="37"/>
      <c r="SCV284" s="343"/>
      <c r="SCW284" s="338"/>
      <c r="SCX284" s="338"/>
      <c r="SCY284" s="37"/>
      <c r="SCZ284" s="343"/>
      <c r="SDA284" s="338"/>
      <c r="SDB284" s="338"/>
      <c r="SDC284" s="37"/>
      <c r="SDD284" s="343"/>
      <c r="SDE284" s="338"/>
      <c r="SDF284" s="338"/>
      <c r="SDG284" s="37"/>
      <c r="SDH284" s="343"/>
      <c r="SDI284" s="338"/>
      <c r="SDJ284" s="338"/>
      <c r="SDK284" s="37"/>
      <c r="SDL284" s="343"/>
      <c r="SDM284" s="338"/>
      <c r="SDN284" s="338"/>
      <c r="SDO284" s="37"/>
      <c r="SDP284" s="343"/>
      <c r="SDQ284" s="338"/>
      <c r="SDR284" s="338"/>
      <c r="SDS284" s="37"/>
      <c r="SDT284" s="343"/>
      <c r="SDU284" s="338"/>
      <c r="SDV284" s="338"/>
      <c r="SDW284" s="37"/>
      <c r="SDX284" s="343"/>
      <c r="SDY284" s="338"/>
      <c r="SDZ284" s="338"/>
      <c r="SEA284" s="37"/>
      <c r="SEB284" s="343"/>
      <c r="SEC284" s="338"/>
      <c r="SED284" s="338"/>
      <c r="SEE284" s="37"/>
      <c r="SEF284" s="343"/>
      <c r="SEG284" s="338"/>
      <c r="SEH284" s="338"/>
      <c r="SEI284" s="37"/>
      <c r="SEJ284" s="343"/>
      <c r="SEK284" s="338"/>
      <c r="SEL284" s="338"/>
      <c r="SEM284" s="37"/>
      <c r="SEN284" s="343"/>
      <c r="SEO284" s="338"/>
      <c r="SEP284" s="338"/>
      <c r="SEQ284" s="37"/>
      <c r="SER284" s="343"/>
      <c r="SES284" s="338"/>
      <c r="SET284" s="338"/>
      <c r="SEU284" s="37"/>
      <c r="SEV284" s="343"/>
      <c r="SEW284" s="338"/>
      <c r="SEX284" s="338"/>
      <c r="SEY284" s="37"/>
      <c r="SEZ284" s="343"/>
      <c r="SFA284" s="338"/>
      <c r="SFB284" s="338"/>
      <c r="SFC284" s="37"/>
      <c r="SFD284" s="343"/>
      <c r="SFE284" s="338"/>
      <c r="SFF284" s="338"/>
      <c r="SFG284" s="37"/>
      <c r="SFH284" s="343"/>
      <c r="SFI284" s="338"/>
      <c r="SFJ284" s="338"/>
      <c r="SFK284" s="37"/>
      <c r="SFL284" s="343"/>
      <c r="SFM284" s="338"/>
      <c r="SFN284" s="338"/>
      <c r="SFO284" s="37"/>
      <c r="SFP284" s="343"/>
      <c r="SFQ284" s="338"/>
      <c r="SFR284" s="338"/>
      <c r="SFS284" s="37"/>
      <c r="SFT284" s="343"/>
      <c r="SFU284" s="338"/>
      <c r="SFV284" s="338"/>
      <c r="SFW284" s="37"/>
      <c r="SFX284" s="343"/>
      <c r="SFY284" s="338"/>
      <c r="SFZ284" s="338"/>
      <c r="SGA284" s="37"/>
      <c r="SGB284" s="343"/>
      <c r="SGC284" s="338"/>
      <c r="SGD284" s="338"/>
      <c r="SGE284" s="37"/>
      <c r="SGF284" s="343"/>
      <c r="SGG284" s="338"/>
      <c r="SGH284" s="338"/>
      <c r="SGI284" s="37"/>
      <c r="SGJ284" s="343"/>
      <c r="SGK284" s="338"/>
      <c r="SGL284" s="338"/>
      <c r="SGM284" s="37"/>
      <c r="SGN284" s="343"/>
      <c r="SGO284" s="338"/>
      <c r="SGP284" s="338"/>
      <c r="SGQ284" s="37"/>
      <c r="SGR284" s="343"/>
      <c r="SGS284" s="338"/>
      <c r="SGT284" s="338"/>
      <c r="SGU284" s="37"/>
      <c r="SGV284" s="343"/>
      <c r="SGW284" s="338"/>
      <c r="SGX284" s="338"/>
      <c r="SGY284" s="37"/>
      <c r="SGZ284" s="343"/>
      <c r="SHA284" s="338"/>
      <c r="SHB284" s="338"/>
      <c r="SHC284" s="37"/>
      <c r="SHD284" s="343"/>
      <c r="SHE284" s="338"/>
      <c r="SHF284" s="338"/>
      <c r="SHG284" s="37"/>
      <c r="SHH284" s="343"/>
      <c r="SHI284" s="338"/>
      <c r="SHJ284" s="338"/>
      <c r="SHK284" s="37"/>
      <c r="SHL284" s="343"/>
      <c r="SHM284" s="338"/>
      <c r="SHN284" s="338"/>
      <c r="SHO284" s="37"/>
      <c r="SHP284" s="343"/>
      <c r="SHQ284" s="338"/>
      <c r="SHR284" s="338"/>
      <c r="SHS284" s="37"/>
      <c r="SHT284" s="343"/>
      <c r="SHU284" s="338"/>
      <c r="SHV284" s="338"/>
      <c r="SHW284" s="37"/>
      <c r="SHX284" s="343"/>
      <c r="SHY284" s="338"/>
      <c r="SHZ284" s="338"/>
      <c r="SIA284" s="37"/>
      <c r="SIB284" s="343"/>
      <c r="SIC284" s="338"/>
      <c r="SID284" s="338"/>
      <c r="SIE284" s="37"/>
      <c r="SIF284" s="343"/>
      <c r="SIG284" s="338"/>
      <c r="SIH284" s="338"/>
      <c r="SII284" s="37"/>
      <c r="SIJ284" s="343"/>
      <c r="SIK284" s="338"/>
      <c r="SIL284" s="338"/>
      <c r="SIM284" s="37"/>
      <c r="SIN284" s="343"/>
      <c r="SIO284" s="338"/>
      <c r="SIP284" s="338"/>
      <c r="SIQ284" s="37"/>
      <c r="SIR284" s="343"/>
      <c r="SIS284" s="338"/>
      <c r="SIT284" s="338"/>
      <c r="SIU284" s="37"/>
      <c r="SIV284" s="343"/>
      <c r="SIW284" s="338"/>
      <c r="SIX284" s="338"/>
      <c r="SIY284" s="37"/>
      <c r="SIZ284" s="343"/>
      <c r="SJA284" s="338"/>
      <c r="SJB284" s="338"/>
      <c r="SJC284" s="37"/>
      <c r="SJD284" s="343"/>
      <c r="SJE284" s="338"/>
      <c r="SJF284" s="338"/>
      <c r="SJG284" s="37"/>
      <c r="SJH284" s="343"/>
      <c r="SJI284" s="338"/>
      <c r="SJJ284" s="338"/>
      <c r="SJK284" s="37"/>
      <c r="SJL284" s="343"/>
      <c r="SJM284" s="338"/>
      <c r="SJN284" s="338"/>
      <c r="SJO284" s="37"/>
      <c r="SJP284" s="343"/>
      <c r="SJQ284" s="338"/>
      <c r="SJR284" s="338"/>
      <c r="SJS284" s="37"/>
      <c r="SJT284" s="343"/>
      <c r="SJU284" s="338"/>
      <c r="SJV284" s="338"/>
      <c r="SJW284" s="37"/>
      <c r="SJX284" s="343"/>
      <c r="SJY284" s="338"/>
      <c r="SJZ284" s="338"/>
      <c r="SKA284" s="37"/>
      <c r="SKB284" s="343"/>
      <c r="SKC284" s="338"/>
      <c r="SKD284" s="338"/>
      <c r="SKE284" s="37"/>
      <c r="SKF284" s="343"/>
      <c r="SKG284" s="338"/>
      <c r="SKH284" s="338"/>
      <c r="SKI284" s="37"/>
      <c r="SKJ284" s="343"/>
      <c r="SKK284" s="338"/>
      <c r="SKL284" s="338"/>
      <c r="SKM284" s="37"/>
      <c r="SKN284" s="343"/>
      <c r="SKO284" s="338"/>
      <c r="SKP284" s="338"/>
      <c r="SKQ284" s="37"/>
      <c r="SKR284" s="343"/>
      <c r="SKS284" s="338"/>
      <c r="SKT284" s="338"/>
      <c r="SKU284" s="37"/>
      <c r="SKV284" s="343"/>
      <c r="SKW284" s="338"/>
      <c r="SKX284" s="338"/>
      <c r="SKY284" s="37"/>
      <c r="SKZ284" s="343"/>
      <c r="SLA284" s="338"/>
      <c r="SLB284" s="338"/>
      <c r="SLC284" s="37"/>
      <c r="SLD284" s="343"/>
      <c r="SLE284" s="338"/>
      <c r="SLF284" s="338"/>
      <c r="SLG284" s="37"/>
      <c r="SLH284" s="343"/>
      <c r="SLI284" s="338"/>
      <c r="SLJ284" s="338"/>
      <c r="SLK284" s="37"/>
      <c r="SLL284" s="343"/>
      <c r="SLM284" s="338"/>
      <c r="SLN284" s="338"/>
      <c r="SLO284" s="37"/>
      <c r="SLP284" s="343"/>
      <c r="SLQ284" s="338"/>
      <c r="SLR284" s="338"/>
      <c r="SLS284" s="37"/>
      <c r="SLT284" s="343"/>
      <c r="SLU284" s="338"/>
      <c r="SLV284" s="338"/>
      <c r="SLW284" s="37"/>
      <c r="SLX284" s="343"/>
      <c r="SLY284" s="338"/>
      <c r="SLZ284" s="338"/>
      <c r="SMA284" s="37"/>
      <c r="SMB284" s="343"/>
      <c r="SMC284" s="338"/>
      <c r="SMD284" s="338"/>
      <c r="SME284" s="37"/>
      <c r="SMF284" s="343"/>
      <c r="SMG284" s="338"/>
      <c r="SMH284" s="338"/>
      <c r="SMI284" s="37"/>
      <c r="SMJ284" s="343"/>
      <c r="SMK284" s="338"/>
      <c r="SML284" s="338"/>
      <c r="SMM284" s="37"/>
      <c r="SMN284" s="343"/>
      <c r="SMO284" s="338"/>
      <c r="SMP284" s="338"/>
      <c r="SMQ284" s="37"/>
      <c r="SMR284" s="343"/>
      <c r="SMS284" s="338"/>
      <c r="SMT284" s="338"/>
      <c r="SMU284" s="37"/>
      <c r="SMV284" s="343"/>
      <c r="SMW284" s="338"/>
      <c r="SMX284" s="338"/>
      <c r="SMY284" s="37"/>
      <c r="SMZ284" s="343"/>
      <c r="SNA284" s="338"/>
      <c r="SNB284" s="338"/>
      <c r="SNC284" s="37"/>
      <c r="SND284" s="343"/>
      <c r="SNE284" s="338"/>
      <c r="SNF284" s="338"/>
      <c r="SNG284" s="37"/>
      <c r="SNH284" s="343"/>
      <c r="SNI284" s="338"/>
      <c r="SNJ284" s="338"/>
      <c r="SNK284" s="37"/>
      <c r="SNL284" s="343"/>
      <c r="SNM284" s="338"/>
      <c r="SNN284" s="338"/>
      <c r="SNO284" s="37"/>
      <c r="SNP284" s="343"/>
      <c r="SNQ284" s="338"/>
      <c r="SNR284" s="338"/>
      <c r="SNS284" s="37"/>
      <c r="SNT284" s="343"/>
      <c r="SNU284" s="338"/>
      <c r="SNV284" s="338"/>
      <c r="SNW284" s="37"/>
      <c r="SNX284" s="343"/>
      <c r="SNY284" s="338"/>
      <c r="SNZ284" s="338"/>
      <c r="SOA284" s="37"/>
      <c r="SOB284" s="343"/>
      <c r="SOC284" s="338"/>
      <c r="SOD284" s="338"/>
      <c r="SOE284" s="37"/>
      <c r="SOF284" s="343"/>
      <c r="SOG284" s="338"/>
      <c r="SOH284" s="338"/>
      <c r="SOI284" s="37"/>
      <c r="SOJ284" s="343"/>
      <c r="SOK284" s="338"/>
      <c r="SOL284" s="338"/>
      <c r="SOM284" s="37"/>
      <c r="SON284" s="343"/>
      <c r="SOO284" s="338"/>
      <c r="SOP284" s="338"/>
      <c r="SOQ284" s="37"/>
      <c r="SOR284" s="343"/>
      <c r="SOS284" s="338"/>
      <c r="SOT284" s="338"/>
      <c r="SOU284" s="37"/>
      <c r="SOV284" s="343"/>
      <c r="SOW284" s="338"/>
      <c r="SOX284" s="338"/>
      <c r="SOY284" s="37"/>
      <c r="SOZ284" s="343"/>
      <c r="SPA284" s="338"/>
      <c r="SPB284" s="338"/>
      <c r="SPC284" s="37"/>
      <c r="SPD284" s="343"/>
      <c r="SPE284" s="338"/>
      <c r="SPF284" s="338"/>
      <c r="SPG284" s="37"/>
      <c r="SPH284" s="343"/>
      <c r="SPI284" s="338"/>
      <c r="SPJ284" s="338"/>
      <c r="SPK284" s="37"/>
      <c r="SPL284" s="343"/>
      <c r="SPM284" s="338"/>
      <c r="SPN284" s="338"/>
      <c r="SPO284" s="37"/>
      <c r="SPP284" s="343"/>
      <c r="SPQ284" s="338"/>
      <c r="SPR284" s="338"/>
      <c r="SPS284" s="37"/>
      <c r="SPT284" s="343"/>
      <c r="SPU284" s="338"/>
      <c r="SPV284" s="338"/>
      <c r="SPW284" s="37"/>
      <c r="SPX284" s="343"/>
      <c r="SPY284" s="338"/>
      <c r="SPZ284" s="338"/>
      <c r="SQA284" s="37"/>
      <c r="SQB284" s="343"/>
      <c r="SQC284" s="338"/>
      <c r="SQD284" s="338"/>
      <c r="SQE284" s="37"/>
      <c r="SQF284" s="343"/>
      <c r="SQG284" s="338"/>
      <c r="SQH284" s="338"/>
      <c r="SQI284" s="37"/>
      <c r="SQJ284" s="343"/>
      <c r="SQK284" s="338"/>
      <c r="SQL284" s="338"/>
      <c r="SQM284" s="37"/>
      <c r="SQN284" s="343"/>
      <c r="SQO284" s="338"/>
      <c r="SQP284" s="338"/>
      <c r="SQQ284" s="37"/>
      <c r="SQR284" s="343"/>
      <c r="SQS284" s="338"/>
      <c r="SQT284" s="338"/>
      <c r="SQU284" s="37"/>
      <c r="SQV284" s="343"/>
      <c r="SQW284" s="338"/>
      <c r="SQX284" s="338"/>
      <c r="SQY284" s="37"/>
      <c r="SQZ284" s="343"/>
      <c r="SRA284" s="338"/>
      <c r="SRB284" s="338"/>
      <c r="SRC284" s="37"/>
      <c r="SRD284" s="343"/>
      <c r="SRE284" s="338"/>
      <c r="SRF284" s="338"/>
      <c r="SRG284" s="37"/>
      <c r="SRH284" s="343"/>
      <c r="SRI284" s="338"/>
      <c r="SRJ284" s="338"/>
      <c r="SRK284" s="37"/>
      <c r="SRL284" s="343"/>
      <c r="SRM284" s="338"/>
      <c r="SRN284" s="338"/>
      <c r="SRO284" s="37"/>
      <c r="SRP284" s="343"/>
      <c r="SRQ284" s="338"/>
      <c r="SRR284" s="338"/>
      <c r="SRS284" s="37"/>
      <c r="SRT284" s="343"/>
      <c r="SRU284" s="338"/>
      <c r="SRV284" s="338"/>
      <c r="SRW284" s="37"/>
      <c r="SRX284" s="343"/>
      <c r="SRY284" s="338"/>
      <c r="SRZ284" s="338"/>
      <c r="SSA284" s="37"/>
      <c r="SSB284" s="343"/>
      <c r="SSC284" s="338"/>
      <c r="SSD284" s="338"/>
      <c r="SSE284" s="37"/>
      <c r="SSF284" s="343"/>
      <c r="SSG284" s="338"/>
      <c r="SSH284" s="338"/>
      <c r="SSI284" s="37"/>
      <c r="SSJ284" s="343"/>
      <c r="SSK284" s="338"/>
      <c r="SSL284" s="338"/>
      <c r="SSM284" s="37"/>
      <c r="SSN284" s="343"/>
      <c r="SSO284" s="338"/>
      <c r="SSP284" s="338"/>
      <c r="SSQ284" s="37"/>
      <c r="SSR284" s="343"/>
      <c r="SSS284" s="338"/>
      <c r="SST284" s="338"/>
      <c r="SSU284" s="37"/>
      <c r="SSV284" s="343"/>
      <c r="SSW284" s="338"/>
      <c r="SSX284" s="338"/>
      <c r="SSY284" s="37"/>
      <c r="SSZ284" s="343"/>
      <c r="STA284" s="338"/>
      <c r="STB284" s="338"/>
      <c r="STC284" s="37"/>
      <c r="STD284" s="343"/>
      <c r="STE284" s="338"/>
      <c r="STF284" s="338"/>
      <c r="STG284" s="37"/>
      <c r="STH284" s="343"/>
      <c r="STI284" s="338"/>
      <c r="STJ284" s="338"/>
      <c r="STK284" s="37"/>
      <c r="STL284" s="343"/>
      <c r="STM284" s="338"/>
      <c r="STN284" s="338"/>
      <c r="STO284" s="37"/>
      <c r="STP284" s="343"/>
      <c r="STQ284" s="338"/>
      <c r="STR284" s="338"/>
      <c r="STS284" s="37"/>
      <c r="STT284" s="343"/>
      <c r="STU284" s="338"/>
      <c r="STV284" s="338"/>
      <c r="STW284" s="37"/>
      <c r="STX284" s="343"/>
      <c r="STY284" s="338"/>
      <c r="STZ284" s="338"/>
      <c r="SUA284" s="37"/>
      <c r="SUB284" s="343"/>
      <c r="SUC284" s="338"/>
      <c r="SUD284" s="338"/>
      <c r="SUE284" s="37"/>
      <c r="SUF284" s="343"/>
      <c r="SUG284" s="338"/>
      <c r="SUH284" s="338"/>
      <c r="SUI284" s="37"/>
      <c r="SUJ284" s="343"/>
      <c r="SUK284" s="338"/>
      <c r="SUL284" s="338"/>
      <c r="SUM284" s="37"/>
      <c r="SUN284" s="343"/>
      <c r="SUO284" s="338"/>
      <c r="SUP284" s="338"/>
      <c r="SUQ284" s="37"/>
      <c r="SUR284" s="343"/>
      <c r="SUS284" s="338"/>
      <c r="SUT284" s="338"/>
      <c r="SUU284" s="37"/>
      <c r="SUV284" s="343"/>
      <c r="SUW284" s="338"/>
      <c r="SUX284" s="338"/>
      <c r="SUY284" s="37"/>
      <c r="SUZ284" s="343"/>
      <c r="SVA284" s="338"/>
      <c r="SVB284" s="338"/>
      <c r="SVC284" s="37"/>
      <c r="SVD284" s="343"/>
      <c r="SVE284" s="338"/>
      <c r="SVF284" s="338"/>
      <c r="SVG284" s="37"/>
      <c r="SVH284" s="343"/>
      <c r="SVI284" s="338"/>
      <c r="SVJ284" s="338"/>
      <c r="SVK284" s="37"/>
      <c r="SVL284" s="343"/>
      <c r="SVM284" s="338"/>
      <c r="SVN284" s="338"/>
      <c r="SVO284" s="37"/>
      <c r="SVP284" s="343"/>
      <c r="SVQ284" s="338"/>
      <c r="SVR284" s="338"/>
      <c r="SVS284" s="37"/>
      <c r="SVT284" s="343"/>
      <c r="SVU284" s="338"/>
      <c r="SVV284" s="338"/>
      <c r="SVW284" s="37"/>
      <c r="SVX284" s="343"/>
      <c r="SVY284" s="338"/>
      <c r="SVZ284" s="338"/>
      <c r="SWA284" s="37"/>
      <c r="SWB284" s="343"/>
      <c r="SWC284" s="338"/>
      <c r="SWD284" s="338"/>
      <c r="SWE284" s="37"/>
      <c r="SWF284" s="343"/>
      <c r="SWG284" s="338"/>
      <c r="SWH284" s="338"/>
      <c r="SWI284" s="37"/>
      <c r="SWJ284" s="343"/>
      <c r="SWK284" s="338"/>
      <c r="SWL284" s="338"/>
      <c r="SWM284" s="37"/>
      <c r="SWN284" s="343"/>
      <c r="SWO284" s="338"/>
      <c r="SWP284" s="338"/>
      <c r="SWQ284" s="37"/>
      <c r="SWR284" s="343"/>
      <c r="SWS284" s="338"/>
      <c r="SWT284" s="338"/>
      <c r="SWU284" s="37"/>
      <c r="SWV284" s="343"/>
      <c r="SWW284" s="338"/>
      <c r="SWX284" s="338"/>
      <c r="SWY284" s="37"/>
      <c r="SWZ284" s="343"/>
      <c r="SXA284" s="338"/>
      <c r="SXB284" s="338"/>
      <c r="SXC284" s="37"/>
      <c r="SXD284" s="343"/>
      <c r="SXE284" s="338"/>
      <c r="SXF284" s="338"/>
      <c r="SXG284" s="37"/>
      <c r="SXH284" s="343"/>
      <c r="SXI284" s="338"/>
      <c r="SXJ284" s="338"/>
      <c r="SXK284" s="37"/>
      <c r="SXL284" s="343"/>
      <c r="SXM284" s="338"/>
      <c r="SXN284" s="338"/>
      <c r="SXO284" s="37"/>
      <c r="SXP284" s="343"/>
      <c r="SXQ284" s="338"/>
      <c r="SXR284" s="338"/>
      <c r="SXS284" s="37"/>
      <c r="SXT284" s="343"/>
      <c r="SXU284" s="338"/>
      <c r="SXV284" s="338"/>
      <c r="SXW284" s="37"/>
      <c r="SXX284" s="343"/>
      <c r="SXY284" s="338"/>
      <c r="SXZ284" s="338"/>
      <c r="SYA284" s="37"/>
      <c r="SYB284" s="343"/>
      <c r="SYC284" s="338"/>
      <c r="SYD284" s="338"/>
      <c r="SYE284" s="37"/>
      <c r="SYF284" s="343"/>
      <c r="SYG284" s="338"/>
      <c r="SYH284" s="338"/>
      <c r="SYI284" s="37"/>
      <c r="SYJ284" s="343"/>
      <c r="SYK284" s="338"/>
      <c r="SYL284" s="338"/>
      <c r="SYM284" s="37"/>
      <c r="SYN284" s="343"/>
      <c r="SYO284" s="338"/>
      <c r="SYP284" s="338"/>
      <c r="SYQ284" s="37"/>
      <c r="SYR284" s="343"/>
      <c r="SYS284" s="338"/>
      <c r="SYT284" s="338"/>
      <c r="SYU284" s="37"/>
      <c r="SYV284" s="343"/>
      <c r="SYW284" s="338"/>
      <c r="SYX284" s="338"/>
      <c r="SYY284" s="37"/>
      <c r="SYZ284" s="343"/>
      <c r="SZA284" s="338"/>
      <c r="SZB284" s="338"/>
      <c r="SZC284" s="37"/>
      <c r="SZD284" s="343"/>
      <c r="SZE284" s="338"/>
      <c r="SZF284" s="338"/>
      <c r="SZG284" s="37"/>
      <c r="SZH284" s="343"/>
      <c r="SZI284" s="338"/>
      <c r="SZJ284" s="338"/>
      <c r="SZK284" s="37"/>
      <c r="SZL284" s="343"/>
      <c r="SZM284" s="338"/>
      <c r="SZN284" s="338"/>
      <c r="SZO284" s="37"/>
      <c r="SZP284" s="343"/>
      <c r="SZQ284" s="338"/>
      <c r="SZR284" s="338"/>
      <c r="SZS284" s="37"/>
      <c r="SZT284" s="343"/>
      <c r="SZU284" s="338"/>
      <c r="SZV284" s="338"/>
      <c r="SZW284" s="37"/>
      <c r="SZX284" s="343"/>
      <c r="SZY284" s="338"/>
      <c r="SZZ284" s="338"/>
      <c r="TAA284" s="37"/>
      <c r="TAB284" s="343"/>
      <c r="TAC284" s="338"/>
      <c r="TAD284" s="338"/>
      <c r="TAE284" s="37"/>
      <c r="TAF284" s="343"/>
      <c r="TAG284" s="338"/>
      <c r="TAH284" s="338"/>
      <c r="TAI284" s="37"/>
      <c r="TAJ284" s="343"/>
      <c r="TAK284" s="338"/>
      <c r="TAL284" s="338"/>
      <c r="TAM284" s="37"/>
      <c r="TAN284" s="343"/>
      <c r="TAO284" s="338"/>
      <c r="TAP284" s="338"/>
      <c r="TAQ284" s="37"/>
      <c r="TAR284" s="343"/>
      <c r="TAS284" s="338"/>
      <c r="TAT284" s="338"/>
      <c r="TAU284" s="37"/>
      <c r="TAV284" s="343"/>
      <c r="TAW284" s="338"/>
      <c r="TAX284" s="338"/>
      <c r="TAY284" s="37"/>
      <c r="TAZ284" s="343"/>
      <c r="TBA284" s="338"/>
      <c r="TBB284" s="338"/>
      <c r="TBC284" s="37"/>
      <c r="TBD284" s="343"/>
      <c r="TBE284" s="338"/>
      <c r="TBF284" s="338"/>
      <c r="TBG284" s="37"/>
      <c r="TBH284" s="343"/>
      <c r="TBI284" s="338"/>
      <c r="TBJ284" s="338"/>
      <c r="TBK284" s="37"/>
      <c r="TBL284" s="343"/>
      <c r="TBM284" s="338"/>
      <c r="TBN284" s="338"/>
      <c r="TBO284" s="37"/>
      <c r="TBP284" s="343"/>
      <c r="TBQ284" s="338"/>
      <c r="TBR284" s="338"/>
      <c r="TBS284" s="37"/>
      <c r="TBT284" s="343"/>
      <c r="TBU284" s="338"/>
      <c r="TBV284" s="338"/>
      <c r="TBW284" s="37"/>
      <c r="TBX284" s="343"/>
      <c r="TBY284" s="338"/>
      <c r="TBZ284" s="338"/>
      <c r="TCA284" s="37"/>
      <c r="TCB284" s="343"/>
      <c r="TCC284" s="338"/>
      <c r="TCD284" s="338"/>
      <c r="TCE284" s="37"/>
      <c r="TCF284" s="343"/>
      <c r="TCG284" s="338"/>
      <c r="TCH284" s="338"/>
      <c r="TCI284" s="37"/>
      <c r="TCJ284" s="343"/>
      <c r="TCK284" s="338"/>
      <c r="TCL284" s="338"/>
      <c r="TCM284" s="37"/>
      <c r="TCN284" s="343"/>
      <c r="TCO284" s="338"/>
      <c r="TCP284" s="338"/>
      <c r="TCQ284" s="37"/>
      <c r="TCR284" s="343"/>
      <c r="TCS284" s="338"/>
      <c r="TCT284" s="338"/>
      <c r="TCU284" s="37"/>
      <c r="TCV284" s="343"/>
      <c r="TCW284" s="338"/>
      <c r="TCX284" s="338"/>
      <c r="TCY284" s="37"/>
      <c r="TCZ284" s="343"/>
      <c r="TDA284" s="338"/>
      <c r="TDB284" s="338"/>
      <c r="TDC284" s="37"/>
      <c r="TDD284" s="343"/>
      <c r="TDE284" s="338"/>
      <c r="TDF284" s="338"/>
      <c r="TDG284" s="37"/>
      <c r="TDH284" s="343"/>
      <c r="TDI284" s="338"/>
      <c r="TDJ284" s="338"/>
      <c r="TDK284" s="37"/>
      <c r="TDL284" s="343"/>
      <c r="TDM284" s="338"/>
      <c r="TDN284" s="338"/>
      <c r="TDO284" s="37"/>
      <c r="TDP284" s="343"/>
      <c r="TDQ284" s="338"/>
      <c r="TDR284" s="338"/>
      <c r="TDS284" s="37"/>
      <c r="TDT284" s="343"/>
      <c r="TDU284" s="338"/>
      <c r="TDV284" s="338"/>
      <c r="TDW284" s="37"/>
      <c r="TDX284" s="343"/>
      <c r="TDY284" s="338"/>
      <c r="TDZ284" s="338"/>
      <c r="TEA284" s="37"/>
      <c r="TEB284" s="343"/>
      <c r="TEC284" s="338"/>
      <c r="TED284" s="338"/>
      <c r="TEE284" s="37"/>
      <c r="TEF284" s="343"/>
      <c r="TEG284" s="338"/>
      <c r="TEH284" s="338"/>
      <c r="TEI284" s="37"/>
      <c r="TEJ284" s="343"/>
      <c r="TEK284" s="338"/>
      <c r="TEL284" s="338"/>
      <c r="TEM284" s="37"/>
      <c r="TEN284" s="343"/>
      <c r="TEO284" s="338"/>
      <c r="TEP284" s="338"/>
      <c r="TEQ284" s="37"/>
      <c r="TER284" s="343"/>
      <c r="TES284" s="338"/>
      <c r="TET284" s="338"/>
      <c r="TEU284" s="37"/>
      <c r="TEV284" s="343"/>
      <c r="TEW284" s="338"/>
      <c r="TEX284" s="338"/>
      <c r="TEY284" s="37"/>
      <c r="TEZ284" s="343"/>
      <c r="TFA284" s="338"/>
      <c r="TFB284" s="338"/>
      <c r="TFC284" s="37"/>
      <c r="TFD284" s="343"/>
      <c r="TFE284" s="338"/>
      <c r="TFF284" s="338"/>
      <c r="TFG284" s="37"/>
      <c r="TFH284" s="343"/>
      <c r="TFI284" s="338"/>
      <c r="TFJ284" s="338"/>
      <c r="TFK284" s="37"/>
      <c r="TFL284" s="343"/>
      <c r="TFM284" s="338"/>
      <c r="TFN284" s="338"/>
      <c r="TFO284" s="37"/>
      <c r="TFP284" s="343"/>
      <c r="TFQ284" s="338"/>
      <c r="TFR284" s="338"/>
      <c r="TFS284" s="37"/>
      <c r="TFT284" s="343"/>
      <c r="TFU284" s="338"/>
      <c r="TFV284" s="338"/>
      <c r="TFW284" s="37"/>
      <c r="TFX284" s="343"/>
      <c r="TFY284" s="338"/>
      <c r="TFZ284" s="338"/>
      <c r="TGA284" s="37"/>
      <c r="TGB284" s="343"/>
      <c r="TGC284" s="338"/>
      <c r="TGD284" s="338"/>
      <c r="TGE284" s="37"/>
      <c r="TGF284" s="343"/>
      <c r="TGG284" s="338"/>
      <c r="TGH284" s="338"/>
      <c r="TGI284" s="37"/>
      <c r="TGJ284" s="343"/>
      <c r="TGK284" s="338"/>
      <c r="TGL284" s="338"/>
      <c r="TGM284" s="37"/>
      <c r="TGN284" s="343"/>
      <c r="TGO284" s="338"/>
      <c r="TGP284" s="338"/>
      <c r="TGQ284" s="37"/>
      <c r="TGR284" s="343"/>
      <c r="TGS284" s="338"/>
      <c r="TGT284" s="338"/>
      <c r="TGU284" s="37"/>
      <c r="TGV284" s="343"/>
      <c r="TGW284" s="338"/>
      <c r="TGX284" s="338"/>
      <c r="TGY284" s="37"/>
      <c r="TGZ284" s="343"/>
      <c r="THA284" s="338"/>
      <c r="THB284" s="338"/>
      <c r="THC284" s="37"/>
      <c r="THD284" s="343"/>
      <c r="THE284" s="338"/>
      <c r="THF284" s="338"/>
      <c r="THG284" s="37"/>
      <c r="THH284" s="343"/>
      <c r="THI284" s="338"/>
      <c r="THJ284" s="338"/>
      <c r="THK284" s="37"/>
      <c r="THL284" s="343"/>
      <c r="THM284" s="338"/>
      <c r="THN284" s="338"/>
      <c r="THO284" s="37"/>
      <c r="THP284" s="343"/>
      <c r="THQ284" s="338"/>
      <c r="THR284" s="338"/>
      <c r="THS284" s="37"/>
      <c r="THT284" s="343"/>
      <c r="THU284" s="338"/>
      <c r="THV284" s="338"/>
      <c r="THW284" s="37"/>
      <c r="THX284" s="343"/>
      <c r="THY284" s="338"/>
      <c r="THZ284" s="338"/>
      <c r="TIA284" s="37"/>
      <c r="TIB284" s="343"/>
      <c r="TIC284" s="338"/>
      <c r="TID284" s="338"/>
      <c r="TIE284" s="37"/>
      <c r="TIF284" s="343"/>
      <c r="TIG284" s="338"/>
      <c r="TIH284" s="338"/>
      <c r="TII284" s="37"/>
      <c r="TIJ284" s="343"/>
      <c r="TIK284" s="338"/>
      <c r="TIL284" s="338"/>
      <c r="TIM284" s="37"/>
      <c r="TIN284" s="343"/>
      <c r="TIO284" s="338"/>
      <c r="TIP284" s="338"/>
      <c r="TIQ284" s="37"/>
      <c r="TIR284" s="343"/>
      <c r="TIS284" s="338"/>
      <c r="TIT284" s="338"/>
      <c r="TIU284" s="37"/>
      <c r="TIV284" s="343"/>
      <c r="TIW284" s="338"/>
      <c r="TIX284" s="338"/>
      <c r="TIY284" s="37"/>
      <c r="TIZ284" s="343"/>
      <c r="TJA284" s="338"/>
      <c r="TJB284" s="338"/>
      <c r="TJC284" s="37"/>
      <c r="TJD284" s="343"/>
      <c r="TJE284" s="338"/>
      <c r="TJF284" s="338"/>
      <c r="TJG284" s="37"/>
      <c r="TJH284" s="343"/>
      <c r="TJI284" s="338"/>
      <c r="TJJ284" s="338"/>
      <c r="TJK284" s="37"/>
      <c r="TJL284" s="343"/>
      <c r="TJM284" s="338"/>
      <c r="TJN284" s="338"/>
      <c r="TJO284" s="37"/>
      <c r="TJP284" s="343"/>
      <c r="TJQ284" s="338"/>
      <c r="TJR284" s="338"/>
      <c r="TJS284" s="37"/>
      <c r="TJT284" s="343"/>
      <c r="TJU284" s="338"/>
      <c r="TJV284" s="338"/>
      <c r="TJW284" s="37"/>
      <c r="TJX284" s="343"/>
      <c r="TJY284" s="338"/>
      <c r="TJZ284" s="338"/>
      <c r="TKA284" s="37"/>
      <c r="TKB284" s="343"/>
      <c r="TKC284" s="338"/>
      <c r="TKD284" s="338"/>
      <c r="TKE284" s="37"/>
      <c r="TKF284" s="343"/>
      <c r="TKG284" s="338"/>
      <c r="TKH284" s="338"/>
      <c r="TKI284" s="37"/>
      <c r="TKJ284" s="343"/>
      <c r="TKK284" s="338"/>
      <c r="TKL284" s="338"/>
      <c r="TKM284" s="37"/>
      <c r="TKN284" s="343"/>
      <c r="TKO284" s="338"/>
      <c r="TKP284" s="338"/>
      <c r="TKQ284" s="37"/>
      <c r="TKR284" s="343"/>
      <c r="TKS284" s="338"/>
      <c r="TKT284" s="338"/>
      <c r="TKU284" s="37"/>
      <c r="TKV284" s="343"/>
      <c r="TKW284" s="338"/>
      <c r="TKX284" s="338"/>
      <c r="TKY284" s="37"/>
      <c r="TKZ284" s="343"/>
      <c r="TLA284" s="338"/>
      <c r="TLB284" s="338"/>
      <c r="TLC284" s="37"/>
      <c r="TLD284" s="343"/>
      <c r="TLE284" s="338"/>
      <c r="TLF284" s="338"/>
      <c r="TLG284" s="37"/>
      <c r="TLH284" s="343"/>
      <c r="TLI284" s="338"/>
      <c r="TLJ284" s="338"/>
      <c r="TLK284" s="37"/>
      <c r="TLL284" s="343"/>
      <c r="TLM284" s="338"/>
      <c r="TLN284" s="338"/>
      <c r="TLO284" s="37"/>
      <c r="TLP284" s="343"/>
      <c r="TLQ284" s="338"/>
      <c r="TLR284" s="338"/>
      <c r="TLS284" s="37"/>
      <c r="TLT284" s="343"/>
      <c r="TLU284" s="338"/>
      <c r="TLV284" s="338"/>
      <c r="TLW284" s="37"/>
      <c r="TLX284" s="343"/>
      <c r="TLY284" s="338"/>
      <c r="TLZ284" s="338"/>
      <c r="TMA284" s="37"/>
      <c r="TMB284" s="343"/>
      <c r="TMC284" s="338"/>
      <c r="TMD284" s="338"/>
      <c r="TME284" s="37"/>
      <c r="TMF284" s="343"/>
      <c r="TMG284" s="338"/>
      <c r="TMH284" s="338"/>
      <c r="TMI284" s="37"/>
      <c r="TMJ284" s="343"/>
      <c r="TMK284" s="338"/>
      <c r="TML284" s="338"/>
      <c r="TMM284" s="37"/>
      <c r="TMN284" s="343"/>
      <c r="TMO284" s="338"/>
      <c r="TMP284" s="338"/>
      <c r="TMQ284" s="37"/>
      <c r="TMR284" s="343"/>
      <c r="TMS284" s="338"/>
      <c r="TMT284" s="338"/>
      <c r="TMU284" s="37"/>
      <c r="TMV284" s="343"/>
      <c r="TMW284" s="338"/>
      <c r="TMX284" s="338"/>
      <c r="TMY284" s="37"/>
      <c r="TMZ284" s="343"/>
      <c r="TNA284" s="338"/>
      <c r="TNB284" s="338"/>
      <c r="TNC284" s="37"/>
      <c r="TND284" s="343"/>
      <c r="TNE284" s="338"/>
      <c r="TNF284" s="338"/>
      <c r="TNG284" s="37"/>
      <c r="TNH284" s="343"/>
      <c r="TNI284" s="338"/>
      <c r="TNJ284" s="338"/>
      <c r="TNK284" s="37"/>
      <c r="TNL284" s="343"/>
      <c r="TNM284" s="338"/>
      <c r="TNN284" s="338"/>
      <c r="TNO284" s="37"/>
      <c r="TNP284" s="343"/>
      <c r="TNQ284" s="338"/>
      <c r="TNR284" s="338"/>
      <c r="TNS284" s="37"/>
      <c r="TNT284" s="343"/>
      <c r="TNU284" s="338"/>
      <c r="TNV284" s="338"/>
      <c r="TNW284" s="37"/>
      <c r="TNX284" s="343"/>
      <c r="TNY284" s="338"/>
      <c r="TNZ284" s="338"/>
      <c r="TOA284" s="37"/>
      <c r="TOB284" s="343"/>
      <c r="TOC284" s="338"/>
      <c r="TOD284" s="338"/>
      <c r="TOE284" s="37"/>
      <c r="TOF284" s="343"/>
      <c r="TOG284" s="338"/>
      <c r="TOH284" s="338"/>
      <c r="TOI284" s="37"/>
      <c r="TOJ284" s="343"/>
      <c r="TOK284" s="338"/>
      <c r="TOL284" s="338"/>
      <c r="TOM284" s="37"/>
      <c r="TON284" s="343"/>
      <c r="TOO284" s="338"/>
      <c r="TOP284" s="338"/>
      <c r="TOQ284" s="37"/>
      <c r="TOR284" s="343"/>
      <c r="TOS284" s="338"/>
      <c r="TOT284" s="338"/>
      <c r="TOU284" s="37"/>
      <c r="TOV284" s="343"/>
      <c r="TOW284" s="338"/>
      <c r="TOX284" s="338"/>
      <c r="TOY284" s="37"/>
      <c r="TOZ284" s="343"/>
      <c r="TPA284" s="338"/>
      <c r="TPB284" s="338"/>
      <c r="TPC284" s="37"/>
      <c r="TPD284" s="343"/>
      <c r="TPE284" s="338"/>
      <c r="TPF284" s="338"/>
      <c r="TPG284" s="37"/>
      <c r="TPH284" s="343"/>
      <c r="TPI284" s="338"/>
      <c r="TPJ284" s="338"/>
      <c r="TPK284" s="37"/>
      <c r="TPL284" s="343"/>
      <c r="TPM284" s="338"/>
      <c r="TPN284" s="338"/>
      <c r="TPO284" s="37"/>
      <c r="TPP284" s="343"/>
      <c r="TPQ284" s="338"/>
      <c r="TPR284" s="338"/>
      <c r="TPS284" s="37"/>
      <c r="TPT284" s="343"/>
      <c r="TPU284" s="338"/>
      <c r="TPV284" s="338"/>
      <c r="TPW284" s="37"/>
      <c r="TPX284" s="343"/>
      <c r="TPY284" s="338"/>
      <c r="TPZ284" s="338"/>
      <c r="TQA284" s="37"/>
      <c r="TQB284" s="343"/>
      <c r="TQC284" s="338"/>
      <c r="TQD284" s="338"/>
      <c r="TQE284" s="37"/>
      <c r="TQF284" s="343"/>
      <c r="TQG284" s="338"/>
      <c r="TQH284" s="338"/>
      <c r="TQI284" s="37"/>
      <c r="TQJ284" s="343"/>
      <c r="TQK284" s="338"/>
      <c r="TQL284" s="338"/>
      <c r="TQM284" s="37"/>
      <c r="TQN284" s="343"/>
      <c r="TQO284" s="338"/>
      <c r="TQP284" s="338"/>
      <c r="TQQ284" s="37"/>
      <c r="TQR284" s="343"/>
      <c r="TQS284" s="338"/>
      <c r="TQT284" s="338"/>
      <c r="TQU284" s="37"/>
      <c r="TQV284" s="343"/>
      <c r="TQW284" s="338"/>
      <c r="TQX284" s="338"/>
      <c r="TQY284" s="37"/>
      <c r="TQZ284" s="343"/>
      <c r="TRA284" s="338"/>
      <c r="TRB284" s="338"/>
      <c r="TRC284" s="37"/>
      <c r="TRD284" s="343"/>
      <c r="TRE284" s="338"/>
      <c r="TRF284" s="338"/>
      <c r="TRG284" s="37"/>
      <c r="TRH284" s="343"/>
      <c r="TRI284" s="338"/>
      <c r="TRJ284" s="338"/>
      <c r="TRK284" s="37"/>
      <c r="TRL284" s="343"/>
      <c r="TRM284" s="338"/>
      <c r="TRN284" s="338"/>
      <c r="TRO284" s="37"/>
      <c r="TRP284" s="343"/>
      <c r="TRQ284" s="338"/>
      <c r="TRR284" s="338"/>
      <c r="TRS284" s="37"/>
      <c r="TRT284" s="343"/>
      <c r="TRU284" s="338"/>
      <c r="TRV284" s="338"/>
      <c r="TRW284" s="37"/>
      <c r="TRX284" s="343"/>
      <c r="TRY284" s="338"/>
      <c r="TRZ284" s="338"/>
      <c r="TSA284" s="37"/>
      <c r="TSB284" s="343"/>
      <c r="TSC284" s="338"/>
      <c r="TSD284" s="338"/>
      <c r="TSE284" s="37"/>
      <c r="TSF284" s="343"/>
      <c r="TSG284" s="338"/>
      <c r="TSH284" s="338"/>
      <c r="TSI284" s="37"/>
      <c r="TSJ284" s="343"/>
      <c r="TSK284" s="338"/>
      <c r="TSL284" s="338"/>
      <c r="TSM284" s="37"/>
      <c r="TSN284" s="343"/>
      <c r="TSO284" s="338"/>
      <c r="TSP284" s="338"/>
      <c r="TSQ284" s="37"/>
      <c r="TSR284" s="343"/>
      <c r="TSS284" s="338"/>
      <c r="TST284" s="338"/>
      <c r="TSU284" s="37"/>
      <c r="TSV284" s="343"/>
      <c r="TSW284" s="338"/>
      <c r="TSX284" s="338"/>
      <c r="TSY284" s="37"/>
      <c r="TSZ284" s="343"/>
      <c r="TTA284" s="338"/>
      <c r="TTB284" s="338"/>
      <c r="TTC284" s="37"/>
      <c r="TTD284" s="343"/>
      <c r="TTE284" s="338"/>
      <c r="TTF284" s="338"/>
      <c r="TTG284" s="37"/>
      <c r="TTH284" s="343"/>
      <c r="TTI284" s="338"/>
      <c r="TTJ284" s="338"/>
      <c r="TTK284" s="37"/>
      <c r="TTL284" s="343"/>
      <c r="TTM284" s="338"/>
      <c r="TTN284" s="338"/>
      <c r="TTO284" s="37"/>
      <c r="TTP284" s="343"/>
      <c r="TTQ284" s="338"/>
      <c r="TTR284" s="338"/>
      <c r="TTS284" s="37"/>
      <c r="TTT284" s="343"/>
      <c r="TTU284" s="338"/>
      <c r="TTV284" s="338"/>
      <c r="TTW284" s="37"/>
      <c r="TTX284" s="343"/>
      <c r="TTY284" s="338"/>
      <c r="TTZ284" s="338"/>
      <c r="TUA284" s="37"/>
      <c r="TUB284" s="343"/>
      <c r="TUC284" s="338"/>
      <c r="TUD284" s="338"/>
      <c r="TUE284" s="37"/>
      <c r="TUF284" s="343"/>
      <c r="TUG284" s="338"/>
      <c r="TUH284" s="338"/>
      <c r="TUI284" s="37"/>
      <c r="TUJ284" s="343"/>
      <c r="TUK284" s="338"/>
      <c r="TUL284" s="338"/>
      <c r="TUM284" s="37"/>
      <c r="TUN284" s="343"/>
      <c r="TUO284" s="338"/>
      <c r="TUP284" s="338"/>
      <c r="TUQ284" s="37"/>
      <c r="TUR284" s="343"/>
      <c r="TUS284" s="338"/>
      <c r="TUT284" s="338"/>
      <c r="TUU284" s="37"/>
      <c r="TUV284" s="343"/>
      <c r="TUW284" s="338"/>
      <c r="TUX284" s="338"/>
      <c r="TUY284" s="37"/>
      <c r="TUZ284" s="343"/>
      <c r="TVA284" s="338"/>
      <c r="TVB284" s="338"/>
      <c r="TVC284" s="37"/>
      <c r="TVD284" s="343"/>
      <c r="TVE284" s="338"/>
      <c r="TVF284" s="338"/>
      <c r="TVG284" s="37"/>
      <c r="TVH284" s="343"/>
      <c r="TVI284" s="338"/>
      <c r="TVJ284" s="338"/>
      <c r="TVK284" s="37"/>
      <c r="TVL284" s="343"/>
      <c r="TVM284" s="338"/>
      <c r="TVN284" s="338"/>
      <c r="TVO284" s="37"/>
      <c r="TVP284" s="343"/>
      <c r="TVQ284" s="338"/>
      <c r="TVR284" s="338"/>
      <c r="TVS284" s="37"/>
      <c r="TVT284" s="343"/>
      <c r="TVU284" s="338"/>
      <c r="TVV284" s="338"/>
      <c r="TVW284" s="37"/>
      <c r="TVX284" s="343"/>
      <c r="TVY284" s="338"/>
      <c r="TVZ284" s="338"/>
      <c r="TWA284" s="37"/>
      <c r="TWB284" s="343"/>
      <c r="TWC284" s="338"/>
      <c r="TWD284" s="338"/>
      <c r="TWE284" s="37"/>
      <c r="TWF284" s="343"/>
      <c r="TWG284" s="338"/>
      <c r="TWH284" s="338"/>
      <c r="TWI284" s="37"/>
      <c r="TWJ284" s="343"/>
      <c r="TWK284" s="338"/>
      <c r="TWL284" s="338"/>
      <c r="TWM284" s="37"/>
      <c r="TWN284" s="343"/>
      <c r="TWO284" s="338"/>
      <c r="TWP284" s="338"/>
      <c r="TWQ284" s="37"/>
      <c r="TWR284" s="343"/>
      <c r="TWS284" s="338"/>
      <c r="TWT284" s="338"/>
      <c r="TWU284" s="37"/>
      <c r="TWV284" s="343"/>
      <c r="TWW284" s="338"/>
      <c r="TWX284" s="338"/>
      <c r="TWY284" s="37"/>
      <c r="TWZ284" s="343"/>
      <c r="TXA284" s="338"/>
      <c r="TXB284" s="338"/>
      <c r="TXC284" s="37"/>
      <c r="TXD284" s="343"/>
      <c r="TXE284" s="338"/>
      <c r="TXF284" s="338"/>
      <c r="TXG284" s="37"/>
      <c r="TXH284" s="343"/>
      <c r="TXI284" s="338"/>
      <c r="TXJ284" s="338"/>
      <c r="TXK284" s="37"/>
      <c r="TXL284" s="343"/>
      <c r="TXM284" s="338"/>
      <c r="TXN284" s="338"/>
      <c r="TXO284" s="37"/>
      <c r="TXP284" s="343"/>
      <c r="TXQ284" s="338"/>
      <c r="TXR284" s="338"/>
      <c r="TXS284" s="37"/>
      <c r="TXT284" s="343"/>
      <c r="TXU284" s="338"/>
      <c r="TXV284" s="338"/>
      <c r="TXW284" s="37"/>
      <c r="TXX284" s="343"/>
      <c r="TXY284" s="338"/>
      <c r="TXZ284" s="338"/>
      <c r="TYA284" s="37"/>
      <c r="TYB284" s="343"/>
      <c r="TYC284" s="338"/>
      <c r="TYD284" s="338"/>
      <c r="TYE284" s="37"/>
      <c r="TYF284" s="343"/>
      <c r="TYG284" s="338"/>
      <c r="TYH284" s="338"/>
      <c r="TYI284" s="37"/>
      <c r="TYJ284" s="343"/>
      <c r="TYK284" s="338"/>
      <c r="TYL284" s="338"/>
      <c r="TYM284" s="37"/>
      <c r="TYN284" s="343"/>
      <c r="TYO284" s="338"/>
      <c r="TYP284" s="338"/>
      <c r="TYQ284" s="37"/>
      <c r="TYR284" s="343"/>
      <c r="TYS284" s="338"/>
      <c r="TYT284" s="338"/>
      <c r="TYU284" s="37"/>
      <c r="TYV284" s="343"/>
      <c r="TYW284" s="338"/>
      <c r="TYX284" s="338"/>
      <c r="TYY284" s="37"/>
      <c r="TYZ284" s="343"/>
      <c r="TZA284" s="338"/>
      <c r="TZB284" s="338"/>
      <c r="TZC284" s="37"/>
      <c r="TZD284" s="343"/>
      <c r="TZE284" s="338"/>
      <c r="TZF284" s="338"/>
      <c r="TZG284" s="37"/>
      <c r="TZH284" s="343"/>
      <c r="TZI284" s="338"/>
      <c r="TZJ284" s="338"/>
      <c r="TZK284" s="37"/>
      <c r="TZL284" s="343"/>
      <c r="TZM284" s="338"/>
      <c r="TZN284" s="338"/>
      <c r="TZO284" s="37"/>
      <c r="TZP284" s="343"/>
      <c r="TZQ284" s="338"/>
      <c r="TZR284" s="338"/>
      <c r="TZS284" s="37"/>
      <c r="TZT284" s="343"/>
      <c r="TZU284" s="338"/>
      <c r="TZV284" s="338"/>
      <c r="TZW284" s="37"/>
      <c r="TZX284" s="343"/>
      <c r="TZY284" s="338"/>
      <c r="TZZ284" s="338"/>
      <c r="UAA284" s="37"/>
      <c r="UAB284" s="343"/>
      <c r="UAC284" s="338"/>
      <c r="UAD284" s="338"/>
      <c r="UAE284" s="37"/>
      <c r="UAF284" s="343"/>
      <c r="UAG284" s="338"/>
      <c r="UAH284" s="338"/>
      <c r="UAI284" s="37"/>
      <c r="UAJ284" s="343"/>
      <c r="UAK284" s="338"/>
      <c r="UAL284" s="338"/>
      <c r="UAM284" s="37"/>
      <c r="UAN284" s="343"/>
      <c r="UAO284" s="338"/>
      <c r="UAP284" s="338"/>
      <c r="UAQ284" s="37"/>
      <c r="UAR284" s="343"/>
      <c r="UAS284" s="338"/>
      <c r="UAT284" s="338"/>
      <c r="UAU284" s="37"/>
      <c r="UAV284" s="343"/>
      <c r="UAW284" s="338"/>
      <c r="UAX284" s="338"/>
      <c r="UAY284" s="37"/>
      <c r="UAZ284" s="343"/>
      <c r="UBA284" s="338"/>
      <c r="UBB284" s="338"/>
      <c r="UBC284" s="37"/>
      <c r="UBD284" s="343"/>
      <c r="UBE284" s="338"/>
      <c r="UBF284" s="338"/>
      <c r="UBG284" s="37"/>
      <c r="UBH284" s="343"/>
      <c r="UBI284" s="338"/>
      <c r="UBJ284" s="338"/>
      <c r="UBK284" s="37"/>
      <c r="UBL284" s="343"/>
      <c r="UBM284" s="338"/>
      <c r="UBN284" s="338"/>
      <c r="UBO284" s="37"/>
      <c r="UBP284" s="343"/>
      <c r="UBQ284" s="338"/>
      <c r="UBR284" s="338"/>
      <c r="UBS284" s="37"/>
      <c r="UBT284" s="343"/>
      <c r="UBU284" s="338"/>
      <c r="UBV284" s="338"/>
      <c r="UBW284" s="37"/>
      <c r="UBX284" s="343"/>
      <c r="UBY284" s="338"/>
      <c r="UBZ284" s="338"/>
      <c r="UCA284" s="37"/>
      <c r="UCB284" s="343"/>
      <c r="UCC284" s="338"/>
      <c r="UCD284" s="338"/>
      <c r="UCE284" s="37"/>
      <c r="UCF284" s="343"/>
      <c r="UCG284" s="338"/>
      <c r="UCH284" s="338"/>
      <c r="UCI284" s="37"/>
      <c r="UCJ284" s="343"/>
      <c r="UCK284" s="338"/>
      <c r="UCL284" s="338"/>
      <c r="UCM284" s="37"/>
      <c r="UCN284" s="343"/>
      <c r="UCO284" s="338"/>
      <c r="UCP284" s="338"/>
      <c r="UCQ284" s="37"/>
      <c r="UCR284" s="343"/>
      <c r="UCS284" s="338"/>
      <c r="UCT284" s="338"/>
      <c r="UCU284" s="37"/>
      <c r="UCV284" s="343"/>
      <c r="UCW284" s="338"/>
      <c r="UCX284" s="338"/>
      <c r="UCY284" s="37"/>
      <c r="UCZ284" s="343"/>
      <c r="UDA284" s="338"/>
      <c r="UDB284" s="338"/>
      <c r="UDC284" s="37"/>
      <c r="UDD284" s="343"/>
      <c r="UDE284" s="338"/>
      <c r="UDF284" s="338"/>
      <c r="UDG284" s="37"/>
      <c r="UDH284" s="343"/>
      <c r="UDI284" s="338"/>
      <c r="UDJ284" s="338"/>
      <c r="UDK284" s="37"/>
      <c r="UDL284" s="343"/>
      <c r="UDM284" s="338"/>
      <c r="UDN284" s="338"/>
      <c r="UDO284" s="37"/>
      <c r="UDP284" s="343"/>
      <c r="UDQ284" s="338"/>
      <c r="UDR284" s="338"/>
      <c r="UDS284" s="37"/>
      <c r="UDT284" s="343"/>
      <c r="UDU284" s="338"/>
      <c r="UDV284" s="338"/>
      <c r="UDW284" s="37"/>
      <c r="UDX284" s="343"/>
      <c r="UDY284" s="338"/>
      <c r="UDZ284" s="338"/>
      <c r="UEA284" s="37"/>
      <c r="UEB284" s="343"/>
      <c r="UEC284" s="338"/>
      <c r="UED284" s="338"/>
      <c r="UEE284" s="37"/>
      <c r="UEF284" s="343"/>
      <c r="UEG284" s="338"/>
      <c r="UEH284" s="338"/>
      <c r="UEI284" s="37"/>
      <c r="UEJ284" s="343"/>
      <c r="UEK284" s="338"/>
      <c r="UEL284" s="338"/>
      <c r="UEM284" s="37"/>
      <c r="UEN284" s="343"/>
      <c r="UEO284" s="338"/>
      <c r="UEP284" s="338"/>
      <c r="UEQ284" s="37"/>
      <c r="UER284" s="343"/>
      <c r="UES284" s="338"/>
      <c r="UET284" s="338"/>
      <c r="UEU284" s="37"/>
      <c r="UEV284" s="343"/>
      <c r="UEW284" s="338"/>
      <c r="UEX284" s="338"/>
      <c r="UEY284" s="37"/>
      <c r="UEZ284" s="343"/>
      <c r="UFA284" s="338"/>
      <c r="UFB284" s="338"/>
      <c r="UFC284" s="37"/>
      <c r="UFD284" s="343"/>
      <c r="UFE284" s="338"/>
      <c r="UFF284" s="338"/>
      <c r="UFG284" s="37"/>
      <c r="UFH284" s="343"/>
      <c r="UFI284" s="338"/>
      <c r="UFJ284" s="338"/>
      <c r="UFK284" s="37"/>
      <c r="UFL284" s="343"/>
      <c r="UFM284" s="338"/>
      <c r="UFN284" s="338"/>
      <c r="UFO284" s="37"/>
      <c r="UFP284" s="343"/>
      <c r="UFQ284" s="338"/>
      <c r="UFR284" s="338"/>
      <c r="UFS284" s="37"/>
      <c r="UFT284" s="343"/>
      <c r="UFU284" s="338"/>
      <c r="UFV284" s="338"/>
      <c r="UFW284" s="37"/>
      <c r="UFX284" s="343"/>
      <c r="UFY284" s="338"/>
      <c r="UFZ284" s="338"/>
      <c r="UGA284" s="37"/>
      <c r="UGB284" s="343"/>
      <c r="UGC284" s="338"/>
      <c r="UGD284" s="338"/>
      <c r="UGE284" s="37"/>
      <c r="UGF284" s="343"/>
      <c r="UGG284" s="338"/>
      <c r="UGH284" s="338"/>
      <c r="UGI284" s="37"/>
      <c r="UGJ284" s="343"/>
      <c r="UGK284" s="338"/>
      <c r="UGL284" s="338"/>
      <c r="UGM284" s="37"/>
      <c r="UGN284" s="343"/>
      <c r="UGO284" s="338"/>
      <c r="UGP284" s="338"/>
      <c r="UGQ284" s="37"/>
      <c r="UGR284" s="343"/>
      <c r="UGS284" s="338"/>
      <c r="UGT284" s="338"/>
      <c r="UGU284" s="37"/>
      <c r="UGV284" s="343"/>
      <c r="UGW284" s="338"/>
      <c r="UGX284" s="338"/>
      <c r="UGY284" s="37"/>
      <c r="UGZ284" s="343"/>
      <c r="UHA284" s="338"/>
      <c r="UHB284" s="338"/>
      <c r="UHC284" s="37"/>
      <c r="UHD284" s="343"/>
      <c r="UHE284" s="338"/>
      <c r="UHF284" s="338"/>
      <c r="UHG284" s="37"/>
      <c r="UHH284" s="343"/>
      <c r="UHI284" s="338"/>
      <c r="UHJ284" s="338"/>
      <c r="UHK284" s="37"/>
      <c r="UHL284" s="343"/>
      <c r="UHM284" s="338"/>
      <c r="UHN284" s="338"/>
      <c r="UHO284" s="37"/>
      <c r="UHP284" s="343"/>
      <c r="UHQ284" s="338"/>
      <c r="UHR284" s="338"/>
      <c r="UHS284" s="37"/>
      <c r="UHT284" s="343"/>
      <c r="UHU284" s="338"/>
      <c r="UHV284" s="338"/>
      <c r="UHW284" s="37"/>
      <c r="UHX284" s="343"/>
      <c r="UHY284" s="338"/>
      <c r="UHZ284" s="338"/>
      <c r="UIA284" s="37"/>
      <c r="UIB284" s="343"/>
      <c r="UIC284" s="338"/>
      <c r="UID284" s="338"/>
      <c r="UIE284" s="37"/>
      <c r="UIF284" s="343"/>
      <c r="UIG284" s="338"/>
      <c r="UIH284" s="338"/>
      <c r="UII284" s="37"/>
      <c r="UIJ284" s="343"/>
      <c r="UIK284" s="338"/>
      <c r="UIL284" s="338"/>
      <c r="UIM284" s="37"/>
      <c r="UIN284" s="343"/>
      <c r="UIO284" s="338"/>
      <c r="UIP284" s="338"/>
      <c r="UIQ284" s="37"/>
      <c r="UIR284" s="343"/>
      <c r="UIS284" s="338"/>
      <c r="UIT284" s="338"/>
      <c r="UIU284" s="37"/>
      <c r="UIV284" s="343"/>
      <c r="UIW284" s="338"/>
      <c r="UIX284" s="338"/>
      <c r="UIY284" s="37"/>
      <c r="UIZ284" s="343"/>
      <c r="UJA284" s="338"/>
      <c r="UJB284" s="338"/>
      <c r="UJC284" s="37"/>
      <c r="UJD284" s="343"/>
      <c r="UJE284" s="338"/>
      <c r="UJF284" s="338"/>
      <c r="UJG284" s="37"/>
      <c r="UJH284" s="343"/>
      <c r="UJI284" s="338"/>
      <c r="UJJ284" s="338"/>
      <c r="UJK284" s="37"/>
      <c r="UJL284" s="343"/>
      <c r="UJM284" s="338"/>
      <c r="UJN284" s="338"/>
      <c r="UJO284" s="37"/>
      <c r="UJP284" s="343"/>
      <c r="UJQ284" s="338"/>
      <c r="UJR284" s="338"/>
      <c r="UJS284" s="37"/>
      <c r="UJT284" s="343"/>
      <c r="UJU284" s="338"/>
      <c r="UJV284" s="338"/>
      <c r="UJW284" s="37"/>
      <c r="UJX284" s="343"/>
      <c r="UJY284" s="338"/>
      <c r="UJZ284" s="338"/>
      <c r="UKA284" s="37"/>
      <c r="UKB284" s="343"/>
      <c r="UKC284" s="338"/>
      <c r="UKD284" s="338"/>
      <c r="UKE284" s="37"/>
      <c r="UKF284" s="343"/>
      <c r="UKG284" s="338"/>
      <c r="UKH284" s="338"/>
      <c r="UKI284" s="37"/>
      <c r="UKJ284" s="343"/>
      <c r="UKK284" s="338"/>
      <c r="UKL284" s="338"/>
      <c r="UKM284" s="37"/>
      <c r="UKN284" s="343"/>
      <c r="UKO284" s="338"/>
      <c r="UKP284" s="338"/>
      <c r="UKQ284" s="37"/>
      <c r="UKR284" s="343"/>
      <c r="UKS284" s="338"/>
      <c r="UKT284" s="338"/>
      <c r="UKU284" s="37"/>
      <c r="UKV284" s="343"/>
      <c r="UKW284" s="338"/>
      <c r="UKX284" s="338"/>
      <c r="UKY284" s="37"/>
      <c r="UKZ284" s="343"/>
      <c r="ULA284" s="338"/>
      <c r="ULB284" s="338"/>
      <c r="ULC284" s="37"/>
      <c r="ULD284" s="343"/>
      <c r="ULE284" s="338"/>
      <c r="ULF284" s="338"/>
      <c r="ULG284" s="37"/>
      <c r="ULH284" s="343"/>
      <c r="ULI284" s="338"/>
      <c r="ULJ284" s="338"/>
      <c r="ULK284" s="37"/>
      <c r="ULL284" s="343"/>
      <c r="ULM284" s="338"/>
      <c r="ULN284" s="338"/>
      <c r="ULO284" s="37"/>
      <c r="ULP284" s="343"/>
      <c r="ULQ284" s="338"/>
      <c r="ULR284" s="338"/>
      <c r="ULS284" s="37"/>
      <c r="ULT284" s="343"/>
      <c r="ULU284" s="338"/>
      <c r="ULV284" s="338"/>
      <c r="ULW284" s="37"/>
      <c r="ULX284" s="343"/>
      <c r="ULY284" s="338"/>
      <c r="ULZ284" s="338"/>
      <c r="UMA284" s="37"/>
      <c r="UMB284" s="343"/>
      <c r="UMC284" s="338"/>
      <c r="UMD284" s="338"/>
      <c r="UME284" s="37"/>
      <c r="UMF284" s="343"/>
      <c r="UMG284" s="338"/>
      <c r="UMH284" s="338"/>
      <c r="UMI284" s="37"/>
      <c r="UMJ284" s="343"/>
      <c r="UMK284" s="338"/>
      <c r="UML284" s="338"/>
      <c r="UMM284" s="37"/>
      <c r="UMN284" s="343"/>
      <c r="UMO284" s="338"/>
      <c r="UMP284" s="338"/>
      <c r="UMQ284" s="37"/>
      <c r="UMR284" s="343"/>
      <c r="UMS284" s="338"/>
      <c r="UMT284" s="338"/>
      <c r="UMU284" s="37"/>
      <c r="UMV284" s="343"/>
      <c r="UMW284" s="338"/>
      <c r="UMX284" s="338"/>
      <c r="UMY284" s="37"/>
      <c r="UMZ284" s="343"/>
      <c r="UNA284" s="338"/>
      <c r="UNB284" s="338"/>
      <c r="UNC284" s="37"/>
      <c r="UND284" s="343"/>
      <c r="UNE284" s="338"/>
      <c r="UNF284" s="338"/>
      <c r="UNG284" s="37"/>
      <c r="UNH284" s="343"/>
      <c r="UNI284" s="338"/>
      <c r="UNJ284" s="338"/>
      <c r="UNK284" s="37"/>
      <c r="UNL284" s="343"/>
      <c r="UNM284" s="338"/>
      <c r="UNN284" s="338"/>
      <c r="UNO284" s="37"/>
      <c r="UNP284" s="343"/>
      <c r="UNQ284" s="338"/>
      <c r="UNR284" s="338"/>
      <c r="UNS284" s="37"/>
      <c r="UNT284" s="343"/>
      <c r="UNU284" s="338"/>
      <c r="UNV284" s="338"/>
      <c r="UNW284" s="37"/>
      <c r="UNX284" s="343"/>
      <c r="UNY284" s="338"/>
      <c r="UNZ284" s="338"/>
      <c r="UOA284" s="37"/>
      <c r="UOB284" s="343"/>
      <c r="UOC284" s="338"/>
      <c r="UOD284" s="338"/>
      <c r="UOE284" s="37"/>
      <c r="UOF284" s="343"/>
      <c r="UOG284" s="338"/>
      <c r="UOH284" s="338"/>
      <c r="UOI284" s="37"/>
      <c r="UOJ284" s="343"/>
      <c r="UOK284" s="338"/>
      <c r="UOL284" s="338"/>
      <c r="UOM284" s="37"/>
      <c r="UON284" s="343"/>
      <c r="UOO284" s="338"/>
      <c r="UOP284" s="338"/>
      <c r="UOQ284" s="37"/>
      <c r="UOR284" s="343"/>
      <c r="UOS284" s="338"/>
      <c r="UOT284" s="338"/>
      <c r="UOU284" s="37"/>
      <c r="UOV284" s="343"/>
      <c r="UOW284" s="338"/>
      <c r="UOX284" s="338"/>
      <c r="UOY284" s="37"/>
      <c r="UOZ284" s="343"/>
      <c r="UPA284" s="338"/>
      <c r="UPB284" s="338"/>
      <c r="UPC284" s="37"/>
      <c r="UPD284" s="343"/>
      <c r="UPE284" s="338"/>
      <c r="UPF284" s="338"/>
      <c r="UPG284" s="37"/>
      <c r="UPH284" s="343"/>
      <c r="UPI284" s="338"/>
      <c r="UPJ284" s="338"/>
      <c r="UPK284" s="37"/>
      <c r="UPL284" s="343"/>
      <c r="UPM284" s="338"/>
      <c r="UPN284" s="338"/>
      <c r="UPO284" s="37"/>
      <c r="UPP284" s="343"/>
      <c r="UPQ284" s="338"/>
      <c r="UPR284" s="338"/>
      <c r="UPS284" s="37"/>
      <c r="UPT284" s="343"/>
      <c r="UPU284" s="338"/>
      <c r="UPV284" s="338"/>
      <c r="UPW284" s="37"/>
      <c r="UPX284" s="343"/>
      <c r="UPY284" s="338"/>
      <c r="UPZ284" s="338"/>
      <c r="UQA284" s="37"/>
      <c r="UQB284" s="343"/>
      <c r="UQC284" s="338"/>
      <c r="UQD284" s="338"/>
      <c r="UQE284" s="37"/>
      <c r="UQF284" s="343"/>
      <c r="UQG284" s="338"/>
      <c r="UQH284" s="338"/>
      <c r="UQI284" s="37"/>
      <c r="UQJ284" s="343"/>
      <c r="UQK284" s="338"/>
      <c r="UQL284" s="338"/>
      <c r="UQM284" s="37"/>
      <c r="UQN284" s="343"/>
      <c r="UQO284" s="338"/>
      <c r="UQP284" s="338"/>
      <c r="UQQ284" s="37"/>
      <c r="UQR284" s="343"/>
      <c r="UQS284" s="338"/>
      <c r="UQT284" s="338"/>
      <c r="UQU284" s="37"/>
      <c r="UQV284" s="343"/>
      <c r="UQW284" s="338"/>
      <c r="UQX284" s="338"/>
      <c r="UQY284" s="37"/>
      <c r="UQZ284" s="343"/>
      <c r="URA284" s="338"/>
      <c r="URB284" s="338"/>
      <c r="URC284" s="37"/>
      <c r="URD284" s="343"/>
      <c r="URE284" s="338"/>
      <c r="URF284" s="338"/>
      <c r="URG284" s="37"/>
      <c r="URH284" s="343"/>
      <c r="URI284" s="338"/>
      <c r="URJ284" s="338"/>
      <c r="URK284" s="37"/>
      <c r="URL284" s="343"/>
      <c r="URM284" s="338"/>
      <c r="URN284" s="338"/>
      <c r="URO284" s="37"/>
      <c r="URP284" s="343"/>
      <c r="URQ284" s="338"/>
      <c r="URR284" s="338"/>
      <c r="URS284" s="37"/>
      <c r="URT284" s="343"/>
      <c r="URU284" s="338"/>
      <c r="URV284" s="338"/>
      <c r="URW284" s="37"/>
      <c r="URX284" s="343"/>
      <c r="URY284" s="338"/>
      <c r="URZ284" s="338"/>
      <c r="USA284" s="37"/>
      <c r="USB284" s="343"/>
      <c r="USC284" s="338"/>
      <c r="USD284" s="338"/>
      <c r="USE284" s="37"/>
      <c r="USF284" s="343"/>
      <c r="USG284" s="338"/>
      <c r="USH284" s="338"/>
      <c r="USI284" s="37"/>
      <c r="USJ284" s="343"/>
      <c r="USK284" s="338"/>
      <c r="USL284" s="338"/>
      <c r="USM284" s="37"/>
      <c r="USN284" s="343"/>
      <c r="USO284" s="338"/>
      <c r="USP284" s="338"/>
      <c r="USQ284" s="37"/>
      <c r="USR284" s="343"/>
      <c r="USS284" s="338"/>
      <c r="UST284" s="338"/>
      <c r="USU284" s="37"/>
      <c r="USV284" s="343"/>
      <c r="USW284" s="338"/>
      <c r="USX284" s="338"/>
      <c r="USY284" s="37"/>
      <c r="USZ284" s="343"/>
      <c r="UTA284" s="338"/>
      <c r="UTB284" s="338"/>
      <c r="UTC284" s="37"/>
      <c r="UTD284" s="343"/>
      <c r="UTE284" s="338"/>
      <c r="UTF284" s="338"/>
      <c r="UTG284" s="37"/>
      <c r="UTH284" s="343"/>
      <c r="UTI284" s="338"/>
      <c r="UTJ284" s="338"/>
      <c r="UTK284" s="37"/>
      <c r="UTL284" s="343"/>
      <c r="UTM284" s="338"/>
      <c r="UTN284" s="338"/>
      <c r="UTO284" s="37"/>
      <c r="UTP284" s="343"/>
      <c r="UTQ284" s="338"/>
      <c r="UTR284" s="338"/>
      <c r="UTS284" s="37"/>
      <c r="UTT284" s="343"/>
      <c r="UTU284" s="338"/>
      <c r="UTV284" s="338"/>
      <c r="UTW284" s="37"/>
      <c r="UTX284" s="343"/>
      <c r="UTY284" s="338"/>
      <c r="UTZ284" s="338"/>
      <c r="UUA284" s="37"/>
      <c r="UUB284" s="343"/>
      <c r="UUC284" s="338"/>
      <c r="UUD284" s="338"/>
      <c r="UUE284" s="37"/>
      <c r="UUF284" s="343"/>
      <c r="UUG284" s="338"/>
      <c r="UUH284" s="338"/>
      <c r="UUI284" s="37"/>
      <c r="UUJ284" s="343"/>
      <c r="UUK284" s="338"/>
      <c r="UUL284" s="338"/>
      <c r="UUM284" s="37"/>
      <c r="UUN284" s="343"/>
      <c r="UUO284" s="338"/>
      <c r="UUP284" s="338"/>
      <c r="UUQ284" s="37"/>
      <c r="UUR284" s="343"/>
      <c r="UUS284" s="338"/>
      <c r="UUT284" s="338"/>
      <c r="UUU284" s="37"/>
      <c r="UUV284" s="343"/>
      <c r="UUW284" s="338"/>
      <c r="UUX284" s="338"/>
      <c r="UUY284" s="37"/>
      <c r="UUZ284" s="343"/>
      <c r="UVA284" s="338"/>
      <c r="UVB284" s="338"/>
      <c r="UVC284" s="37"/>
      <c r="UVD284" s="343"/>
      <c r="UVE284" s="338"/>
      <c r="UVF284" s="338"/>
      <c r="UVG284" s="37"/>
      <c r="UVH284" s="343"/>
      <c r="UVI284" s="338"/>
      <c r="UVJ284" s="338"/>
      <c r="UVK284" s="37"/>
      <c r="UVL284" s="343"/>
      <c r="UVM284" s="338"/>
      <c r="UVN284" s="338"/>
      <c r="UVO284" s="37"/>
      <c r="UVP284" s="343"/>
      <c r="UVQ284" s="338"/>
      <c r="UVR284" s="338"/>
      <c r="UVS284" s="37"/>
      <c r="UVT284" s="343"/>
      <c r="UVU284" s="338"/>
      <c r="UVV284" s="338"/>
      <c r="UVW284" s="37"/>
      <c r="UVX284" s="343"/>
      <c r="UVY284" s="338"/>
      <c r="UVZ284" s="338"/>
      <c r="UWA284" s="37"/>
      <c r="UWB284" s="343"/>
      <c r="UWC284" s="338"/>
      <c r="UWD284" s="338"/>
      <c r="UWE284" s="37"/>
      <c r="UWF284" s="343"/>
      <c r="UWG284" s="338"/>
      <c r="UWH284" s="338"/>
      <c r="UWI284" s="37"/>
      <c r="UWJ284" s="343"/>
      <c r="UWK284" s="338"/>
      <c r="UWL284" s="338"/>
      <c r="UWM284" s="37"/>
      <c r="UWN284" s="343"/>
      <c r="UWO284" s="338"/>
      <c r="UWP284" s="338"/>
      <c r="UWQ284" s="37"/>
      <c r="UWR284" s="343"/>
      <c r="UWS284" s="338"/>
      <c r="UWT284" s="338"/>
      <c r="UWU284" s="37"/>
      <c r="UWV284" s="343"/>
      <c r="UWW284" s="338"/>
      <c r="UWX284" s="338"/>
      <c r="UWY284" s="37"/>
      <c r="UWZ284" s="343"/>
      <c r="UXA284" s="338"/>
      <c r="UXB284" s="338"/>
      <c r="UXC284" s="37"/>
      <c r="UXD284" s="343"/>
      <c r="UXE284" s="338"/>
      <c r="UXF284" s="338"/>
      <c r="UXG284" s="37"/>
      <c r="UXH284" s="343"/>
      <c r="UXI284" s="338"/>
      <c r="UXJ284" s="338"/>
      <c r="UXK284" s="37"/>
      <c r="UXL284" s="343"/>
      <c r="UXM284" s="338"/>
      <c r="UXN284" s="338"/>
      <c r="UXO284" s="37"/>
      <c r="UXP284" s="343"/>
      <c r="UXQ284" s="338"/>
      <c r="UXR284" s="338"/>
      <c r="UXS284" s="37"/>
      <c r="UXT284" s="343"/>
      <c r="UXU284" s="338"/>
      <c r="UXV284" s="338"/>
      <c r="UXW284" s="37"/>
      <c r="UXX284" s="343"/>
      <c r="UXY284" s="338"/>
      <c r="UXZ284" s="338"/>
      <c r="UYA284" s="37"/>
      <c r="UYB284" s="343"/>
      <c r="UYC284" s="338"/>
      <c r="UYD284" s="338"/>
      <c r="UYE284" s="37"/>
      <c r="UYF284" s="343"/>
      <c r="UYG284" s="338"/>
      <c r="UYH284" s="338"/>
      <c r="UYI284" s="37"/>
      <c r="UYJ284" s="343"/>
      <c r="UYK284" s="338"/>
      <c r="UYL284" s="338"/>
      <c r="UYM284" s="37"/>
      <c r="UYN284" s="343"/>
      <c r="UYO284" s="338"/>
      <c r="UYP284" s="338"/>
      <c r="UYQ284" s="37"/>
      <c r="UYR284" s="343"/>
      <c r="UYS284" s="338"/>
      <c r="UYT284" s="338"/>
      <c r="UYU284" s="37"/>
      <c r="UYV284" s="343"/>
      <c r="UYW284" s="338"/>
      <c r="UYX284" s="338"/>
      <c r="UYY284" s="37"/>
      <c r="UYZ284" s="343"/>
      <c r="UZA284" s="338"/>
      <c r="UZB284" s="338"/>
      <c r="UZC284" s="37"/>
      <c r="UZD284" s="343"/>
      <c r="UZE284" s="338"/>
      <c r="UZF284" s="338"/>
      <c r="UZG284" s="37"/>
      <c r="UZH284" s="343"/>
      <c r="UZI284" s="338"/>
      <c r="UZJ284" s="338"/>
      <c r="UZK284" s="37"/>
      <c r="UZL284" s="343"/>
      <c r="UZM284" s="338"/>
      <c r="UZN284" s="338"/>
      <c r="UZO284" s="37"/>
      <c r="UZP284" s="343"/>
      <c r="UZQ284" s="338"/>
      <c r="UZR284" s="338"/>
      <c r="UZS284" s="37"/>
      <c r="UZT284" s="343"/>
      <c r="UZU284" s="338"/>
      <c r="UZV284" s="338"/>
      <c r="UZW284" s="37"/>
      <c r="UZX284" s="343"/>
      <c r="UZY284" s="338"/>
      <c r="UZZ284" s="338"/>
      <c r="VAA284" s="37"/>
      <c r="VAB284" s="343"/>
      <c r="VAC284" s="338"/>
      <c r="VAD284" s="338"/>
      <c r="VAE284" s="37"/>
      <c r="VAF284" s="343"/>
      <c r="VAG284" s="338"/>
      <c r="VAH284" s="338"/>
      <c r="VAI284" s="37"/>
      <c r="VAJ284" s="343"/>
      <c r="VAK284" s="338"/>
      <c r="VAL284" s="338"/>
      <c r="VAM284" s="37"/>
      <c r="VAN284" s="343"/>
      <c r="VAO284" s="338"/>
      <c r="VAP284" s="338"/>
      <c r="VAQ284" s="37"/>
      <c r="VAR284" s="343"/>
      <c r="VAS284" s="338"/>
      <c r="VAT284" s="338"/>
      <c r="VAU284" s="37"/>
      <c r="VAV284" s="343"/>
      <c r="VAW284" s="338"/>
      <c r="VAX284" s="338"/>
      <c r="VAY284" s="37"/>
      <c r="VAZ284" s="343"/>
      <c r="VBA284" s="338"/>
      <c r="VBB284" s="338"/>
      <c r="VBC284" s="37"/>
      <c r="VBD284" s="343"/>
      <c r="VBE284" s="338"/>
      <c r="VBF284" s="338"/>
      <c r="VBG284" s="37"/>
      <c r="VBH284" s="343"/>
      <c r="VBI284" s="338"/>
      <c r="VBJ284" s="338"/>
      <c r="VBK284" s="37"/>
      <c r="VBL284" s="343"/>
      <c r="VBM284" s="338"/>
      <c r="VBN284" s="338"/>
      <c r="VBO284" s="37"/>
      <c r="VBP284" s="343"/>
      <c r="VBQ284" s="338"/>
      <c r="VBR284" s="338"/>
      <c r="VBS284" s="37"/>
      <c r="VBT284" s="343"/>
      <c r="VBU284" s="338"/>
      <c r="VBV284" s="338"/>
      <c r="VBW284" s="37"/>
      <c r="VBX284" s="343"/>
      <c r="VBY284" s="338"/>
      <c r="VBZ284" s="338"/>
      <c r="VCA284" s="37"/>
      <c r="VCB284" s="343"/>
      <c r="VCC284" s="338"/>
      <c r="VCD284" s="338"/>
      <c r="VCE284" s="37"/>
      <c r="VCF284" s="343"/>
      <c r="VCG284" s="338"/>
      <c r="VCH284" s="338"/>
      <c r="VCI284" s="37"/>
      <c r="VCJ284" s="343"/>
      <c r="VCK284" s="338"/>
      <c r="VCL284" s="338"/>
      <c r="VCM284" s="37"/>
      <c r="VCN284" s="343"/>
      <c r="VCO284" s="338"/>
      <c r="VCP284" s="338"/>
      <c r="VCQ284" s="37"/>
      <c r="VCR284" s="343"/>
      <c r="VCS284" s="338"/>
      <c r="VCT284" s="338"/>
      <c r="VCU284" s="37"/>
      <c r="VCV284" s="343"/>
      <c r="VCW284" s="338"/>
      <c r="VCX284" s="338"/>
      <c r="VCY284" s="37"/>
      <c r="VCZ284" s="343"/>
      <c r="VDA284" s="338"/>
      <c r="VDB284" s="338"/>
      <c r="VDC284" s="37"/>
      <c r="VDD284" s="343"/>
      <c r="VDE284" s="338"/>
      <c r="VDF284" s="338"/>
      <c r="VDG284" s="37"/>
      <c r="VDH284" s="343"/>
      <c r="VDI284" s="338"/>
      <c r="VDJ284" s="338"/>
      <c r="VDK284" s="37"/>
      <c r="VDL284" s="343"/>
      <c r="VDM284" s="338"/>
      <c r="VDN284" s="338"/>
      <c r="VDO284" s="37"/>
      <c r="VDP284" s="343"/>
      <c r="VDQ284" s="338"/>
      <c r="VDR284" s="338"/>
      <c r="VDS284" s="37"/>
      <c r="VDT284" s="343"/>
      <c r="VDU284" s="338"/>
      <c r="VDV284" s="338"/>
      <c r="VDW284" s="37"/>
      <c r="VDX284" s="343"/>
      <c r="VDY284" s="338"/>
      <c r="VDZ284" s="338"/>
      <c r="VEA284" s="37"/>
      <c r="VEB284" s="343"/>
      <c r="VEC284" s="338"/>
      <c r="VED284" s="338"/>
      <c r="VEE284" s="37"/>
      <c r="VEF284" s="343"/>
      <c r="VEG284" s="338"/>
      <c r="VEH284" s="338"/>
      <c r="VEI284" s="37"/>
      <c r="VEJ284" s="343"/>
      <c r="VEK284" s="338"/>
      <c r="VEL284" s="338"/>
      <c r="VEM284" s="37"/>
      <c r="VEN284" s="343"/>
      <c r="VEO284" s="338"/>
      <c r="VEP284" s="338"/>
      <c r="VEQ284" s="37"/>
      <c r="VER284" s="343"/>
      <c r="VES284" s="338"/>
      <c r="VET284" s="338"/>
      <c r="VEU284" s="37"/>
      <c r="VEV284" s="343"/>
      <c r="VEW284" s="338"/>
      <c r="VEX284" s="338"/>
      <c r="VEY284" s="37"/>
      <c r="VEZ284" s="343"/>
      <c r="VFA284" s="338"/>
      <c r="VFB284" s="338"/>
      <c r="VFC284" s="37"/>
      <c r="VFD284" s="343"/>
      <c r="VFE284" s="338"/>
      <c r="VFF284" s="338"/>
      <c r="VFG284" s="37"/>
      <c r="VFH284" s="343"/>
      <c r="VFI284" s="338"/>
      <c r="VFJ284" s="338"/>
      <c r="VFK284" s="37"/>
      <c r="VFL284" s="343"/>
      <c r="VFM284" s="338"/>
      <c r="VFN284" s="338"/>
      <c r="VFO284" s="37"/>
      <c r="VFP284" s="343"/>
      <c r="VFQ284" s="338"/>
      <c r="VFR284" s="338"/>
      <c r="VFS284" s="37"/>
      <c r="VFT284" s="343"/>
      <c r="VFU284" s="338"/>
      <c r="VFV284" s="338"/>
      <c r="VFW284" s="37"/>
      <c r="VFX284" s="343"/>
      <c r="VFY284" s="338"/>
      <c r="VFZ284" s="338"/>
      <c r="VGA284" s="37"/>
      <c r="VGB284" s="343"/>
      <c r="VGC284" s="338"/>
      <c r="VGD284" s="338"/>
      <c r="VGE284" s="37"/>
      <c r="VGF284" s="343"/>
      <c r="VGG284" s="338"/>
      <c r="VGH284" s="338"/>
      <c r="VGI284" s="37"/>
      <c r="VGJ284" s="343"/>
      <c r="VGK284" s="338"/>
      <c r="VGL284" s="338"/>
      <c r="VGM284" s="37"/>
      <c r="VGN284" s="343"/>
      <c r="VGO284" s="338"/>
      <c r="VGP284" s="338"/>
      <c r="VGQ284" s="37"/>
      <c r="VGR284" s="343"/>
      <c r="VGS284" s="338"/>
      <c r="VGT284" s="338"/>
      <c r="VGU284" s="37"/>
      <c r="VGV284" s="343"/>
      <c r="VGW284" s="338"/>
      <c r="VGX284" s="338"/>
      <c r="VGY284" s="37"/>
      <c r="VGZ284" s="343"/>
      <c r="VHA284" s="338"/>
      <c r="VHB284" s="338"/>
      <c r="VHC284" s="37"/>
      <c r="VHD284" s="343"/>
      <c r="VHE284" s="338"/>
      <c r="VHF284" s="338"/>
      <c r="VHG284" s="37"/>
      <c r="VHH284" s="343"/>
      <c r="VHI284" s="338"/>
      <c r="VHJ284" s="338"/>
      <c r="VHK284" s="37"/>
      <c r="VHL284" s="343"/>
      <c r="VHM284" s="338"/>
      <c r="VHN284" s="338"/>
      <c r="VHO284" s="37"/>
      <c r="VHP284" s="343"/>
      <c r="VHQ284" s="338"/>
      <c r="VHR284" s="338"/>
      <c r="VHS284" s="37"/>
      <c r="VHT284" s="343"/>
      <c r="VHU284" s="338"/>
      <c r="VHV284" s="338"/>
      <c r="VHW284" s="37"/>
      <c r="VHX284" s="343"/>
      <c r="VHY284" s="338"/>
      <c r="VHZ284" s="338"/>
      <c r="VIA284" s="37"/>
      <c r="VIB284" s="343"/>
      <c r="VIC284" s="338"/>
      <c r="VID284" s="338"/>
      <c r="VIE284" s="37"/>
      <c r="VIF284" s="343"/>
      <c r="VIG284" s="338"/>
      <c r="VIH284" s="338"/>
      <c r="VII284" s="37"/>
      <c r="VIJ284" s="343"/>
      <c r="VIK284" s="338"/>
      <c r="VIL284" s="338"/>
      <c r="VIM284" s="37"/>
      <c r="VIN284" s="343"/>
      <c r="VIO284" s="338"/>
      <c r="VIP284" s="338"/>
      <c r="VIQ284" s="37"/>
      <c r="VIR284" s="343"/>
      <c r="VIS284" s="338"/>
      <c r="VIT284" s="338"/>
      <c r="VIU284" s="37"/>
      <c r="VIV284" s="343"/>
      <c r="VIW284" s="338"/>
      <c r="VIX284" s="338"/>
      <c r="VIY284" s="37"/>
      <c r="VIZ284" s="343"/>
      <c r="VJA284" s="338"/>
      <c r="VJB284" s="338"/>
      <c r="VJC284" s="37"/>
      <c r="VJD284" s="343"/>
      <c r="VJE284" s="338"/>
      <c r="VJF284" s="338"/>
      <c r="VJG284" s="37"/>
      <c r="VJH284" s="343"/>
      <c r="VJI284" s="338"/>
      <c r="VJJ284" s="338"/>
      <c r="VJK284" s="37"/>
      <c r="VJL284" s="343"/>
      <c r="VJM284" s="338"/>
      <c r="VJN284" s="338"/>
      <c r="VJO284" s="37"/>
      <c r="VJP284" s="343"/>
      <c r="VJQ284" s="338"/>
      <c r="VJR284" s="338"/>
      <c r="VJS284" s="37"/>
      <c r="VJT284" s="343"/>
      <c r="VJU284" s="338"/>
      <c r="VJV284" s="338"/>
      <c r="VJW284" s="37"/>
      <c r="VJX284" s="343"/>
      <c r="VJY284" s="338"/>
      <c r="VJZ284" s="338"/>
      <c r="VKA284" s="37"/>
      <c r="VKB284" s="343"/>
      <c r="VKC284" s="338"/>
      <c r="VKD284" s="338"/>
      <c r="VKE284" s="37"/>
      <c r="VKF284" s="343"/>
      <c r="VKG284" s="338"/>
      <c r="VKH284" s="338"/>
      <c r="VKI284" s="37"/>
      <c r="VKJ284" s="343"/>
      <c r="VKK284" s="338"/>
      <c r="VKL284" s="338"/>
      <c r="VKM284" s="37"/>
      <c r="VKN284" s="343"/>
      <c r="VKO284" s="338"/>
      <c r="VKP284" s="338"/>
      <c r="VKQ284" s="37"/>
      <c r="VKR284" s="343"/>
      <c r="VKS284" s="338"/>
      <c r="VKT284" s="338"/>
      <c r="VKU284" s="37"/>
      <c r="VKV284" s="343"/>
      <c r="VKW284" s="338"/>
      <c r="VKX284" s="338"/>
      <c r="VKY284" s="37"/>
      <c r="VKZ284" s="343"/>
      <c r="VLA284" s="338"/>
      <c r="VLB284" s="338"/>
      <c r="VLC284" s="37"/>
      <c r="VLD284" s="343"/>
      <c r="VLE284" s="338"/>
      <c r="VLF284" s="338"/>
      <c r="VLG284" s="37"/>
      <c r="VLH284" s="343"/>
      <c r="VLI284" s="338"/>
      <c r="VLJ284" s="338"/>
      <c r="VLK284" s="37"/>
      <c r="VLL284" s="343"/>
      <c r="VLM284" s="338"/>
      <c r="VLN284" s="338"/>
      <c r="VLO284" s="37"/>
      <c r="VLP284" s="343"/>
      <c r="VLQ284" s="338"/>
      <c r="VLR284" s="338"/>
      <c r="VLS284" s="37"/>
      <c r="VLT284" s="343"/>
      <c r="VLU284" s="338"/>
      <c r="VLV284" s="338"/>
      <c r="VLW284" s="37"/>
      <c r="VLX284" s="343"/>
      <c r="VLY284" s="338"/>
      <c r="VLZ284" s="338"/>
      <c r="VMA284" s="37"/>
      <c r="VMB284" s="343"/>
      <c r="VMC284" s="338"/>
      <c r="VMD284" s="338"/>
      <c r="VME284" s="37"/>
      <c r="VMF284" s="343"/>
      <c r="VMG284" s="338"/>
      <c r="VMH284" s="338"/>
      <c r="VMI284" s="37"/>
      <c r="VMJ284" s="343"/>
      <c r="VMK284" s="338"/>
      <c r="VML284" s="338"/>
      <c r="VMM284" s="37"/>
      <c r="VMN284" s="343"/>
      <c r="VMO284" s="338"/>
      <c r="VMP284" s="338"/>
      <c r="VMQ284" s="37"/>
      <c r="VMR284" s="343"/>
      <c r="VMS284" s="338"/>
      <c r="VMT284" s="338"/>
      <c r="VMU284" s="37"/>
      <c r="VMV284" s="343"/>
      <c r="VMW284" s="338"/>
      <c r="VMX284" s="338"/>
      <c r="VMY284" s="37"/>
      <c r="VMZ284" s="343"/>
      <c r="VNA284" s="338"/>
      <c r="VNB284" s="338"/>
      <c r="VNC284" s="37"/>
      <c r="VND284" s="343"/>
      <c r="VNE284" s="338"/>
      <c r="VNF284" s="338"/>
      <c r="VNG284" s="37"/>
      <c r="VNH284" s="343"/>
      <c r="VNI284" s="338"/>
      <c r="VNJ284" s="338"/>
      <c r="VNK284" s="37"/>
      <c r="VNL284" s="343"/>
      <c r="VNM284" s="338"/>
      <c r="VNN284" s="338"/>
      <c r="VNO284" s="37"/>
      <c r="VNP284" s="343"/>
      <c r="VNQ284" s="338"/>
      <c r="VNR284" s="338"/>
      <c r="VNS284" s="37"/>
      <c r="VNT284" s="343"/>
      <c r="VNU284" s="338"/>
      <c r="VNV284" s="338"/>
      <c r="VNW284" s="37"/>
      <c r="VNX284" s="343"/>
      <c r="VNY284" s="338"/>
      <c r="VNZ284" s="338"/>
      <c r="VOA284" s="37"/>
      <c r="VOB284" s="343"/>
      <c r="VOC284" s="338"/>
      <c r="VOD284" s="338"/>
      <c r="VOE284" s="37"/>
      <c r="VOF284" s="343"/>
      <c r="VOG284" s="338"/>
      <c r="VOH284" s="338"/>
      <c r="VOI284" s="37"/>
      <c r="VOJ284" s="343"/>
      <c r="VOK284" s="338"/>
      <c r="VOL284" s="338"/>
      <c r="VOM284" s="37"/>
      <c r="VON284" s="343"/>
      <c r="VOO284" s="338"/>
      <c r="VOP284" s="338"/>
      <c r="VOQ284" s="37"/>
      <c r="VOR284" s="343"/>
      <c r="VOS284" s="338"/>
      <c r="VOT284" s="338"/>
      <c r="VOU284" s="37"/>
      <c r="VOV284" s="343"/>
      <c r="VOW284" s="338"/>
      <c r="VOX284" s="338"/>
      <c r="VOY284" s="37"/>
      <c r="VOZ284" s="343"/>
      <c r="VPA284" s="338"/>
      <c r="VPB284" s="338"/>
      <c r="VPC284" s="37"/>
      <c r="VPD284" s="343"/>
      <c r="VPE284" s="338"/>
      <c r="VPF284" s="338"/>
      <c r="VPG284" s="37"/>
      <c r="VPH284" s="343"/>
      <c r="VPI284" s="338"/>
      <c r="VPJ284" s="338"/>
      <c r="VPK284" s="37"/>
      <c r="VPL284" s="343"/>
      <c r="VPM284" s="338"/>
      <c r="VPN284" s="338"/>
      <c r="VPO284" s="37"/>
      <c r="VPP284" s="343"/>
      <c r="VPQ284" s="338"/>
      <c r="VPR284" s="338"/>
      <c r="VPS284" s="37"/>
      <c r="VPT284" s="343"/>
      <c r="VPU284" s="338"/>
      <c r="VPV284" s="338"/>
      <c r="VPW284" s="37"/>
      <c r="VPX284" s="343"/>
      <c r="VPY284" s="338"/>
      <c r="VPZ284" s="338"/>
      <c r="VQA284" s="37"/>
      <c r="VQB284" s="343"/>
      <c r="VQC284" s="338"/>
      <c r="VQD284" s="338"/>
      <c r="VQE284" s="37"/>
      <c r="VQF284" s="343"/>
      <c r="VQG284" s="338"/>
      <c r="VQH284" s="338"/>
      <c r="VQI284" s="37"/>
      <c r="VQJ284" s="343"/>
      <c r="VQK284" s="338"/>
      <c r="VQL284" s="338"/>
      <c r="VQM284" s="37"/>
      <c r="VQN284" s="343"/>
      <c r="VQO284" s="338"/>
      <c r="VQP284" s="338"/>
      <c r="VQQ284" s="37"/>
      <c r="VQR284" s="343"/>
      <c r="VQS284" s="338"/>
      <c r="VQT284" s="338"/>
      <c r="VQU284" s="37"/>
      <c r="VQV284" s="343"/>
      <c r="VQW284" s="338"/>
      <c r="VQX284" s="338"/>
      <c r="VQY284" s="37"/>
      <c r="VQZ284" s="343"/>
      <c r="VRA284" s="338"/>
      <c r="VRB284" s="338"/>
      <c r="VRC284" s="37"/>
      <c r="VRD284" s="343"/>
      <c r="VRE284" s="338"/>
      <c r="VRF284" s="338"/>
      <c r="VRG284" s="37"/>
      <c r="VRH284" s="343"/>
      <c r="VRI284" s="338"/>
      <c r="VRJ284" s="338"/>
      <c r="VRK284" s="37"/>
      <c r="VRL284" s="343"/>
      <c r="VRM284" s="338"/>
      <c r="VRN284" s="338"/>
      <c r="VRO284" s="37"/>
      <c r="VRP284" s="343"/>
      <c r="VRQ284" s="338"/>
      <c r="VRR284" s="338"/>
      <c r="VRS284" s="37"/>
      <c r="VRT284" s="343"/>
      <c r="VRU284" s="338"/>
      <c r="VRV284" s="338"/>
      <c r="VRW284" s="37"/>
      <c r="VRX284" s="343"/>
      <c r="VRY284" s="338"/>
      <c r="VRZ284" s="338"/>
      <c r="VSA284" s="37"/>
      <c r="VSB284" s="343"/>
      <c r="VSC284" s="338"/>
      <c r="VSD284" s="338"/>
      <c r="VSE284" s="37"/>
      <c r="VSF284" s="343"/>
      <c r="VSG284" s="338"/>
      <c r="VSH284" s="338"/>
      <c r="VSI284" s="37"/>
      <c r="VSJ284" s="343"/>
      <c r="VSK284" s="338"/>
      <c r="VSL284" s="338"/>
      <c r="VSM284" s="37"/>
      <c r="VSN284" s="343"/>
      <c r="VSO284" s="338"/>
      <c r="VSP284" s="338"/>
      <c r="VSQ284" s="37"/>
      <c r="VSR284" s="343"/>
      <c r="VSS284" s="338"/>
      <c r="VST284" s="338"/>
      <c r="VSU284" s="37"/>
      <c r="VSV284" s="343"/>
      <c r="VSW284" s="338"/>
      <c r="VSX284" s="338"/>
      <c r="VSY284" s="37"/>
      <c r="VSZ284" s="343"/>
      <c r="VTA284" s="338"/>
      <c r="VTB284" s="338"/>
      <c r="VTC284" s="37"/>
      <c r="VTD284" s="343"/>
      <c r="VTE284" s="338"/>
      <c r="VTF284" s="338"/>
      <c r="VTG284" s="37"/>
      <c r="VTH284" s="343"/>
      <c r="VTI284" s="338"/>
      <c r="VTJ284" s="338"/>
      <c r="VTK284" s="37"/>
      <c r="VTL284" s="343"/>
      <c r="VTM284" s="338"/>
      <c r="VTN284" s="338"/>
      <c r="VTO284" s="37"/>
      <c r="VTP284" s="343"/>
      <c r="VTQ284" s="338"/>
      <c r="VTR284" s="338"/>
      <c r="VTS284" s="37"/>
      <c r="VTT284" s="343"/>
      <c r="VTU284" s="338"/>
      <c r="VTV284" s="338"/>
      <c r="VTW284" s="37"/>
      <c r="VTX284" s="343"/>
      <c r="VTY284" s="338"/>
      <c r="VTZ284" s="338"/>
      <c r="VUA284" s="37"/>
      <c r="VUB284" s="343"/>
      <c r="VUC284" s="338"/>
      <c r="VUD284" s="338"/>
      <c r="VUE284" s="37"/>
      <c r="VUF284" s="343"/>
      <c r="VUG284" s="338"/>
      <c r="VUH284" s="338"/>
      <c r="VUI284" s="37"/>
      <c r="VUJ284" s="343"/>
      <c r="VUK284" s="338"/>
      <c r="VUL284" s="338"/>
      <c r="VUM284" s="37"/>
      <c r="VUN284" s="343"/>
      <c r="VUO284" s="338"/>
      <c r="VUP284" s="338"/>
      <c r="VUQ284" s="37"/>
      <c r="VUR284" s="343"/>
      <c r="VUS284" s="338"/>
      <c r="VUT284" s="338"/>
      <c r="VUU284" s="37"/>
      <c r="VUV284" s="343"/>
      <c r="VUW284" s="338"/>
      <c r="VUX284" s="338"/>
      <c r="VUY284" s="37"/>
      <c r="VUZ284" s="343"/>
      <c r="VVA284" s="338"/>
      <c r="VVB284" s="338"/>
      <c r="VVC284" s="37"/>
      <c r="VVD284" s="343"/>
      <c r="VVE284" s="338"/>
      <c r="VVF284" s="338"/>
      <c r="VVG284" s="37"/>
      <c r="VVH284" s="343"/>
      <c r="VVI284" s="338"/>
      <c r="VVJ284" s="338"/>
      <c r="VVK284" s="37"/>
      <c r="VVL284" s="343"/>
      <c r="VVM284" s="338"/>
      <c r="VVN284" s="338"/>
      <c r="VVO284" s="37"/>
      <c r="VVP284" s="343"/>
      <c r="VVQ284" s="338"/>
      <c r="VVR284" s="338"/>
      <c r="VVS284" s="37"/>
      <c r="VVT284" s="343"/>
      <c r="VVU284" s="338"/>
      <c r="VVV284" s="338"/>
      <c r="VVW284" s="37"/>
      <c r="VVX284" s="343"/>
      <c r="VVY284" s="338"/>
      <c r="VVZ284" s="338"/>
      <c r="VWA284" s="37"/>
      <c r="VWB284" s="343"/>
      <c r="VWC284" s="338"/>
      <c r="VWD284" s="338"/>
      <c r="VWE284" s="37"/>
      <c r="VWF284" s="343"/>
      <c r="VWG284" s="338"/>
      <c r="VWH284" s="338"/>
      <c r="VWI284" s="37"/>
      <c r="VWJ284" s="343"/>
      <c r="VWK284" s="338"/>
      <c r="VWL284" s="338"/>
      <c r="VWM284" s="37"/>
      <c r="VWN284" s="343"/>
      <c r="VWO284" s="338"/>
      <c r="VWP284" s="338"/>
      <c r="VWQ284" s="37"/>
      <c r="VWR284" s="343"/>
      <c r="VWS284" s="338"/>
      <c r="VWT284" s="338"/>
      <c r="VWU284" s="37"/>
      <c r="VWV284" s="343"/>
      <c r="VWW284" s="338"/>
      <c r="VWX284" s="338"/>
      <c r="VWY284" s="37"/>
      <c r="VWZ284" s="343"/>
      <c r="VXA284" s="338"/>
      <c r="VXB284" s="338"/>
      <c r="VXC284" s="37"/>
      <c r="VXD284" s="343"/>
      <c r="VXE284" s="338"/>
      <c r="VXF284" s="338"/>
      <c r="VXG284" s="37"/>
      <c r="VXH284" s="343"/>
      <c r="VXI284" s="338"/>
      <c r="VXJ284" s="338"/>
      <c r="VXK284" s="37"/>
      <c r="VXL284" s="343"/>
      <c r="VXM284" s="338"/>
      <c r="VXN284" s="338"/>
      <c r="VXO284" s="37"/>
      <c r="VXP284" s="343"/>
      <c r="VXQ284" s="338"/>
      <c r="VXR284" s="338"/>
      <c r="VXS284" s="37"/>
      <c r="VXT284" s="343"/>
      <c r="VXU284" s="338"/>
      <c r="VXV284" s="338"/>
      <c r="VXW284" s="37"/>
      <c r="VXX284" s="343"/>
      <c r="VXY284" s="338"/>
      <c r="VXZ284" s="338"/>
      <c r="VYA284" s="37"/>
      <c r="VYB284" s="343"/>
      <c r="VYC284" s="338"/>
      <c r="VYD284" s="338"/>
      <c r="VYE284" s="37"/>
      <c r="VYF284" s="343"/>
      <c r="VYG284" s="338"/>
      <c r="VYH284" s="338"/>
      <c r="VYI284" s="37"/>
      <c r="VYJ284" s="343"/>
      <c r="VYK284" s="338"/>
      <c r="VYL284" s="338"/>
      <c r="VYM284" s="37"/>
      <c r="VYN284" s="343"/>
      <c r="VYO284" s="338"/>
      <c r="VYP284" s="338"/>
      <c r="VYQ284" s="37"/>
      <c r="VYR284" s="343"/>
      <c r="VYS284" s="338"/>
      <c r="VYT284" s="338"/>
      <c r="VYU284" s="37"/>
      <c r="VYV284" s="343"/>
      <c r="VYW284" s="338"/>
      <c r="VYX284" s="338"/>
      <c r="VYY284" s="37"/>
      <c r="VYZ284" s="343"/>
      <c r="VZA284" s="338"/>
      <c r="VZB284" s="338"/>
      <c r="VZC284" s="37"/>
      <c r="VZD284" s="343"/>
      <c r="VZE284" s="338"/>
      <c r="VZF284" s="338"/>
      <c r="VZG284" s="37"/>
      <c r="VZH284" s="343"/>
      <c r="VZI284" s="338"/>
      <c r="VZJ284" s="338"/>
      <c r="VZK284" s="37"/>
      <c r="VZL284" s="343"/>
      <c r="VZM284" s="338"/>
      <c r="VZN284" s="338"/>
      <c r="VZO284" s="37"/>
      <c r="VZP284" s="343"/>
      <c r="VZQ284" s="338"/>
      <c r="VZR284" s="338"/>
      <c r="VZS284" s="37"/>
      <c r="VZT284" s="343"/>
      <c r="VZU284" s="338"/>
      <c r="VZV284" s="338"/>
      <c r="VZW284" s="37"/>
      <c r="VZX284" s="343"/>
      <c r="VZY284" s="338"/>
      <c r="VZZ284" s="338"/>
      <c r="WAA284" s="37"/>
      <c r="WAB284" s="343"/>
      <c r="WAC284" s="338"/>
      <c r="WAD284" s="338"/>
      <c r="WAE284" s="37"/>
      <c r="WAF284" s="343"/>
      <c r="WAG284" s="338"/>
      <c r="WAH284" s="338"/>
      <c r="WAI284" s="37"/>
      <c r="WAJ284" s="343"/>
      <c r="WAK284" s="338"/>
      <c r="WAL284" s="338"/>
      <c r="WAM284" s="37"/>
      <c r="WAN284" s="343"/>
      <c r="WAO284" s="338"/>
      <c r="WAP284" s="338"/>
      <c r="WAQ284" s="37"/>
      <c r="WAR284" s="343"/>
      <c r="WAS284" s="338"/>
      <c r="WAT284" s="338"/>
      <c r="WAU284" s="37"/>
      <c r="WAV284" s="343"/>
      <c r="WAW284" s="338"/>
      <c r="WAX284" s="338"/>
      <c r="WAY284" s="37"/>
      <c r="WAZ284" s="343"/>
      <c r="WBA284" s="338"/>
      <c r="WBB284" s="338"/>
      <c r="WBC284" s="37"/>
      <c r="WBD284" s="343"/>
      <c r="WBE284" s="338"/>
      <c r="WBF284" s="338"/>
      <c r="WBG284" s="37"/>
      <c r="WBH284" s="343"/>
      <c r="WBI284" s="338"/>
      <c r="WBJ284" s="338"/>
      <c r="WBK284" s="37"/>
      <c r="WBL284" s="343"/>
      <c r="WBM284" s="338"/>
      <c r="WBN284" s="338"/>
      <c r="WBO284" s="37"/>
      <c r="WBP284" s="343"/>
      <c r="WBQ284" s="338"/>
      <c r="WBR284" s="338"/>
      <c r="WBS284" s="37"/>
      <c r="WBT284" s="343"/>
      <c r="WBU284" s="338"/>
      <c r="WBV284" s="338"/>
      <c r="WBW284" s="37"/>
      <c r="WBX284" s="343"/>
      <c r="WBY284" s="338"/>
      <c r="WBZ284" s="338"/>
      <c r="WCA284" s="37"/>
      <c r="WCB284" s="343"/>
      <c r="WCC284" s="338"/>
      <c r="WCD284" s="338"/>
      <c r="WCE284" s="37"/>
      <c r="WCF284" s="343"/>
      <c r="WCG284" s="338"/>
      <c r="WCH284" s="338"/>
      <c r="WCI284" s="37"/>
      <c r="WCJ284" s="343"/>
      <c r="WCK284" s="338"/>
      <c r="WCL284" s="338"/>
      <c r="WCM284" s="37"/>
      <c r="WCN284" s="343"/>
      <c r="WCO284" s="338"/>
      <c r="WCP284" s="338"/>
      <c r="WCQ284" s="37"/>
      <c r="WCR284" s="343"/>
      <c r="WCS284" s="338"/>
      <c r="WCT284" s="338"/>
      <c r="WCU284" s="37"/>
      <c r="WCV284" s="343"/>
      <c r="WCW284" s="338"/>
      <c r="WCX284" s="338"/>
      <c r="WCY284" s="37"/>
      <c r="WCZ284" s="343"/>
      <c r="WDA284" s="338"/>
      <c r="WDB284" s="338"/>
      <c r="WDC284" s="37"/>
      <c r="WDD284" s="343"/>
      <c r="WDE284" s="338"/>
      <c r="WDF284" s="338"/>
      <c r="WDG284" s="37"/>
      <c r="WDH284" s="343"/>
      <c r="WDI284" s="338"/>
      <c r="WDJ284" s="338"/>
      <c r="WDK284" s="37"/>
      <c r="WDL284" s="343"/>
      <c r="WDM284" s="338"/>
      <c r="WDN284" s="338"/>
      <c r="WDO284" s="37"/>
      <c r="WDP284" s="343"/>
      <c r="WDQ284" s="338"/>
      <c r="WDR284" s="338"/>
      <c r="WDS284" s="37"/>
      <c r="WDT284" s="343"/>
      <c r="WDU284" s="338"/>
      <c r="WDV284" s="338"/>
      <c r="WDW284" s="37"/>
      <c r="WDX284" s="343"/>
      <c r="WDY284" s="338"/>
      <c r="WDZ284" s="338"/>
      <c r="WEA284" s="37"/>
      <c r="WEB284" s="343"/>
      <c r="WEC284" s="338"/>
      <c r="WED284" s="338"/>
      <c r="WEE284" s="37"/>
      <c r="WEF284" s="343"/>
      <c r="WEG284" s="338"/>
      <c r="WEH284" s="338"/>
      <c r="WEI284" s="37"/>
      <c r="WEJ284" s="343"/>
      <c r="WEK284" s="338"/>
      <c r="WEL284" s="338"/>
      <c r="WEM284" s="37"/>
      <c r="WEN284" s="343"/>
      <c r="WEO284" s="338"/>
      <c r="WEP284" s="338"/>
      <c r="WEQ284" s="37"/>
      <c r="WER284" s="343"/>
      <c r="WES284" s="338"/>
      <c r="WET284" s="338"/>
      <c r="WEU284" s="37"/>
      <c r="WEV284" s="343"/>
      <c r="WEW284" s="338"/>
      <c r="WEX284" s="338"/>
      <c r="WEY284" s="37"/>
      <c r="WEZ284" s="343"/>
      <c r="WFA284" s="338"/>
      <c r="WFB284" s="338"/>
      <c r="WFC284" s="37"/>
      <c r="WFD284" s="343"/>
      <c r="WFE284" s="338"/>
      <c r="WFF284" s="338"/>
      <c r="WFG284" s="37"/>
      <c r="WFH284" s="343"/>
      <c r="WFI284" s="338"/>
      <c r="WFJ284" s="338"/>
      <c r="WFK284" s="37"/>
      <c r="WFL284" s="343"/>
      <c r="WFM284" s="338"/>
      <c r="WFN284" s="338"/>
      <c r="WFO284" s="37"/>
      <c r="WFP284" s="343"/>
      <c r="WFQ284" s="338"/>
      <c r="WFR284" s="338"/>
      <c r="WFS284" s="37"/>
      <c r="WFT284" s="343"/>
      <c r="WFU284" s="338"/>
      <c r="WFV284" s="338"/>
      <c r="WFW284" s="37"/>
      <c r="WFX284" s="343"/>
      <c r="WFY284" s="338"/>
      <c r="WFZ284" s="338"/>
      <c r="WGA284" s="37"/>
      <c r="WGB284" s="343"/>
      <c r="WGC284" s="338"/>
      <c r="WGD284" s="338"/>
      <c r="WGE284" s="37"/>
      <c r="WGF284" s="343"/>
      <c r="WGG284" s="338"/>
      <c r="WGH284" s="338"/>
      <c r="WGI284" s="37"/>
      <c r="WGJ284" s="343"/>
      <c r="WGK284" s="338"/>
      <c r="WGL284" s="338"/>
      <c r="WGM284" s="37"/>
      <c r="WGN284" s="343"/>
      <c r="WGO284" s="338"/>
      <c r="WGP284" s="338"/>
      <c r="WGQ284" s="37"/>
      <c r="WGR284" s="343"/>
      <c r="WGS284" s="338"/>
      <c r="WGT284" s="338"/>
      <c r="WGU284" s="37"/>
      <c r="WGV284" s="343"/>
      <c r="WGW284" s="338"/>
      <c r="WGX284" s="338"/>
      <c r="WGY284" s="37"/>
      <c r="WGZ284" s="343"/>
      <c r="WHA284" s="338"/>
      <c r="WHB284" s="338"/>
      <c r="WHC284" s="37"/>
      <c r="WHD284" s="343"/>
      <c r="WHE284" s="338"/>
      <c r="WHF284" s="338"/>
      <c r="WHG284" s="37"/>
      <c r="WHH284" s="343"/>
      <c r="WHI284" s="338"/>
      <c r="WHJ284" s="338"/>
      <c r="WHK284" s="37"/>
      <c r="WHL284" s="343"/>
      <c r="WHM284" s="338"/>
      <c r="WHN284" s="338"/>
      <c r="WHO284" s="37"/>
      <c r="WHP284" s="343"/>
      <c r="WHQ284" s="338"/>
      <c r="WHR284" s="338"/>
      <c r="WHS284" s="37"/>
      <c r="WHT284" s="343"/>
      <c r="WHU284" s="338"/>
      <c r="WHV284" s="338"/>
      <c r="WHW284" s="37"/>
      <c r="WHX284" s="343"/>
      <c r="WHY284" s="338"/>
      <c r="WHZ284" s="338"/>
      <c r="WIA284" s="37"/>
      <c r="WIB284" s="343"/>
      <c r="WIC284" s="338"/>
      <c r="WID284" s="338"/>
      <c r="WIE284" s="37"/>
      <c r="WIF284" s="343"/>
      <c r="WIG284" s="338"/>
      <c r="WIH284" s="338"/>
      <c r="WII284" s="37"/>
      <c r="WIJ284" s="343"/>
      <c r="WIK284" s="338"/>
      <c r="WIL284" s="338"/>
      <c r="WIM284" s="37"/>
      <c r="WIN284" s="343"/>
      <c r="WIO284" s="338"/>
      <c r="WIP284" s="338"/>
      <c r="WIQ284" s="37"/>
      <c r="WIR284" s="343"/>
      <c r="WIS284" s="338"/>
      <c r="WIT284" s="338"/>
      <c r="WIU284" s="37"/>
      <c r="WIV284" s="343"/>
      <c r="WIW284" s="338"/>
      <c r="WIX284" s="338"/>
      <c r="WIY284" s="37"/>
      <c r="WIZ284" s="343"/>
      <c r="WJA284" s="338"/>
      <c r="WJB284" s="338"/>
      <c r="WJC284" s="37"/>
      <c r="WJD284" s="343"/>
      <c r="WJE284" s="338"/>
      <c r="WJF284" s="338"/>
      <c r="WJG284" s="37"/>
      <c r="WJH284" s="343"/>
      <c r="WJI284" s="338"/>
      <c r="WJJ284" s="338"/>
      <c r="WJK284" s="37"/>
      <c r="WJL284" s="343"/>
      <c r="WJM284" s="338"/>
      <c r="WJN284" s="338"/>
      <c r="WJO284" s="37"/>
      <c r="WJP284" s="343"/>
      <c r="WJQ284" s="338"/>
      <c r="WJR284" s="338"/>
      <c r="WJS284" s="37"/>
      <c r="WJT284" s="343"/>
      <c r="WJU284" s="338"/>
      <c r="WJV284" s="338"/>
      <c r="WJW284" s="37"/>
      <c r="WJX284" s="343"/>
      <c r="WJY284" s="338"/>
      <c r="WJZ284" s="338"/>
      <c r="WKA284" s="37"/>
      <c r="WKB284" s="343"/>
      <c r="WKC284" s="338"/>
      <c r="WKD284" s="338"/>
      <c r="WKE284" s="37"/>
      <c r="WKF284" s="343"/>
      <c r="WKG284" s="338"/>
      <c r="WKH284" s="338"/>
      <c r="WKI284" s="37"/>
      <c r="WKJ284" s="343"/>
      <c r="WKK284" s="338"/>
      <c r="WKL284" s="338"/>
      <c r="WKM284" s="37"/>
      <c r="WKN284" s="343"/>
      <c r="WKO284" s="338"/>
      <c r="WKP284" s="338"/>
      <c r="WKQ284" s="37"/>
      <c r="WKR284" s="343"/>
      <c r="WKS284" s="338"/>
      <c r="WKT284" s="338"/>
      <c r="WKU284" s="37"/>
      <c r="WKV284" s="343"/>
      <c r="WKW284" s="338"/>
      <c r="WKX284" s="338"/>
      <c r="WKY284" s="37"/>
      <c r="WKZ284" s="343"/>
      <c r="WLA284" s="338"/>
      <c r="WLB284" s="338"/>
      <c r="WLC284" s="37"/>
      <c r="WLD284" s="343"/>
      <c r="WLE284" s="338"/>
      <c r="WLF284" s="338"/>
      <c r="WLG284" s="37"/>
      <c r="WLH284" s="343"/>
      <c r="WLI284" s="338"/>
      <c r="WLJ284" s="338"/>
      <c r="WLK284" s="37"/>
      <c r="WLL284" s="343"/>
      <c r="WLM284" s="338"/>
      <c r="WLN284" s="338"/>
      <c r="WLO284" s="37"/>
      <c r="WLP284" s="343"/>
      <c r="WLQ284" s="338"/>
      <c r="WLR284" s="338"/>
      <c r="WLS284" s="37"/>
      <c r="WLT284" s="343"/>
      <c r="WLU284" s="338"/>
      <c r="WLV284" s="338"/>
      <c r="WLW284" s="37"/>
      <c r="WLX284" s="343"/>
      <c r="WLY284" s="338"/>
      <c r="WLZ284" s="338"/>
      <c r="WMA284" s="37"/>
      <c r="WMB284" s="343"/>
      <c r="WMC284" s="338"/>
      <c r="WMD284" s="338"/>
      <c r="WME284" s="37"/>
      <c r="WMF284" s="343"/>
      <c r="WMG284" s="338"/>
      <c r="WMH284" s="338"/>
      <c r="WMI284" s="37"/>
      <c r="WMJ284" s="343"/>
      <c r="WMK284" s="338"/>
      <c r="WML284" s="338"/>
      <c r="WMM284" s="37"/>
      <c r="WMN284" s="343"/>
      <c r="WMO284" s="338"/>
      <c r="WMP284" s="338"/>
      <c r="WMQ284" s="37"/>
      <c r="WMR284" s="343"/>
      <c r="WMS284" s="338"/>
      <c r="WMT284" s="338"/>
      <c r="WMU284" s="37"/>
      <c r="WMV284" s="343"/>
      <c r="WMW284" s="338"/>
      <c r="WMX284" s="338"/>
      <c r="WMY284" s="37"/>
      <c r="WMZ284" s="343"/>
      <c r="WNA284" s="338"/>
      <c r="WNB284" s="338"/>
      <c r="WNC284" s="37"/>
      <c r="WND284" s="343"/>
      <c r="WNE284" s="338"/>
      <c r="WNF284" s="338"/>
      <c r="WNG284" s="37"/>
      <c r="WNH284" s="343"/>
      <c r="WNI284" s="338"/>
      <c r="WNJ284" s="338"/>
      <c r="WNK284" s="37"/>
      <c r="WNL284" s="343"/>
      <c r="WNM284" s="338"/>
      <c r="WNN284" s="338"/>
      <c r="WNO284" s="37"/>
      <c r="WNP284" s="343"/>
      <c r="WNQ284" s="338"/>
      <c r="WNR284" s="338"/>
      <c r="WNS284" s="37"/>
      <c r="WNT284" s="343"/>
      <c r="WNU284" s="338"/>
      <c r="WNV284" s="338"/>
      <c r="WNW284" s="37"/>
      <c r="WNX284" s="343"/>
      <c r="WNY284" s="338"/>
      <c r="WNZ284" s="338"/>
      <c r="WOA284" s="37"/>
      <c r="WOB284" s="343"/>
      <c r="WOC284" s="338"/>
      <c r="WOD284" s="338"/>
      <c r="WOE284" s="37"/>
      <c r="WOF284" s="343"/>
      <c r="WOG284" s="338"/>
      <c r="WOH284" s="338"/>
      <c r="WOI284" s="37"/>
      <c r="WOJ284" s="343"/>
      <c r="WOK284" s="338"/>
      <c r="WOL284" s="338"/>
      <c r="WOM284" s="37"/>
      <c r="WON284" s="343"/>
      <c r="WOO284" s="338"/>
      <c r="WOP284" s="338"/>
      <c r="WOQ284" s="37"/>
      <c r="WOR284" s="343"/>
      <c r="WOS284" s="338"/>
      <c r="WOT284" s="338"/>
      <c r="WOU284" s="37"/>
      <c r="WOV284" s="343"/>
      <c r="WOW284" s="338"/>
      <c r="WOX284" s="338"/>
      <c r="WOY284" s="37"/>
      <c r="WOZ284" s="343"/>
      <c r="WPA284" s="338"/>
      <c r="WPB284" s="338"/>
      <c r="WPC284" s="37"/>
      <c r="WPD284" s="343"/>
      <c r="WPE284" s="338"/>
      <c r="WPF284" s="338"/>
      <c r="WPG284" s="37"/>
      <c r="WPH284" s="343"/>
      <c r="WPI284" s="338"/>
      <c r="WPJ284" s="338"/>
      <c r="WPK284" s="37"/>
      <c r="WPL284" s="343"/>
      <c r="WPM284" s="338"/>
      <c r="WPN284" s="338"/>
      <c r="WPO284" s="37"/>
      <c r="WPP284" s="343"/>
      <c r="WPQ284" s="338"/>
      <c r="WPR284" s="338"/>
      <c r="WPS284" s="37"/>
      <c r="WPT284" s="343"/>
      <c r="WPU284" s="338"/>
      <c r="WPV284" s="338"/>
      <c r="WPW284" s="37"/>
      <c r="WPX284" s="343"/>
      <c r="WPY284" s="338"/>
      <c r="WPZ284" s="338"/>
      <c r="WQA284" s="37"/>
      <c r="WQB284" s="343"/>
      <c r="WQC284" s="338"/>
      <c r="WQD284" s="338"/>
      <c r="WQE284" s="37"/>
      <c r="WQF284" s="343"/>
      <c r="WQG284" s="338"/>
      <c r="WQH284" s="338"/>
      <c r="WQI284" s="37"/>
      <c r="WQJ284" s="343"/>
      <c r="WQK284" s="338"/>
      <c r="WQL284" s="338"/>
      <c r="WQM284" s="37"/>
      <c r="WQN284" s="343"/>
      <c r="WQO284" s="338"/>
      <c r="WQP284" s="338"/>
      <c r="WQQ284" s="37"/>
      <c r="WQR284" s="343"/>
      <c r="WQS284" s="338"/>
      <c r="WQT284" s="338"/>
      <c r="WQU284" s="37"/>
      <c r="WQV284" s="343"/>
      <c r="WQW284" s="338"/>
      <c r="WQX284" s="338"/>
      <c r="WQY284" s="37"/>
      <c r="WQZ284" s="343"/>
      <c r="WRA284" s="338"/>
      <c r="WRB284" s="338"/>
      <c r="WRC284" s="37"/>
      <c r="WRD284" s="343"/>
      <c r="WRE284" s="338"/>
      <c r="WRF284" s="338"/>
      <c r="WRG284" s="37"/>
      <c r="WRH284" s="343"/>
      <c r="WRI284" s="338"/>
      <c r="WRJ284" s="338"/>
      <c r="WRK284" s="37"/>
      <c r="WRL284" s="343"/>
      <c r="WRM284" s="338"/>
      <c r="WRN284" s="338"/>
      <c r="WRO284" s="37"/>
      <c r="WRP284" s="343"/>
      <c r="WRQ284" s="338"/>
      <c r="WRR284" s="338"/>
      <c r="WRS284" s="37"/>
      <c r="WRT284" s="343"/>
      <c r="WRU284" s="338"/>
      <c r="WRV284" s="338"/>
      <c r="WRW284" s="37"/>
      <c r="WRX284" s="343"/>
      <c r="WRY284" s="338"/>
      <c r="WRZ284" s="338"/>
      <c r="WSA284" s="37"/>
      <c r="WSB284" s="343"/>
      <c r="WSC284" s="338"/>
      <c r="WSD284" s="338"/>
      <c r="WSE284" s="37"/>
      <c r="WSF284" s="343"/>
      <c r="WSG284" s="338"/>
      <c r="WSH284" s="338"/>
      <c r="WSI284" s="37"/>
      <c r="WSJ284" s="343"/>
      <c r="WSK284" s="338"/>
      <c r="WSL284" s="338"/>
      <c r="WSM284" s="37"/>
      <c r="WSN284" s="343"/>
      <c r="WSO284" s="338"/>
      <c r="WSP284" s="338"/>
      <c r="WSQ284" s="37"/>
      <c r="WSR284" s="343"/>
      <c r="WSS284" s="338"/>
      <c r="WST284" s="338"/>
      <c r="WSU284" s="37"/>
      <c r="WSV284" s="343"/>
      <c r="WSW284" s="338"/>
      <c r="WSX284" s="338"/>
      <c r="WSY284" s="37"/>
      <c r="WSZ284" s="343"/>
      <c r="WTA284" s="338"/>
      <c r="WTB284" s="338"/>
      <c r="WTC284" s="37"/>
      <c r="WTD284" s="343"/>
      <c r="WTE284" s="338"/>
      <c r="WTF284" s="338"/>
      <c r="WTG284" s="37"/>
      <c r="WTH284" s="343"/>
      <c r="WTI284" s="338"/>
      <c r="WTJ284" s="338"/>
      <c r="WTK284" s="37"/>
      <c r="WTL284" s="343"/>
      <c r="WTM284" s="338"/>
      <c r="WTN284" s="338"/>
      <c r="WTO284" s="37"/>
      <c r="WTP284" s="343"/>
      <c r="WTQ284" s="338"/>
      <c r="WTR284" s="338"/>
      <c r="WTS284" s="37"/>
      <c r="WTT284" s="343"/>
      <c r="WTU284" s="338"/>
      <c r="WTV284" s="338"/>
      <c r="WTW284" s="37"/>
      <c r="WTX284" s="343"/>
      <c r="WTY284" s="338"/>
      <c r="WTZ284" s="338"/>
      <c r="WUA284" s="37"/>
      <c r="WUB284" s="343"/>
      <c r="WUC284" s="338"/>
      <c r="WUD284" s="338"/>
      <c r="WUE284" s="37"/>
      <c r="WUF284" s="343"/>
      <c r="WUG284" s="338"/>
      <c r="WUH284" s="338"/>
      <c r="WUI284" s="37"/>
      <c r="WUJ284" s="343"/>
      <c r="WUK284" s="338"/>
      <c r="WUL284" s="338"/>
      <c r="WUM284" s="37"/>
      <c r="WUN284" s="343"/>
      <c r="WUO284" s="338"/>
      <c r="WUP284" s="338"/>
      <c r="WUQ284" s="37"/>
      <c r="WUR284" s="343"/>
      <c r="WUS284" s="338"/>
      <c r="WUT284" s="338"/>
      <c r="WUU284" s="37"/>
      <c r="WUV284" s="343"/>
      <c r="WUW284" s="338"/>
      <c r="WUX284" s="338"/>
      <c r="WUY284" s="37"/>
      <c r="WUZ284" s="343"/>
      <c r="WVA284" s="338"/>
      <c r="WVB284" s="338"/>
      <c r="WVC284" s="37"/>
      <c r="WVD284" s="343"/>
      <c r="WVE284" s="338"/>
      <c r="WVF284" s="338"/>
      <c r="WVG284" s="37"/>
      <c r="WVH284" s="343"/>
      <c r="WVI284" s="338"/>
      <c r="WVJ284" s="338"/>
      <c r="WVK284" s="37"/>
      <c r="WVL284" s="343"/>
      <c r="WVM284" s="338"/>
      <c r="WVN284" s="338"/>
      <c r="WVO284" s="37"/>
      <c r="WVP284" s="343"/>
      <c r="WVQ284" s="338"/>
      <c r="WVR284" s="338"/>
      <c r="WVS284" s="37"/>
      <c r="WVT284" s="343"/>
      <c r="WVU284" s="338"/>
      <c r="WVV284" s="338"/>
      <c r="WVW284" s="37"/>
      <c r="WVX284" s="343"/>
      <c r="WVY284" s="338"/>
      <c r="WVZ284" s="338"/>
      <c r="WWA284" s="37"/>
      <c r="WWB284" s="343"/>
      <c r="WWC284" s="338"/>
      <c r="WWD284" s="338"/>
      <c r="WWE284" s="37"/>
      <c r="WWF284" s="343"/>
      <c r="WWG284" s="338"/>
      <c r="WWH284" s="338"/>
      <c r="WWI284" s="37"/>
      <c r="WWJ284" s="343"/>
      <c r="WWK284" s="338"/>
      <c r="WWL284" s="338"/>
      <c r="WWM284" s="37"/>
      <c r="WWN284" s="343"/>
      <c r="WWO284" s="338"/>
      <c r="WWP284" s="338"/>
      <c r="WWQ284" s="37"/>
      <c r="WWR284" s="343"/>
      <c r="WWS284" s="338"/>
      <c r="WWT284" s="338"/>
      <c r="WWU284" s="37"/>
      <c r="WWV284" s="343"/>
      <c r="WWW284" s="338"/>
      <c r="WWX284" s="338"/>
      <c r="WWY284" s="37"/>
      <c r="WWZ284" s="343"/>
      <c r="WXA284" s="338"/>
      <c r="WXB284" s="338"/>
      <c r="WXC284" s="37"/>
      <c r="WXD284" s="343"/>
      <c r="WXE284" s="338"/>
      <c r="WXF284" s="338"/>
      <c r="WXG284" s="37"/>
      <c r="WXH284" s="343"/>
      <c r="WXI284" s="338"/>
      <c r="WXJ284" s="338"/>
      <c r="WXK284" s="37"/>
      <c r="WXL284" s="343"/>
      <c r="WXM284" s="338"/>
      <c r="WXN284" s="338"/>
      <c r="WXO284" s="37"/>
      <c r="WXP284" s="343"/>
      <c r="WXQ284" s="338"/>
      <c r="WXR284" s="338"/>
      <c r="WXS284" s="37"/>
      <c r="WXT284" s="343"/>
      <c r="WXU284" s="338"/>
      <c r="WXV284" s="338"/>
      <c r="WXW284" s="37"/>
      <c r="WXX284" s="343"/>
      <c r="WXY284" s="338"/>
      <c r="WXZ284" s="338"/>
      <c r="WYA284" s="37"/>
      <c r="WYB284" s="343"/>
      <c r="WYC284" s="338"/>
      <c r="WYD284" s="338"/>
      <c r="WYE284" s="37"/>
      <c r="WYF284" s="343"/>
      <c r="WYG284" s="338"/>
      <c r="WYH284" s="338"/>
      <c r="WYI284" s="37"/>
      <c r="WYJ284" s="343"/>
      <c r="WYK284" s="338"/>
      <c r="WYL284" s="338"/>
      <c r="WYM284" s="37"/>
      <c r="WYN284" s="343"/>
      <c r="WYO284" s="338"/>
      <c r="WYP284" s="338"/>
      <c r="WYQ284" s="37"/>
      <c r="WYR284" s="343"/>
      <c r="WYS284" s="338"/>
      <c r="WYT284" s="338"/>
      <c r="WYU284" s="37"/>
      <c r="WYV284" s="343"/>
      <c r="WYW284" s="338"/>
      <c r="WYX284" s="338"/>
      <c r="WYY284" s="37"/>
      <c r="WYZ284" s="343"/>
      <c r="WZA284" s="338"/>
      <c r="WZB284" s="338"/>
      <c r="WZC284" s="37"/>
      <c r="WZD284" s="343"/>
      <c r="WZE284" s="338"/>
      <c r="WZF284" s="338"/>
      <c r="WZG284" s="37"/>
      <c r="WZH284" s="343"/>
      <c r="WZI284" s="338"/>
      <c r="WZJ284" s="338"/>
      <c r="WZK284" s="37"/>
      <c r="WZL284" s="343"/>
      <c r="WZM284" s="338"/>
      <c r="WZN284" s="338"/>
      <c r="WZO284" s="37"/>
      <c r="WZP284" s="343"/>
      <c r="WZQ284" s="338"/>
      <c r="WZR284" s="338"/>
      <c r="WZS284" s="37"/>
      <c r="WZT284" s="343"/>
      <c r="WZU284" s="338"/>
      <c r="WZV284" s="338"/>
      <c r="WZW284" s="37"/>
      <c r="WZX284" s="343"/>
      <c r="WZY284" s="338"/>
      <c r="WZZ284" s="338"/>
      <c r="XAA284" s="37"/>
      <c r="XAB284" s="343"/>
      <c r="XAC284" s="338"/>
      <c r="XAD284" s="338"/>
      <c r="XAE284" s="37"/>
      <c r="XAF284" s="343"/>
      <c r="XAG284" s="338"/>
      <c r="XAH284" s="338"/>
      <c r="XAI284" s="37"/>
      <c r="XAJ284" s="343"/>
      <c r="XAK284" s="338"/>
      <c r="XAL284" s="338"/>
      <c r="XAM284" s="37"/>
      <c r="XAN284" s="343"/>
      <c r="XAO284" s="338"/>
      <c r="XAP284" s="338"/>
      <c r="XAQ284" s="37"/>
      <c r="XAR284" s="343"/>
      <c r="XAS284" s="338"/>
      <c r="XAT284" s="338"/>
      <c r="XAU284" s="37"/>
      <c r="XAV284" s="343"/>
      <c r="XAW284" s="338"/>
      <c r="XAX284" s="338"/>
      <c r="XAY284" s="37"/>
      <c r="XAZ284" s="343"/>
      <c r="XBA284" s="338"/>
      <c r="XBB284" s="338"/>
      <c r="XBC284" s="37"/>
      <c r="XBD284" s="343"/>
      <c r="XBE284" s="338"/>
      <c r="XBF284" s="338"/>
      <c r="XBG284" s="37"/>
      <c r="XBH284" s="343"/>
      <c r="XBI284" s="338"/>
      <c r="XBJ284" s="338"/>
      <c r="XBK284" s="37"/>
      <c r="XBL284" s="343"/>
      <c r="XBM284" s="338"/>
      <c r="XBN284" s="338"/>
      <c r="XBO284" s="37"/>
      <c r="XBP284" s="343"/>
      <c r="XBQ284" s="338"/>
      <c r="XBR284" s="338"/>
      <c r="XBS284" s="37"/>
      <c r="XBT284" s="343"/>
      <c r="XBU284" s="338"/>
      <c r="XBV284" s="338"/>
      <c r="XBW284" s="37"/>
      <c r="XBX284" s="343"/>
      <c r="XBY284" s="338"/>
      <c r="XBZ284" s="338"/>
      <c r="XCA284" s="37"/>
      <c r="XCB284" s="343"/>
      <c r="XCC284" s="338"/>
      <c r="XCD284" s="338"/>
      <c r="XCE284" s="37"/>
      <c r="XCF284" s="343"/>
      <c r="XCG284" s="338"/>
      <c r="XCH284" s="338"/>
      <c r="XCI284" s="37"/>
      <c r="XCJ284" s="343"/>
      <c r="XCK284" s="338"/>
      <c r="XCL284" s="338"/>
      <c r="XCM284" s="37"/>
      <c r="XCN284" s="343"/>
      <c r="XCO284" s="338"/>
      <c r="XCP284" s="338"/>
      <c r="XCQ284" s="37"/>
      <c r="XCR284" s="343"/>
      <c r="XCS284" s="338"/>
      <c r="XCT284" s="338"/>
      <c r="XCU284" s="37"/>
      <c r="XCV284" s="343"/>
      <c r="XCW284" s="338"/>
      <c r="XCX284" s="338"/>
      <c r="XCY284" s="37"/>
      <c r="XCZ284" s="343"/>
      <c r="XDA284" s="338"/>
      <c r="XDB284" s="338"/>
      <c r="XDC284" s="37"/>
      <c r="XDD284" s="343"/>
      <c r="XDE284" s="338"/>
      <c r="XDF284" s="338"/>
      <c r="XDG284" s="37"/>
      <c r="XDH284" s="343"/>
      <c r="XDI284" s="338"/>
      <c r="XDJ284" s="338"/>
      <c r="XDK284" s="37"/>
      <c r="XDL284" s="343"/>
      <c r="XDM284" s="338"/>
      <c r="XDN284" s="338"/>
      <c r="XDO284" s="37"/>
      <c r="XDP284" s="343"/>
      <c r="XDQ284" s="338"/>
      <c r="XDR284" s="338"/>
      <c r="XDS284" s="37"/>
      <c r="XDT284" s="343"/>
      <c r="XDU284" s="338"/>
      <c r="XDV284" s="338"/>
      <c r="XDW284" s="37"/>
      <c r="XDX284" s="343"/>
      <c r="XDY284" s="338"/>
      <c r="XDZ284" s="338"/>
      <c r="XEA284" s="37"/>
      <c r="XEB284" s="343"/>
      <c r="XEC284" s="338"/>
      <c r="XED284" s="338"/>
      <c r="XEE284" s="37"/>
      <c r="XEF284" s="343"/>
      <c r="XEG284" s="338"/>
      <c r="XEH284" s="338"/>
      <c r="XEI284" s="37"/>
      <c r="XEJ284" s="343"/>
      <c r="XEK284" s="338"/>
      <c r="XEL284" s="338"/>
      <c r="XEM284" s="37"/>
      <c r="XEN284" s="343"/>
      <c r="XEO284" s="338"/>
      <c r="XEP284" s="338"/>
      <c r="XEQ284" s="37"/>
      <c r="XER284" s="343"/>
      <c r="XES284" s="338"/>
      <c r="XET284" s="338"/>
      <c r="XEU284" s="37"/>
      <c r="XEV284" s="343"/>
      <c r="XEW284" s="338"/>
      <c r="XEX284" s="338"/>
      <c r="XEY284" s="37"/>
      <c r="XEZ284" s="343"/>
      <c r="XFA284" s="338"/>
      <c r="XFB284" s="338"/>
      <c r="XFC284" s="37"/>
    </row>
    <row r="285" spans="1:16383" ht="27" customHeight="1" x14ac:dyDescent="0.25">
      <c r="A285" s="244"/>
      <c r="B285" s="245" t="s">
        <v>262</v>
      </c>
      <c r="C285" s="242" t="s">
        <v>407</v>
      </c>
      <c r="D285" s="244" t="s">
        <v>420</v>
      </c>
      <c r="E285" s="43" t="s">
        <v>53</v>
      </c>
      <c r="F285" s="244" t="s">
        <v>90</v>
      </c>
      <c r="G285" s="48">
        <v>80</v>
      </c>
      <c r="H285" s="48">
        <v>81</v>
      </c>
      <c r="I285" s="48">
        <v>92</v>
      </c>
      <c r="J285" s="48">
        <v>92</v>
      </c>
      <c r="K285" s="48">
        <v>92</v>
      </c>
      <c r="L285" s="48">
        <v>92</v>
      </c>
      <c r="M285" s="48">
        <v>92</v>
      </c>
      <c r="N285" s="44"/>
      <c r="O285" s="43"/>
      <c r="P285" s="44"/>
    </row>
    <row r="286" spans="1:16383" ht="39.75" customHeight="1" x14ac:dyDescent="0.25">
      <c r="A286" s="244"/>
      <c r="B286" s="245"/>
      <c r="C286" s="243"/>
      <c r="D286" s="244"/>
      <c r="E286" s="43" t="s">
        <v>116</v>
      </c>
      <c r="F286" s="244"/>
      <c r="G286" s="48">
        <v>118.1</v>
      </c>
      <c r="H286" s="48">
        <v>123.6</v>
      </c>
      <c r="I286" s="48">
        <v>122.6</v>
      </c>
      <c r="J286" s="48">
        <v>122.6</v>
      </c>
      <c r="K286" s="48">
        <v>122.6</v>
      </c>
      <c r="L286" s="48">
        <v>122.6</v>
      </c>
      <c r="M286" s="48">
        <v>122.6</v>
      </c>
      <c r="N286" s="43" t="s">
        <v>118</v>
      </c>
      <c r="O286" s="43" t="s">
        <v>140</v>
      </c>
      <c r="P286" s="44"/>
    </row>
    <row r="287" spans="1:16383" ht="35.25" customHeight="1" x14ac:dyDescent="0.25">
      <c r="A287" s="244"/>
      <c r="B287" s="245" t="s">
        <v>263</v>
      </c>
      <c r="C287" s="242" t="s">
        <v>407</v>
      </c>
      <c r="D287" s="244" t="s">
        <v>420</v>
      </c>
      <c r="E287" s="43" t="s">
        <v>53</v>
      </c>
      <c r="F287" s="244" t="s">
        <v>90</v>
      </c>
      <c r="G287" s="48">
        <v>334</v>
      </c>
      <c r="H287" s="48">
        <v>167</v>
      </c>
      <c r="I287" s="48">
        <v>167</v>
      </c>
      <c r="J287" s="48">
        <v>167</v>
      </c>
      <c r="K287" s="48">
        <v>167</v>
      </c>
      <c r="L287" s="48">
        <v>167</v>
      </c>
      <c r="M287" s="48">
        <v>167</v>
      </c>
      <c r="N287" s="44"/>
      <c r="O287" s="44"/>
      <c r="P287" s="44"/>
    </row>
    <row r="288" spans="1:16383" ht="52.5" customHeight="1" x14ac:dyDescent="0.25">
      <c r="A288" s="244"/>
      <c r="B288" s="245"/>
      <c r="C288" s="243"/>
      <c r="D288" s="244"/>
      <c r="E288" s="43" t="s">
        <v>116</v>
      </c>
      <c r="F288" s="244"/>
      <c r="G288" s="48">
        <v>149</v>
      </c>
      <c r="H288" s="48">
        <v>122.4</v>
      </c>
      <c r="I288" s="48">
        <v>91.617750000000001</v>
      </c>
      <c r="J288" s="48">
        <v>91.617750000000001</v>
      </c>
      <c r="K288" s="48">
        <v>91.617750000000001</v>
      </c>
      <c r="L288" s="48">
        <v>91.617750000000001</v>
      </c>
      <c r="M288" s="48">
        <v>91.617750000000001</v>
      </c>
      <c r="N288" s="43" t="s">
        <v>118</v>
      </c>
      <c r="O288" s="43">
        <v>256068101</v>
      </c>
      <c r="P288" s="44"/>
    </row>
    <row r="289" spans="1:16" ht="35.25" customHeight="1" x14ac:dyDescent="0.25">
      <c r="A289" s="242"/>
      <c r="B289" s="245" t="s">
        <v>408</v>
      </c>
      <c r="C289" s="242" t="s">
        <v>407</v>
      </c>
      <c r="D289" s="244" t="s">
        <v>420</v>
      </c>
      <c r="E289" s="43" t="s">
        <v>53</v>
      </c>
      <c r="F289" s="244" t="s">
        <v>90</v>
      </c>
      <c r="G289" s="48">
        <v>128</v>
      </c>
      <c r="H289" s="48">
        <v>60</v>
      </c>
      <c r="I289" s="48">
        <v>59</v>
      </c>
      <c r="J289" s="48">
        <v>59</v>
      </c>
      <c r="K289" s="48">
        <v>59</v>
      </c>
      <c r="L289" s="48">
        <v>59</v>
      </c>
      <c r="M289" s="48">
        <v>59</v>
      </c>
      <c r="N289" s="44"/>
      <c r="O289" s="44"/>
      <c r="P289" s="44"/>
    </row>
    <row r="290" spans="1:16" ht="30" customHeight="1" x14ac:dyDescent="0.25">
      <c r="A290" s="243"/>
      <c r="B290" s="245"/>
      <c r="C290" s="243"/>
      <c r="D290" s="244"/>
      <c r="E290" s="43" t="s">
        <v>116</v>
      </c>
      <c r="F290" s="244"/>
      <c r="G290" s="48">
        <v>165.8</v>
      </c>
      <c r="H290" s="48">
        <v>119.9</v>
      </c>
      <c r="I290" s="48">
        <v>92.1</v>
      </c>
      <c r="J290" s="48">
        <v>184.2</v>
      </c>
      <c r="K290" s="48">
        <v>184.2</v>
      </c>
      <c r="L290" s="48">
        <v>184.2</v>
      </c>
      <c r="M290" s="48">
        <v>184.2</v>
      </c>
      <c r="N290" s="43" t="s">
        <v>118</v>
      </c>
      <c r="O290" s="43">
        <v>256068102</v>
      </c>
      <c r="P290" s="44"/>
    </row>
    <row r="291" spans="1:16" ht="24" customHeight="1" x14ac:dyDescent="0.25">
      <c r="A291" s="242"/>
      <c r="B291" s="245" t="s">
        <v>409</v>
      </c>
      <c r="C291" s="242" t="s">
        <v>407</v>
      </c>
      <c r="D291" s="244" t="s">
        <v>420</v>
      </c>
      <c r="E291" s="43" t="s">
        <v>53</v>
      </c>
      <c r="F291" s="244" t="s">
        <v>90</v>
      </c>
      <c r="G291" s="133">
        <v>75</v>
      </c>
      <c r="H291" s="133">
        <v>82.5</v>
      </c>
      <c r="I291" s="133">
        <v>82.5</v>
      </c>
      <c r="J291" s="133">
        <v>82.5</v>
      </c>
      <c r="K291" s="133">
        <v>82.5</v>
      </c>
      <c r="L291" s="133">
        <v>82.5</v>
      </c>
      <c r="M291" s="133">
        <v>82.5</v>
      </c>
      <c r="N291" s="44"/>
      <c r="O291" s="44"/>
      <c r="P291" s="44"/>
    </row>
    <row r="292" spans="1:16" ht="30.75" customHeight="1" x14ac:dyDescent="0.25">
      <c r="A292" s="243"/>
      <c r="B292" s="245"/>
      <c r="C292" s="243"/>
      <c r="D292" s="244"/>
      <c r="E292" s="43" t="s">
        <v>116</v>
      </c>
      <c r="F292" s="244"/>
      <c r="G292" s="133">
        <v>353.86930099999995</v>
      </c>
      <c r="H292" s="133">
        <v>476.22999899999991</v>
      </c>
      <c r="I292" s="133">
        <v>508.97800000000007</v>
      </c>
      <c r="J292" s="133">
        <v>530.20299999999997</v>
      </c>
      <c r="K292" s="172">
        <v>541.26600000000008</v>
      </c>
      <c r="L292" s="133">
        <v>572.51600000000008</v>
      </c>
      <c r="M292" s="133">
        <v>590.37399999999991</v>
      </c>
      <c r="N292" s="43" t="s">
        <v>118</v>
      </c>
      <c r="O292" s="113">
        <v>256064</v>
      </c>
      <c r="P292" s="44"/>
    </row>
    <row r="293" spans="1:16" ht="15.75" customHeight="1" x14ac:dyDescent="0.25">
      <c r="A293" s="49"/>
      <c r="B293" s="286" t="s">
        <v>818</v>
      </c>
      <c r="C293" s="287"/>
      <c r="D293" s="287"/>
      <c r="E293" s="287"/>
      <c r="F293" s="287"/>
      <c r="G293" s="287"/>
      <c r="H293" s="287"/>
      <c r="I293" s="287"/>
      <c r="J293" s="287"/>
      <c r="K293" s="287"/>
      <c r="L293" s="287"/>
      <c r="M293" s="287"/>
      <c r="N293" s="287"/>
      <c r="O293" s="287"/>
      <c r="P293" s="288"/>
    </row>
    <row r="294" spans="1:16" ht="26.25" customHeight="1" x14ac:dyDescent="0.25">
      <c r="A294" s="244"/>
      <c r="B294" s="245" t="s">
        <v>819</v>
      </c>
      <c r="C294" s="242" t="s">
        <v>407</v>
      </c>
      <c r="D294" s="244" t="s">
        <v>420</v>
      </c>
      <c r="E294" s="43" t="s">
        <v>53</v>
      </c>
      <c r="F294" s="244" t="s">
        <v>90</v>
      </c>
      <c r="G294" s="48">
        <v>1812</v>
      </c>
      <c r="H294" s="48">
        <v>1752</v>
      </c>
      <c r="I294" s="48">
        <v>1660</v>
      </c>
      <c r="J294" s="48">
        <v>1590</v>
      </c>
      <c r="K294" s="48">
        <v>1514</v>
      </c>
      <c r="L294" s="48">
        <v>1402</v>
      </c>
      <c r="M294" s="48">
        <v>1142</v>
      </c>
      <c r="N294" s="44"/>
      <c r="O294" s="44"/>
      <c r="P294" s="44"/>
    </row>
    <row r="295" spans="1:16" ht="32.25" customHeight="1" x14ac:dyDescent="0.25">
      <c r="A295" s="244"/>
      <c r="B295" s="245"/>
      <c r="C295" s="243"/>
      <c r="D295" s="244"/>
      <c r="E295" s="132" t="s">
        <v>116</v>
      </c>
      <c r="F295" s="244"/>
      <c r="G295" s="48">
        <v>174.3</v>
      </c>
      <c r="H295" s="48">
        <v>154.19999999999999</v>
      </c>
      <c r="I295" s="48">
        <v>266.2</v>
      </c>
      <c r="J295" s="48">
        <v>279.5</v>
      </c>
      <c r="K295" s="48">
        <v>326.10000000000002</v>
      </c>
      <c r="L295" s="48">
        <v>260.89999999999998</v>
      </c>
      <c r="M295" s="48">
        <v>208.7</v>
      </c>
      <c r="N295" s="43" t="s">
        <v>118</v>
      </c>
      <c r="O295" s="113">
        <v>256113</v>
      </c>
      <c r="P295" s="44"/>
    </row>
    <row r="296" spans="1:16" ht="30.75" customHeight="1" x14ac:dyDescent="0.25">
      <c r="A296" s="244"/>
      <c r="B296" s="245" t="s">
        <v>410</v>
      </c>
      <c r="C296" s="242" t="s">
        <v>407</v>
      </c>
      <c r="D296" s="244" t="s">
        <v>420</v>
      </c>
      <c r="E296" s="43" t="s">
        <v>53</v>
      </c>
      <c r="F296" s="244" t="s">
        <v>90</v>
      </c>
      <c r="G296" s="48">
        <v>583</v>
      </c>
      <c r="H296" s="48">
        <v>570</v>
      </c>
      <c r="I296" s="48">
        <v>540</v>
      </c>
      <c r="J296" s="48">
        <v>514</v>
      </c>
      <c r="K296" s="48">
        <v>490</v>
      </c>
      <c r="L296" s="48">
        <v>466</v>
      </c>
      <c r="M296" s="48">
        <v>444</v>
      </c>
      <c r="N296" s="44"/>
      <c r="O296" s="44"/>
      <c r="P296" s="44"/>
    </row>
    <row r="297" spans="1:16" ht="29.25" customHeight="1" x14ac:dyDescent="0.25">
      <c r="A297" s="244"/>
      <c r="B297" s="245"/>
      <c r="C297" s="243"/>
      <c r="D297" s="244"/>
      <c r="E297" s="43" t="s">
        <v>116</v>
      </c>
      <c r="F297" s="244"/>
      <c r="G297" s="48">
        <v>20.7</v>
      </c>
      <c r="H297" s="48">
        <v>14.6</v>
      </c>
      <c r="I297" s="48">
        <v>39.5</v>
      </c>
      <c r="J297" s="48">
        <v>40.700000000000003</v>
      </c>
      <c r="K297" s="48">
        <v>41.9</v>
      </c>
      <c r="L297" s="48">
        <v>33.5</v>
      </c>
      <c r="M297" s="48">
        <v>26.8</v>
      </c>
      <c r="N297" s="43" t="s">
        <v>118</v>
      </c>
      <c r="O297" s="113">
        <v>256113</v>
      </c>
      <c r="P297" s="44"/>
    </row>
    <row r="298" spans="1:16" ht="15.75" customHeight="1" x14ac:dyDescent="0.25">
      <c r="A298" s="49"/>
      <c r="B298" s="286" t="s">
        <v>820</v>
      </c>
      <c r="C298" s="287"/>
      <c r="D298" s="287"/>
      <c r="E298" s="287"/>
      <c r="F298" s="287"/>
      <c r="G298" s="287"/>
      <c r="H298" s="287"/>
      <c r="I298" s="287"/>
      <c r="J298" s="287"/>
      <c r="K298" s="287"/>
      <c r="L298" s="287"/>
      <c r="M298" s="287"/>
      <c r="N298" s="287"/>
      <c r="O298" s="287"/>
      <c r="P298" s="288"/>
    </row>
    <row r="299" spans="1:16" ht="31.5" customHeight="1" x14ac:dyDescent="0.25">
      <c r="A299" s="244"/>
      <c r="B299" s="245" t="s">
        <v>264</v>
      </c>
      <c r="C299" s="242" t="s">
        <v>407</v>
      </c>
      <c r="D299" s="244" t="s">
        <v>420</v>
      </c>
      <c r="E299" s="43" t="s">
        <v>53</v>
      </c>
      <c r="F299" s="244" t="s">
        <v>90</v>
      </c>
      <c r="G299" s="43">
        <v>143</v>
      </c>
      <c r="H299" s="43">
        <v>143</v>
      </c>
      <c r="I299" s="127">
        <v>143</v>
      </c>
      <c r="J299" s="127">
        <f>143+100</f>
        <v>243</v>
      </c>
      <c r="K299" s="127">
        <f>143+100</f>
        <v>243</v>
      </c>
      <c r="L299" s="127">
        <f>143+100</f>
        <v>243</v>
      </c>
      <c r="M299" s="127">
        <f>143+100</f>
        <v>243</v>
      </c>
      <c r="N299" s="44"/>
      <c r="O299" s="44"/>
      <c r="P299" s="44"/>
    </row>
    <row r="300" spans="1:16" ht="39.75" customHeight="1" x14ac:dyDescent="0.25">
      <c r="A300" s="244"/>
      <c r="B300" s="245"/>
      <c r="C300" s="243"/>
      <c r="D300" s="244"/>
      <c r="E300" s="43" t="s">
        <v>116</v>
      </c>
      <c r="F300" s="244"/>
      <c r="G300" s="43">
        <v>564.29999999999995</v>
      </c>
      <c r="H300" s="43">
        <v>604.4</v>
      </c>
      <c r="I300" s="127">
        <f>600.8+4.735</f>
        <v>605.53499999999997</v>
      </c>
      <c r="J300" s="127">
        <f>864.629+400</f>
        <v>1264.6289999999999</v>
      </c>
      <c r="K300" s="43">
        <f>607.6+760</f>
        <v>1367.6</v>
      </c>
      <c r="L300" s="43">
        <v>1367.6</v>
      </c>
      <c r="M300" s="43">
        <v>1367.6</v>
      </c>
      <c r="N300" s="43" t="s">
        <v>118</v>
      </c>
      <c r="O300" s="43" t="s">
        <v>981</v>
      </c>
      <c r="P300" s="44"/>
    </row>
    <row r="301" spans="1:16" ht="123" customHeight="1" x14ac:dyDescent="0.25">
      <c r="A301" s="244"/>
      <c r="B301" s="324" t="s">
        <v>411</v>
      </c>
      <c r="C301" s="242" t="s">
        <v>407</v>
      </c>
      <c r="D301" s="244" t="s">
        <v>420</v>
      </c>
      <c r="E301" s="43" t="s">
        <v>53</v>
      </c>
      <c r="F301" s="244" t="s">
        <v>90</v>
      </c>
      <c r="G301" s="132">
        <f>95+112+350</f>
        <v>557</v>
      </c>
      <c r="H301" s="132">
        <f t="shared" ref="H301:M301" si="31">95+112+350</f>
        <v>557</v>
      </c>
      <c r="I301" s="132">
        <f t="shared" si="31"/>
        <v>557</v>
      </c>
      <c r="J301" s="132">
        <f t="shared" si="31"/>
        <v>557</v>
      </c>
      <c r="K301" s="132">
        <f t="shared" si="31"/>
        <v>557</v>
      </c>
      <c r="L301" s="132">
        <f t="shared" si="31"/>
        <v>557</v>
      </c>
      <c r="M301" s="132">
        <f t="shared" si="31"/>
        <v>557</v>
      </c>
      <c r="N301" s="44"/>
      <c r="O301" s="44"/>
      <c r="P301" s="44"/>
    </row>
    <row r="302" spans="1:16" ht="66.75" customHeight="1" x14ac:dyDescent="0.25">
      <c r="A302" s="244"/>
      <c r="B302" s="325"/>
      <c r="C302" s="243"/>
      <c r="D302" s="244"/>
      <c r="E302" s="43" t="s">
        <v>116</v>
      </c>
      <c r="F302" s="244"/>
      <c r="G302" s="132">
        <f>84.7+63.5+20.5+11.2+8</f>
        <v>187.89999999999998</v>
      </c>
      <c r="H302" s="132">
        <f>84.7+78.6+22.6+9.2+8</f>
        <v>203.1</v>
      </c>
      <c r="I302" s="132">
        <f>84.7+126.3+16.7+8.3</f>
        <v>236</v>
      </c>
      <c r="J302" s="132">
        <f>84.7+126.3+16.7+8.3</f>
        <v>236</v>
      </c>
      <c r="K302" s="132">
        <f>84.7+126.3+16.7+8.3</f>
        <v>236</v>
      </c>
      <c r="L302" s="132">
        <f>84.7+126.3+16.7+8.3</f>
        <v>236</v>
      </c>
      <c r="M302" s="132">
        <f>84.7+126.3+16.7+8.3</f>
        <v>236</v>
      </c>
      <c r="N302" s="43" t="s">
        <v>118</v>
      </c>
      <c r="O302" s="154" t="s">
        <v>141</v>
      </c>
      <c r="P302" s="44"/>
    </row>
    <row r="303" spans="1:16" ht="21.75" customHeight="1" x14ac:dyDescent="0.25">
      <c r="A303" s="43"/>
      <c r="B303" s="260" t="s">
        <v>13</v>
      </c>
      <c r="C303" s="261"/>
      <c r="D303" s="261"/>
      <c r="E303" s="261"/>
      <c r="F303" s="261"/>
      <c r="G303" s="261"/>
      <c r="H303" s="261"/>
      <c r="I303" s="261"/>
      <c r="J303" s="261"/>
      <c r="K303" s="261"/>
      <c r="L303" s="261"/>
      <c r="M303" s="261"/>
      <c r="N303" s="261"/>
      <c r="O303" s="261"/>
      <c r="P303" s="262"/>
    </row>
    <row r="304" spans="1:16" ht="66.75" customHeight="1" x14ac:dyDescent="0.25">
      <c r="A304" s="43"/>
      <c r="B304" s="72" t="s">
        <v>983</v>
      </c>
      <c r="C304" s="43" t="s">
        <v>984</v>
      </c>
      <c r="D304" s="43" t="s">
        <v>420</v>
      </c>
      <c r="E304" s="107" t="s">
        <v>91</v>
      </c>
      <c r="F304" s="43" t="s">
        <v>840</v>
      </c>
      <c r="G304" s="2"/>
      <c r="H304" s="2"/>
      <c r="I304" s="2"/>
      <c r="J304" s="2">
        <v>1403</v>
      </c>
      <c r="K304" s="2">
        <v>1932</v>
      </c>
      <c r="L304" s="2">
        <v>2219.6</v>
      </c>
      <c r="M304" s="107"/>
      <c r="N304" s="73" t="s">
        <v>982</v>
      </c>
      <c r="O304" s="154"/>
      <c r="P304" s="44"/>
    </row>
    <row r="305" spans="1:16" ht="27.75" customHeight="1" x14ac:dyDescent="0.25">
      <c r="A305" s="244"/>
      <c r="B305" s="245" t="s">
        <v>412</v>
      </c>
      <c r="C305" s="242" t="s">
        <v>407</v>
      </c>
      <c r="D305" s="244" t="s">
        <v>420</v>
      </c>
      <c r="E305" s="43" t="s">
        <v>53</v>
      </c>
      <c r="F305" s="244" t="s">
        <v>90</v>
      </c>
      <c r="G305" s="113">
        <v>9853</v>
      </c>
      <c r="H305" s="113">
        <v>9707</v>
      </c>
      <c r="I305" s="113">
        <v>9570</v>
      </c>
      <c r="J305" s="113">
        <v>8700</v>
      </c>
      <c r="K305" s="113">
        <v>8245</v>
      </c>
      <c r="L305" s="113">
        <v>7815</v>
      </c>
      <c r="M305" s="113">
        <v>7443</v>
      </c>
      <c r="N305" s="44"/>
      <c r="O305" s="44"/>
      <c r="P305" s="44"/>
    </row>
    <row r="306" spans="1:16" ht="30" customHeight="1" x14ac:dyDescent="0.25">
      <c r="A306" s="244"/>
      <c r="B306" s="245"/>
      <c r="C306" s="243"/>
      <c r="D306" s="244"/>
      <c r="E306" s="43" t="s">
        <v>116</v>
      </c>
      <c r="F306" s="244"/>
      <c r="G306" s="43">
        <v>365</v>
      </c>
      <c r="H306" s="43">
        <v>436</v>
      </c>
      <c r="I306" s="43">
        <v>536.1</v>
      </c>
      <c r="J306" s="43">
        <v>536.1</v>
      </c>
      <c r="K306" s="43">
        <v>536.1</v>
      </c>
      <c r="L306" s="43">
        <v>536.1</v>
      </c>
      <c r="M306" s="43">
        <v>536.1</v>
      </c>
      <c r="N306" s="43" t="s">
        <v>118</v>
      </c>
      <c r="O306" s="43">
        <v>256113</v>
      </c>
      <c r="P306" s="44"/>
    </row>
    <row r="307" spans="1:16" ht="32.25" customHeight="1" x14ac:dyDescent="0.25">
      <c r="A307" s="244"/>
      <c r="B307" s="245" t="s">
        <v>413</v>
      </c>
      <c r="C307" s="242" t="s">
        <v>407</v>
      </c>
      <c r="D307" s="244" t="s">
        <v>420</v>
      </c>
      <c r="E307" s="43" t="s">
        <v>53</v>
      </c>
      <c r="F307" s="244" t="s">
        <v>90</v>
      </c>
      <c r="G307" s="113">
        <v>7144</v>
      </c>
      <c r="H307" s="43">
        <v>7145</v>
      </c>
      <c r="I307" s="113">
        <v>7146</v>
      </c>
      <c r="J307" s="113">
        <v>7147</v>
      </c>
      <c r="K307" s="113">
        <v>7148</v>
      </c>
      <c r="L307" s="113">
        <v>7149</v>
      </c>
      <c r="M307" s="113">
        <v>7150</v>
      </c>
      <c r="N307" s="44"/>
      <c r="O307" s="44"/>
      <c r="P307" s="44"/>
    </row>
    <row r="308" spans="1:16" ht="34.5" customHeight="1" x14ac:dyDescent="0.25">
      <c r="A308" s="244"/>
      <c r="B308" s="245"/>
      <c r="C308" s="243"/>
      <c r="D308" s="244"/>
      <c r="E308" s="43" t="s">
        <v>116</v>
      </c>
      <c r="F308" s="244"/>
      <c r="G308" s="45">
        <v>920.2</v>
      </c>
      <c r="H308" s="45">
        <v>1422</v>
      </c>
      <c r="I308" s="45">
        <v>1161.5999999999999</v>
      </c>
      <c r="J308" s="45">
        <v>1187.7</v>
      </c>
      <c r="K308" s="45">
        <v>1213.8</v>
      </c>
      <c r="L308" s="45">
        <v>1213.8</v>
      </c>
      <c r="M308" s="45">
        <v>1213.8</v>
      </c>
      <c r="N308" s="43" t="s">
        <v>118</v>
      </c>
      <c r="O308" s="43" t="s">
        <v>142</v>
      </c>
      <c r="P308" s="44"/>
    </row>
    <row r="309" spans="1:16" ht="63.75" customHeight="1" x14ac:dyDescent="0.25">
      <c r="A309" s="43"/>
      <c r="B309" s="174" t="s">
        <v>821</v>
      </c>
      <c r="C309" s="242" t="s">
        <v>407</v>
      </c>
      <c r="D309" s="244" t="s">
        <v>420</v>
      </c>
      <c r="E309" s="43" t="s">
        <v>53</v>
      </c>
      <c r="F309" s="73" t="s">
        <v>90</v>
      </c>
      <c r="G309" s="43"/>
      <c r="H309" s="43"/>
      <c r="I309" s="43">
        <v>200</v>
      </c>
      <c r="J309" s="43">
        <v>200</v>
      </c>
      <c r="K309" s="43">
        <v>200</v>
      </c>
      <c r="L309" s="43">
        <v>200</v>
      </c>
      <c r="M309" s="43">
        <v>200</v>
      </c>
      <c r="N309" s="104"/>
      <c r="O309" s="107"/>
      <c r="P309" s="49"/>
    </row>
    <row r="310" spans="1:16" x14ac:dyDescent="0.25">
      <c r="A310" s="43"/>
      <c r="B310" s="50" t="s">
        <v>23</v>
      </c>
      <c r="C310" s="243"/>
      <c r="D310" s="244"/>
      <c r="E310" s="63" t="s">
        <v>116</v>
      </c>
      <c r="F310" s="49"/>
      <c r="G310" s="63">
        <f>G311+G312</f>
        <v>5063.5693010000005</v>
      </c>
      <c r="H310" s="63">
        <f t="shared" ref="H310:M310" si="32">H311+H312</f>
        <v>6056.429999</v>
      </c>
      <c r="I310" s="63">
        <f t="shared" si="32"/>
        <v>5041.5307499999999</v>
      </c>
      <c r="J310" s="63">
        <f t="shared" si="32"/>
        <v>7257.5497500000001</v>
      </c>
      <c r="K310" s="63">
        <f t="shared" si="32"/>
        <v>7974.4837500000003</v>
      </c>
      <c r="L310" s="63">
        <f t="shared" si="32"/>
        <v>8219.7337500000012</v>
      </c>
      <c r="M310" s="63">
        <f t="shared" si="32"/>
        <v>5959.0917500000005</v>
      </c>
      <c r="N310" s="62"/>
      <c r="O310" s="62"/>
      <c r="P310" s="44"/>
    </row>
    <row r="311" spans="1:16" x14ac:dyDescent="0.25">
      <c r="A311" s="43"/>
      <c r="B311" s="50" t="s">
        <v>118</v>
      </c>
      <c r="C311" s="49"/>
      <c r="D311" s="49"/>
      <c r="E311" s="63" t="s">
        <v>116</v>
      </c>
      <c r="F311" s="49"/>
      <c r="G311" s="63">
        <f>G284+G286+G288+G290+G292+G295+G297+G300+G302+G306+G308</f>
        <v>5063.5693010000005</v>
      </c>
      <c r="H311" s="63">
        <f t="shared" ref="H311:M311" si="33">H284+H286+H288+H290+H292+H295+H297+H300+H302+H306+H308</f>
        <v>6056.429999</v>
      </c>
      <c r="I311" s="63">
        <f t="shared" si="33"/>
        <v>5041.5307499999999</v>
      </c>
      <c r="J311" s="63">
        <f t="shared" si="33"/>
        <v>5854.5497500000001</v>
      </c>
      <c r="K311" s="63">
        <f t="shared" si="33"/>
        <v>6042.4837500000003</v>
      </c>
      <c r="L311" s="63">
        <f t="shared" si="33"/>
        <v>6000.1337500000009</v>
      </c>
      <c r="M311" s="63">
        <f t="shared" si="33"/>
        <v>5959.0917500000005</v>
      </c>
      <c r="N311" s="62"/>
      <c r="O311" s="62"/>
      <c r="P311" s="44"/>
    </row>
    <row r="312" spans="1:16" x14ac:dyDescent="0.25">
      <c r="A312" s="43"/>
      <c r="B312" s="50" t="s">
        <v>96</v>
      </c>
      <c r="C312" s="49"/>
      <c r="D312" s="49"/>
      <c r="E312" s="63"/>
      <c r="F312" s="175"/>
      <c r="G312" s="63"/>
      <c r="H312" s="63"/>
      <c r="I312" s="63"/>
      <c r="J312" s="63">
        <f t="shared" ref="J312:L312" si="34">J304</f>
        <v>1403</v>
      </c>
      <c r="K312" s="63">
        <f t="shared" si="34"/>
        <v>1932</v>
      </c>
      <c r="L312" s="63">
        <f t="shared" si="34"/>
        <v>2219.6</v>
      </c>
      <c r="M312" s="63"/>
      <c r="N312" s="62"/>
      <c r="O312" s="62"/>
      <c r="P312" s="44"/>
    </row>
    <row r="313" spans="1:16" ht="74.25" x14ac:dyDescent="0.25">
      <c r="A313" s="43"/>
      <c r="B313" s="44" t="s">
        <v>822</v>
      </c>
      <c r="C313" s="43" t="s">
        <v>414</v>
      </c>
      <c r="D313" s="43" t="s">
        <v>119</v>
      </c>
      <c r="E313" s="43" t="s">
        <v>1</v>
      </c>
      <c r="F313" s="73" t="s">
        <v>90</v>
      </c>
      <c r="G313" s="43">
        <v>89.8</v>
      </c>
      <c r="H313" s="43">
        <v>91.9</v>
      </c>
      <c r="I313" s="45">
        <v>94</v>
      </c>
      <c r="J313" s="43">
        <v>96.1</v>
      </c>
      <c r="K313" s="43">
        <v>98.2</v>
      </c>
      <c r="L313" s="43">
        <v>100</v>
      </c>
      <c r="M313" s="43">
        <v>100</v>
      </c>
      <c r="N313" s="44"/>
      <c r="O313" s="44"/>
      <c r="P313" s="44"/>
    </row>
    <row r="314" spans="1:16" ht="74.25" x14ac:dyDescent="0.25">
      <c r="A314" s="43"/>
      <c r="B314" s="44" t="s">
        <v>824</v>
      </c>
      <c r="C314" s="43" t="s">
        <v>414</v>
      </c>
      <c r="D314" s="43" t="s">
        <v>119</v>
      </c>
      <c r="E314" s="43" t="s">
        <v>1</v>
      </c>
      <c r="F314" s="73" t="s">
        <v>90</v>
      </c>
      <c r="G314" s="43">
        <v>59.2</v>
      </c>
      <c r="H314" s="43">
        <v>60.5</v>
      </c>
      <c r="I314" s="45">
        <v>61.7</v>
      </c>
      <c r="J314" s="43">
        <v>63</v>
      </c>
      <c r="K314" s="43">
        <v>64.2</v>
      </c>
      <c r="L314" s="43">
        <v>65.5</v>
      </c>
      <c r="M314" s="43">
        <v>65.5</v>
      </c>
      <c r="N314" s="44"/>
      <c r="O314" s="44"/>
      <c r="P314" s="44"/>
    </row>
    <row r="315" spans="1:16" ht="30.75" customHeight="1" x14ac:dyDescent="0.25">
      <c r="A315" s="49">
        <v>20</v>
      </c>
      <c r="B315" s="286" t="s">
        <v>415</v>
      </c>
      <c r="C315" s="287"/>
      <c r="D315" s="287"/>
      <c r="E315" s="287"/>
      <c r="F315" s="287"/>
      <c r="G315" s="287"/>
      <c r="H315" s="287"/>
      <c r="I315" s="287"/>
      <c r="J315" s="287"/>
      <c r="K315" s="287"/>
      <c r="L315" s="287"/>
      <c r="M315" s="287"/>
      <c r="N315" s="287"/>
      <c r="O315" s="287"/>
      <c r="P315" s="288"/>
    </row>
    <row r="316" spans="1:16" ht="15.75" customHeight="1" x14ac:dyDescent="0.25">
      <c r="A316" s="43"/>
      <c r="B316" s="286" t="s">
        <v>823</v>
      </c>
      <c r="C316" s="287"/>
      <c r="D316" s="287"/>
      <c r="E316" s="287"/>
      <c r="F316" s="287"/>
      <c r="G316" s="287"/>
      <c r="H316" s="287"/>
      <c r="I316" s="287"/>
      <c r="J316" s="287"/>
      <c r="K316" s="287"/>
      <c r="L316" s="287"/>
      <c r="M316" s="287"/>
      <c r="N316" s="287"/>
      <c r="O316" s="287"/>
      <c r="P316" s="288"/>
    </row>
    <row r="317" spans="1:16" ht="45" x14ac:dyDescent="0.25">
      <c r="A317" s="43"/>
      <c r="B317" s="54" t="s">
        <v>825</v>
      </c>
      <c r="C317" s="43" t="s">
        <v>417</v>
      </c>
      <c r="D317" s="43" t="s">
        <v>420</v>
      </c>
      <c r="E317" s="43" t="s">
        <v>2</v>
      </c>
      <c r="F317" s="73" t="s">
        <v>90</v>
      </c>
      <c r="G317" s="43">
        <v>3</v>
      </c>
      <c r="H317" s="43">
        <v>6</v>
      </c>
      <c r="I317" s="132">
        <v>6</v>
      </c>
      <c r="J317" s="132">
        <v>7</v>
      </c>
      <c r="K317" s="132">
        <v>13</v>
      </c>
      <c r="L317" s="132">
        <v>14</v>
      </c>
      <c r="M317" s="43">
        <v>14</v>
      </c>
      <c r="N317" s="43"/>
      <c r="O317" s="43"/>
      <c r="P317" s="55"/>
    </row>
    <row r="318" spans="1:16" ht="24" customHeight="1" x14ac:dyDescent="0.25">
      <c r="A318" s="244"/>
      <c r="B318" s="245" t="s">
        <v>416</v>
      </c>
      <c r="C318" s="244" t="s">
        <v>143</v>
      </c>
      <c r="D318" s="242" t="s">
        <v>420</v>
      </c>
      <c r="E318" s="43" t="s">
        <v>2</v>
      </c>
      <c r="F318" s="244" t="s">
        <v>90</v>
      </c>
      <c r="G318" s="45">
        <v>0</v>
      </c>
      <c r="H318" s="45">
        <v>3</v>
      </c>
      <c r="I318" s="45">
        <v>0</v>
      </c>
      <c r="J318" s="45">
        <v>1</v>
      </c>
      <c r="K318" s="45">
        <v>6</v>
      </c>
      <c r="L318" s="45">
        <v>1</v>
      </c>
      <c r="M318" s="45">
        <f t="shared" ref="M318" si="35">M321+M324+M327+M329+M331+M334+M336+M338+M340+M342+M344</f>
        <v>0</v>
      </c>
      <c r="N318" s="97"/>
      <c r="O318" s="97"/>
      <c r="P318" s="55"/>
    </row>
    <row r="319" spans="1:16" ht="32.25" customHeight="1" x14ac:dyDescent="0.25">
      <c r="A319" s="244"/>
      <c r="B319" s="245"/>
      <c r="C319" s="244"/>
      <c r="D319" s="243"/>
      <c r="E319" s="43" t="s">
        <v>116</v>
      </c>
      <c r="F319" s="244"/>
      <c r="G319" s="45">
        <f>G321+G323+G324+G325+G327+G329+G331+G333+G334+G336+G338+G340+G342+G344+G346</f>
        <v>9462.7009999999991</v>
      </c>
      <c r="H319" s="45">
        <f t="shared" ref="H319:M319" si="36">H321+H323+H324+H325+H327+H329+H331+H333+H334+H336+H338+H340+H342+H344+H346</f>
        <v>5927.9999999999991</v>
      </c>
      <c r="I319" s="45">
        <f t="shared" si="36"/>
        <v>0</v>
      </c>
      <c r="J319" s="45">
        <f t="shared" si="36"/>
        <v>28698.694</v>
      </c>
      <c r="K319" s="45">
        <f t="shared" si="36"/>
        <v>43124.578999999998</v>
      </c>
      <c r="L319" s="45">
        <f t="shared" si="36"/>
        <v>5000</v>
      </c>
      <c r="M319" s="45">
        <f t="shared" si="36"/>
        <v>0</v>
      </c>
      <c r="N319" s="43" t="s">
        <v>130</v>
      </c>
      <c r="O319" s="43"/>
      <c r="P319" s="55"/>
    </row>
    <row r="320" spans="1:16" ht="15.75" customHeight="1" x14ac:dyDescent="0.25">
      <c r="A320" s="57"/>
      <c r="B320" s="248" t="s">
        <v>13</v>
      </c>
      <c r="C320" s="249"/>
      <c r="D320" s="249"/>
      <c r="E320" s="249"/>
      <c r="F320" s="249"/>
      <c r="G320" s="249"/>
      <c r="H320" s="249"/>
      <c r="I320" s="249"/>
      <c r="J320" s="249"/>
      <c r="K320" s="249"/>
      <c r="L320" s="249"/>
      <c r="M320" s="249"/>
      <c r="N320" s="249"/>
      <c r="O320" s="249"/>
      <c r="P320" s="250"/>
    </row>
    <row r="321" spans="1:16" x14ac:dyDescent="0.25">
      <c r="A321" s="320"/>
      <c r="B321" s="245" t="s">
        <v>826</v>
      </c>
      <c r="C321" s="244" t="s">
        <v>143</v>
      </c>
      <c r="D321" s="244" t="s">
        <v>420</v>
      </c>
      <c r="E321" s="242" t="s">
        <v>116</v>
      </c>
      <c r="F321" s="242" t="s">
        <v>111</v>
      </c>
      <c r="G321" s="279">
        <v>736.55499999999995</v>
      </c>
      <c r="H321" s="279">
        <v>3262.1</v>
      </c>
      <c r="I321" s="252"/>
      <c r="J321" s="252"/>
      <c r="K321" s="252"/>
      <c r="L321" s="252"/>
      <c r="M321" s="252"/>
      <c r="N321" s="242" t="s">
        <v>120</v>
      </c>
      <c r="O321" s="242">
        <v>288012</v>
      </c>
      <c r="P321" s="252"/>
    </row>
    <row r="322" spans="1:16" ht="15.75" customHeight="1" x14ac:dyDescent="0.25">
      <c r="A322" s="320"/>
      <c r="B322" s="245"/>
      <c r="C322" s="244"/>
      <c r="D322" s="244"/>
      <c r="E322" s="243"/>
      <c r="F322" s="263"/>
      <c r="G322" s="280"/>
      <c r="H322" s="280"/>
      <c r="I322" s="253"/>
      <c r="J322" s="253"/>
      <c r="K322" s="253"/>
      <c r="L322" s="253"/>
      <c r="M322" s="253"/>
      <c r="N322" s="243"/>
      <c r="O322" s="243"/>
      <c r="P322" s="253"/>
    </row>
    <row r="323" spans="1:16" ht="21.75" customHeight="1" x14ac:dyDescent="0.25">
      <c r="A323" s="320"/>
      <c r="B323" s="245"/>
      <c r="C323" s="244"/>
      <c r="D323" s="244"/>
      <c r="E323" s="43" t="s">
        <v>116</v>
      </c>
      <c r="F323" s="243"/>
      <c r="G323" s="20">
        <v>530</v>
      </c>
      <c r="H323" s="20">
        <v>1608.3</v>
      </c>
      <c r="I323" s="5"/>
      <c r="J323" s="20"/>
      <c r="K323" s="20"/>
      <c r="L323" s="55"/>
      <c r="M323" s="55"/>
      <c r="N323" s="43" t="s">
        <v>118</v>
      </c>
      <c r="O323" s="43">
        <v>288012</v>
      </c>
      <c r="P323" s="55"/>
    </row>
    <row r="324" spans="1:16" ht="30.75" customHeight="1" x14ac:dyDescent="0.25">
      <c r="A324" s="320"/>
      <c r="B324" s="245" t="s">
        <v>827</v>
      </c>
      <c r="C324" s="244" t="s">
        <v>143</v>
      </c>
      <c r="D324" s="244" t="s">
        <v>420</v>
      </c>
      <c r="E324" s="43" t="s">
        <v>116</v>
      </c>
      <c r="F324" s="244" t="s">
        <v>111</v>
      </c>
      <c r="G324" s="20">
        <v>3861.1</v>
      </c>
      <c r="H324" s="20"/>
      <c r="I324" s="5"/>
      <c r="J324" s="20"/>
      <c r="K324" s="20"/>
      <c r="L324" s="55"/>
      <c r="M324" s="55"/>
      <c r="N324" s="43" t="s">
        <v>120</v>
      </c>
      <c r="O324" s="43">
        <v>288012</v>
      </c>
      <c r="P324" s="55"/>
    </row>
    <row r="325" spans="1:16" ht="33" customHeight="1" x14ac:dyDescent="0.25">
      <c r="A325" s="320"/>
      <c r="B325" s="245"/>
      <c r="C325" s="244"/>
      <c r="D325" s="244"/>
      <c r="E325" s="43" t="s">
        <v>116</v>
      </c>
      <c r="F325" s="244"/>
      <c r="G325" s="20">
        <v>361.9</v>
      </c>
      <c r="H325" s="20">
        <v>462.4</v>
      </c>
      <c r="I325" s="5"/>
      <c r="J325" s="20"/>
      <c r="K325" s="20"/>
      <c r="L325" s="55"/>
      <c r="M325" s="55"/>
      <c r="N325" s="43" t="s">
        <v>118</v>
      </c>
      <c r="O325" s="43">
        <v>288012</v>
      </c>
      <c r="P325" s="55"/>
    </row>
    <row r="326" spans="1:16" ht="24.75" hidden="1" customHeight="1" x14ac:dyDescent="0.25">
      <c r="A326" s="320"/>
      <c r="B326" s="245"/>
      <c r="C326" s="244"/>
      <c r="D326" s="244"/>
      <c r="E326" s="43" t="s">
        <v>116</v>
      </c>
      <c r="F326" s="244"/>
      <c r="G326" s="20">
        <v>361.9</v>
      </c>
      <c r="H326" s="20">
        <v>462.41300000000001</v>
      </c>
      <c r="I326" s="5"/>
      <c r="J326" s="20"/>
      <c r="K326" s="20"/>
      <c r="L326" s="55"/>
      <c r="M326" s="55"/>
      <c r="N326" s="43" t="s">
        <v>118</v>
      </c>
      <c r="O326" s="43">
        <v>288012</v>
      </c>
      <c r="P326" s="55"/>
    </row>
    <row r="327" spans="1:16" ht="25.5" customHeight="1" x14ac:dyDescent="0.25">
      <c r="A327" s="320"/>
      <c r="B327" s="245" t="s">
        <v>828</v>
      </c>
      <c r="C327" s="244" t="s">
        <v>143</v>
      </c>
      <c r="D327" s="244" t="s">
        <v>420</v>
      </c>
      <c r="E327" s="242" t="s">
        <v>116</v>
      </c>
      <c r="F327" s="244" t="s">
        <v>111</v>
      </c>
      <c r="G327" s="279"/>
      <c r="H327" s="279"/>
      <c r="I327" s="344"/>
      <c r="J327" s="279">
        <v>1500</v>
      </c>
      <c r="K327" s="279">
        <v>5184.6000000000004</v>
      </c>
      <c r="L327" s="256"/>
      <c r="M327" s="256"/>
      <c r="N327" s="242" t="s">
        <v>120</v>
      </c>
      <c r="O327" s="242">
        <v>288012</v>
      </c>
      <c r="P327" s="256"/>
    </row>
    <row r="328" spans="1:16" ht="27.75" customHeight="1" x14ac:dyDescent="0.25">
      <c r="A328" s="320"/>
      <c r="B328" s="245"/>
      <c r="C328" s="244"/>
      <c r="D328" s="244"/>
      <c r="E328" s="243"/>
      <c r="F328" s="244"/>
      <c r="G328" s="280"/>
      <c r="H328" s="280"/>
      <c r="I328" s="345"/>
      <c r="J328" s="280"/>
      <c r="K328" s="280"/>
      <c r="L328" s="257"/>
      <c r="M328" s="257"/>
      <c r="N328" s="243"/>
      <c r="O328" s="243"/>
      <c r="P328" s="257"/>
    </row>
    <row r="329" spans="1:16" ht="18.75" customHeight="1" x14ac:dyDescent="0.25">
      <c r="A329" s="320"/>
      <c r="B329" s="245" t="s">
        <v>829</v>
      </c>
      <c r="C329" s="244" t="s">
        <v>143</v>
      </c>
      <c r="D329" s="244" t="s">
        <v>420</v>
      </c>
      <c r="E329" s="242" t="s">
        <v>116</v>
      </c>
      <c r="F329" s="244" t="s">
        <v>111</v>
      </c>
      <c r="G329" s="346"/>
      <c r="H329" s="344"/>
      <c r="I329" s="279"/>
      <c r="J329" s="279">
        <v>1000</v>
      </c>
      <c r="K329" s="279">
        <v>4300</v>
      </c>
      <c r="L329" s="256"/>
      <c r="M329" s="256"/>
      <c r="N329" s="242" t="s">
        <v>120</v>
      </c>
      <c r="O329" s="242">
        <v>288012</v>
      </c>
      <c r="P329" s="256"/>
    </row>
    <row r="330" spans="1:16" ht="26.25" customHeight="1" x14ac:dyDescent="0.25">
      <c r="A330" s="320"/>
      <c r="B330" s="245"/>
      <c r="C330" s="244"/>
      <c r="D330" s="244"/>
      <c r="E330" s="243"/>
      <c r="F330" s="244"/>
      <c r="G330" s="347"/>
      <c r="H330" s="345"/>
      <c r="I330" s="280"/>
      <c r="J330" s="280"/>
      <c r="K330" s="280"/>
      <c r="L330" s="257"/>
      <c r="M330" s="257"/>
      <c r="N330" s="243"/>
      <c r="O330" s="243"/>
      <c r="P330" s="257"/>
    </row>
    <row r="331" spans="1:16" ht="21" customHeight="1" x14ac:dyDescent="0.25">
      <c r="A331" s="320"/>
      <c r="B331" s="245" t="s">
        <v>830</v>
      </c>
      <c r="C331" s="244" t="s">
        <v>143</v>
      </c>
      <c r="D331" s="244" t="s">
        <v>420</v>
      </c>
      <c r="E331" s="242" t="s">
        <v>116</v>
      </c>
      <c r="F331" s="244" t="s">
        <v>111</v>
      </c>
      <c r="G331" s="279">
        <v>3127.1460000000002</v>
      </c>
      <c r="H331" s="279"/>
      <c r="I331" s="279"/>
      <c r="J331" s="279"/>
      <c r="K331" s="279"/>
      <c r="L331" s="256"/>
      <c r="M331" s="256"/>
      <c r="N331" s="242" t="s">
        <v>120</v>
      </c>
      <c r="O331" s="242">
        <v>288012</v>
      </c>
      <c r="P331" s="256"/>
    </row>
    <row r="332" spans="1:16" ht="9.75" customHeight="1" x14ac:dyDescent="0.25">
      <c r="A332" s="320"/>
      <c r="B332" s="245"/>
      <c r="C332" s="244"/>
      <c r="D332" s="244"/>
      <c r="E332" s="243"/>
      <c r="F332" s="244"/>
      <c r="G332" s="280"/>
      <c r="H332" s="280"/>
      <c r="I332" s="280"/>
      <c r="J332" s="280"/>
      <c r="K332" s="280"/>
      <c r="L332" s="257"/>
      <c r="M332" s="257"/>
      <c r="N332" s="243"/>
      <c r="O332" s="243"/>
      <c r="P332" s="257"/>
    </row>
    <row r="333" spans="1:16" ht="18" customHeight="1" x14ac:dyDescent="0.25">
      <c r="A333" s="320"/>
      <c r="B333" s="245"/>
      <c r="C333" s="244"/>
      <c r="D333" s="244"/>
      <c r="E333" s="43" t="s">
        <v>116</v>
      </c>
      <c r="F333" s="244"/>
      <c r="G333" s="20">
        <v>846</v>
      </c>
      <c r="H333" s="20">
        <v>595.20000000000005</v>
      </c>
      <c r="I333" s="20"/>
      <c r="J333" s="20"/>
      <c r="K333" s="20"/>
      <c r="L333" s="55"/>
      <c r="M333" s="55"/>
      <c r="N333" s="43" t="s">
        <v>118</v>
      </c>
      <c r="O333" s="43">
        <v>288012</v>
      </c>
      <c r="P333" s="55"/>
    </row>
    <row r="334" spans="1:16" ht="49.5" customHeight="1" x14ac:dyDescent="0.25">
      <c r="A334" s="320"/>
      <c r="B334" s="245" t="s">
        <v>831</v>
      </c>
      <c r="C334" s="244" t="s">
        <v>143</v>
      </c>
      <c r="D334" s="242" t="s">
        <v>420</v>
      </c>
      <c r="E334" s="242" t="s">
        <v>116</v>
      </c>
      <c r="F334" s="244" t="s">
        <v>111</v>
      </c>
      <c r="G334" s="279"/>
      <c r="H334" s="279"/>
      <c r="I334" s="279"/>
      <c r="J334" s="279">
        <v>3050.4609999999998</v>
      </c>
      <c r="K334" s="279">
        <v>5000</v>
      </c>
      <c r="L334" s="256"/>
      <c r="M334" s="256"/>
      <c r="N334" s="242" t="s">
        <v>120</v>
      </c>
      <c r="O334" s="242">
        <v>288012</v>
      </c>
      <c r="P334" s="256"/>
    </row>
    <row r="335" spans="1:16" x14ac:dyDescent="0.25">
      <c r="A335" s="320"/>
      <c r="B335" s="245"/>
      <c r="C335" s="244"/>
      <c r="D335" s="243"/>
      <c r="E335" s="243"/>
      <c r="F335" s="244"/>
      <c r="G335" s="280"/>
      <c r="H335" s="280"/>
      <c r="I335" s="280"/>
      <c r="J335" s="280"/>
      <c r="K335" s="280"/>
      <c r="L335" s="257"/>
      <c r="M335" s="257"/>
      <c r="N335" s="243"/>
      <c r="O335" s="243"/>
      <c r="P335" s="257"/>
    </row>
    <row r="336" spans="1:16" ht="15.75" customHeight="1" x14ac:dyDescent="0.25">
      <c r="A336" s="320"/>
      <c r="B336" s="245" t="s">
        <v>832</v>
      </c>
      <c r="C336" s="244" t="s">
        <v>143</v>
      </c>
      <c r="D336" s="242" t="s">
        <v>420</v>
      </c>
      <c r="E336" s="242" t="s">
        <v>116</v>
      </c>
      <c r="F336" s="244" t="s">
        <v>111</v>
      </c>
      <c r="G336" s="279"/>
      <c r="H336" s="279"/>
      <c r="I336" s="279"/>
      <c r="J336" s="279"/>
      <c r="K336" s="279">
        <v>3302.2159999999999</v>
      </c>
      <c r="L336" s="279">
        <v>5000</v>
      </c>
      <c r="M336" s="256"/>
      <c r="N336" s="242" t="s">
        <v>120</v>
      </c>
      <c r="O336" s="242">
        <v>288012</v>
      </c>
      <c r="P336" s="256"/>
    </row>
    <row r="337" spans="1:16" ht="33.75" customHeight="1" x14ac:dyDescent="0.25">
      <c r="A337" s="320"/>
      <c r="B337" s="245"/>
      <c r="C337" s="244"/>
      <c r="D337" s="243"/>
      <c r="E337" s="243"/>
      <c r="F337" s="244"/>
      <c r="G337" s="280"/>
      <c r="H337" s="280"/>
      <c r="I337" s="280"/>
      <c r="J337" s="280"/>
      <c r="K337" s="280"/>
      <c r="L337" s="280"/>
      <c r="M337" s="257"/>
      <c r="N337" s="243"/>
      <c r="O337" s="243"/>
      <c r="P337" s="257"/>
    </row>
    <row r="338" spans="1:16" ht="27.75" customHeight="1" x14ac:dyDescent="0.25">
      <c r="A338" s="320"/>
      <c r="B338" s="245" t="s">
        <v>833</v>
      </c>
      <c r="C338" s="244" t="s">
        <v>143</v>
      </c>
      <c r="D338" s="242" t="s">
        <v>420</v>
      </c>
      <c r="E338" s="242" t="s">
        <v>116</v>
      </c>
      <c r="F338" s="244" t="s">
        <v>111</v>
      </c>
      <c r="G338" s="279"/>
      <c r="H338" s="279"/>
      <c r="I338" s="279"/>
      <c r="J338" s="279">
        <v>3050.433</v>
      </c>
      <c r="K338" s="279">
        <v>5000</v>
      </c>
      <c r="L338" s="279"/>
      <c r="M338" s="256"/>
      <c r="N338" s="242" t="s">
        <v>120</v>
      </c>
      <c r="O338" s="242">
        <v>288012</v>
      </c>
      <c r="P338" s="256"/>
    </row>
    <row r="339" spans="1:16" ht="36.75" customHeight="1" x14ac:dyDescent="0.25">
      <c r="A339" s="320"/>
      <c r="B339" s="245"/>
      <c r="C339" s="244"/>
      <c r="D339" s="243"/>
      <c r="E339" s="243"/>
      <c r="F339" s="244"/>
      <c r="G339" s="280"/>
      <c r="H339" s="280"/>
      <c r="I339" s="280"/>
      <c r="J339" s="280"/>
      <c r="K339" s="280"/>
      <c r="L339" s="280"/>
      <c r="M339" s="257"/>
      <c r="N339" s="243"/>
      <c r="O339" s="243"/>
      <c r="P339" s="257"/>
    </row>
    <row r="340" spans="1:16" ht="26.25" customHeight="1" x14ac:dyDescent="0.25">
      <c r="A340" s="285"/>
      <c r="B340" s="245" t="s">
        <v>834</v>
      </c>
      <c r="C340" s="244" t="s">
        <v>143</v>
      </c>
      <c r="D340" s="244" t="s">
        <v>420</v>
      </c>
      <c r="E340" s="242" t="s">
        <v>116</v>
      </c>
      <c r="F340" s="244" t="s">
        <v>111</v>
      </c>
      <c r="G340" s="256"/>
      <c r="H340" s="256"/>
      <c r="I340" s="256"/>
      <c r="J340" s="279">
        <v>6000</v>
      </c>
      <c r="K340" s="279">
        <v>6000</v>
      </c>
      <c r="L340" s="258"/>
      <c r="M340" s="258"/>
      <c r="N340" s="242" t="s">
        <v>118</v>
      </c>
      <c r="O340" s="242">
        <v>288012</v>
      </c>
      <c r="P340" s="256"/>
    </row>
    <row r="341" spans="1:16" ht="27.75" customHeight="1" x14ac:dyDescent="0.25">
      <c r="A341" s="285"/>
      <c r="B341" s="245"/>
      <c r="C341" s="244"/>
      <c r="D341" s="244"/>
      <c r="E341" s="243"/>
      <c r="F341" s="244"/>
      <c r="G341" s="257"/>
      <c r="H341" s="257"/>
      <c r="I341" s="257"/>
      <c r="J341" s="280"/>
      <c r="K341" s="280"/>
      <c r="L341" s="259"/>
      <c r="M341" s="259"/>
      <c r="N341" s="243"/>
      <c r="O341" s="243"/>
      <c r="P341" s="257"/>
    </row>
    <row r="342" spans="1:16" ht="24" customHeight="1" x14ac:dyDescent="0.25">
      <c r="A342" s="244"/>
      <c r="B342" s="245" t="s">
        <v>835</v>
      </c>
      <c r="C342" s="244" t="s">
        <v>143</v>
      </c>
      <c r="D342" s="244" t="s">
        <v>420</v>
      </c>
      <c r="E342" s="242" t="s">
        <v>116</v>
      </c>
      <c r="F342" s="244" t="s">
        <v>111</v>
      </c>
      <c r="G342" s="240"/>
      <c r="H342" s="240"/>
      <c r="I342" s="242"/>
      <c r="J342" s="279">
        <v>3300</v>
      </c>
      <c r="K342" s="279">
        <v>3539.9630000000002</v>
      </c>
      <c r="L342" s="240"/>
      <c r="M342" s="242"/>
      <c r="N342" s="242" t="s">
        <v>131</v>
      </c>
      <c r="O342" s="242"/>
      <c r="P342" s="256"/>
    </row>
    <row r="343" spans="1:16" ht="54.75" customHeight="1" x14ac:dyDescent="0.25">
      <c r="A343" s="244"/>
      <c r="B343" s="245"/>
      <c r="C343" s="244"/>
      <c r="D343" s="244"/>
      <c r="E343" s="243"/>
      <c r="F343" s="244"/>
      <c r="G343" s="241"/>
      <c r="H343" s="241"/>
      <c r="I343" s="243"/>
      <c r="J343" s="280"/>
      <c r="K343" s="280"/>
      <c r="L343" s="241"/>
      <c r="M343" s="243"/>
      <c r="N343" s="243"/>
      <c r="O343" s="243"/>
      <c r="P343" s="257"/>
    </row>
    <row r="344" spans="1:16" ht="50.25" customHeight="1" x14ac:dyDescent="0.25">
      <c r="A344" s="244"/>
      <c r="B344" s="245" t="s">
        <v>836</v>
      </c>
      <c r="C344" s="244" t="s">
        <v>143</v>
      </c>
      <c r="D344" s="244" t="s">
        <v>420</v>
      </c>
      <c r="E344" s="242" t="s">
        <v>116</v>
      </c>
      <c r="F344" s="244" t="s">
        <v>111</v>
      </c>
      <c r="G344" s="240"/>
      <c r="H344" s="240"/>
      <c r="I344" s="242"/>
      <c r="J344" s="279">
        <v>9797.7999999999993</v>
      </c>
      <c r="K344" s="279">
        <v>9797.7999999999993</v>
      </c>
      <c r="L344" s="240"/>
      <c r="M344" s="242"/>
      <c r="N344" s="242" t="s">
        <v>131</v>
      </c>
      <c r="O344" s="242"/>
      <c r="P344" s="256"/>
    </row>
    <row r="345" spans="1:16" ht="44.25" customHeight="1" x14ac:dyDescent="0.25">
      <c r="A345" s="244"/>
      <c r="B345" s="245"/>
      <c r="C345" s="244"/>
      <c r="D345" s="244"/>
      <c r="E345" s="243"/>
      <c r="F345" s="244"/>
      <c r="G345" s="241"/>
      <c r="H345" s="241"/>
      <c r="I345" s="243"/>
      <c r="J345" s="280"/>
      <c r="K345" s="280"/>
      <c r="L345" s="241"/>
      <c r="M345" s="243"/>
      <c r="N345" s="243"/>
      <c r="O345" s="243"/>
      <c r="P345" s="257"/>
    </row>
    <row r="346" spans="1:16" ht="19.5" customHeight="1" x14ac:dyDescent="0.25">
      <c r="A346" s="244"/>
      <c r="B346" s="245" t="s">
        <v>985</v>
      </c>
      <c r="C346" s="244" t="s">
        <v>143</v>
      </c>
      <c r="D346" s="244" t="s">
        <v>420</v>
      </c>
      <c r="E346" s="242" t="s">
        <v>116</v>
      </c>
      <c r="F346" s="244" t="s">
        <v>111</v>
      </c>
      <c r="G346" s="240"/>
      <c r="H346" s="240"/>
      <c r="I346" s="242"/>
      <c r="J346" s="279">
        <v>1000</v>
      </c>
      <c r="K346" s="279">
        <v>1000</v>
      </c>
      <c r="L346" s="240"/>
      <c r="M346" s="242"/>
      <c r="N346" s="242" t="s">
        <v>118</v>
      </c>
      <c r="O346" s="242">
        <v>288012</v>
      </c>
      <c r="P346" s="256"/>
    </row>
    <row r="347" spans="1:16" ht="33" customHeight="1" x14ac:dyDescent="0.25">
      <c r="A347" s="244"/>
      <c r="B347" s="245"/>
      <c r="C347" s="244"/>
      <c r="D347" s="244"/>
      <c r="E347" s="243"/>
      <c r="F347" s="244"/>
      <c r="G347" s="241"/>
      <c r="H347" s="241"/>
      <c r="I347" s="243"/>
      <c r="J347" s="280"/>
      <c r="K347" s="280"/>
      <c r="L347" s="241"/>
      <c r="M347" s="243"/>
      <c r="N347" s="243"/>
      <c r="O347" s="243"/>
      <c r="P347" s="257"/>
    </row>
    <row r="348" spans="1:16" ht="31.5" customHeight="1" x14ac:dyDescent="0.25">
      <c r="A348" s="244"/>
      <c r="B348" s="245" t="s">
        <v>418</v>
      </c>
      <c r="C348" s="244" t="s">
        <v>419</v>
      </c>
      <c r="D348" s="244" t="s">
        <v>420</v>
      </c>
      <c r="E348" s="43" t="s">
        <v>2</v>
      </c>
      <c r="F348" s="244" t="s">
        <v>90</v>
      </c>
      <c r="G348" s="45">
        <v>2</v>
      </c>
      <c r="H348" s="43">
        <v>0</v>
      </c>
      <c r="I348" s="43">
        <v>0</v>
      </c>
      <c r="J348" s="45">
        <v>1</v>
      </c>
      <c r="K348" s="43">
        <v>0</v>
      </c>
      <c r="L348" s="43">
        <v>0</v>
      </c>
      <c r="M348" s="43">
        <v>0</v>
      </c>
      <c r="N348" s="97"/>
      <c r="O348" s="97"/>
      <c r="P348" s="55"/>
    </row>
    <row r="349" spans="1:16" ht="31.5" customHeight="1" x14ac:dyDescent="0.25">
      <c r="A349" s="244"/>
      <c r="B349" s="245"/>
      <c r="C349" s="244"/>
      <c r="D349" s="244"/>
      <c r="E349" s="43" t="s">
        <v>116</v>
      </c>
      <c r="F349" s="244"/>
      <c r="G349" s="45">
        <v>484</v>
      </c>
      <c r="H349" s="45">
        <v>0</v>
      </c>
      <c r="I349" s="43">
        <v>0</v>
      </c>
      <c r="J349" s="45">
        <v>1498.6</v>
      </c>
      <c r="K349" s="45">
        <v>0</v>
      </c>
      <c r="L349" s="45">
        <v>0</v>
      </c>
      <c r="M349" s="43">
        <v>0</v>
      </c>
      <c r="N349" s="43" t="s">
        <v>118</v>
      </c>
      <c r="O349" s="43"/>
      <c r="P349" s="55"/>
    </row>
    <row r="350" spans="1:16" ht="15.75" customHeight="1" x14ac:dyDescent="0.25">
      <c r="A350" s="57"/>
      <c r="B350" s="248" t="s">
        <v>13</v>
      </c>
      <c r="C350" s="249"/>
      <c r="D350" s="249"/>
      <c r="E350" s="249"/>
      <c r="F350" s="249"/>
      <c r="G350" s="249"/>
      <c r="H350" s="249"/>
      <c r="I350" s="249"/>
      <c r="J350" s="249"/>
      <c r="K350" s="249"/>
      <c r="L350" s="249"/>
      <c r="M350" s="249"/>
      <c r="N350" s="249"/>
      <c r="O350" s="249"/>
      <c r="P350" s="250"/>
    </row>
    <row r="351" spans="1:16" ht="34.5" customHeight="1" x14ac:dyDescent="0.25">
      <c r="A351" s="244"/>
      <c r="B351" s="245" t="s">
        <v>837</v>
      </c>
      <c r="C351" s="244" t="s">
        <v>419</v>
      </c>
      <c r="D351" s="244" t="s">
        <v>420</v>
      </c>
      <c r="E351" s="242" t="s">
        <v>116</v>
      </c>
      <c r="F351" s="244" t="s">
        <v>840</v>
      </c>
      <c r="G351" s="303">
        <v>173.3</v>
      </c>
      <c r="H351" s="240"/>
      <c r="I351" s="242"/>
      <c r="J351" s="240"/>
      <c r="K351" s="240"/>
      <c r="L351" s="240"/>
      <c r="M351" s="242"/>
      <c r="N351" s="242" t="s">
        <v>118</v>
      </c>
      <c r="O351" s="242">
        <v>261067</v>
      </c>
      <c r="P351" s="256"/>
    </row>
    <row r="352" spans="1:16" ht="22.5" customHeight="1" x14ac:dyDescent="0.25">
      <c r="A352" s="244"/>
      <c r="B352" s="245"/>
      <c r="C352" s="244"/>
      <c r="D352" s="244"/>
      <c r="E352" s="243"/>
      <c r="F352" s="244"/>
      <c r="G352" s="304"/>
      <c r="H352" s="241"/>
      <c r="I352" s="243"/>
      <c r="J352" s="241"/>
      <c r="K352" s="241"/>
      <c r="L352" s="241"/>
      <c r="M352" s="243"/>
      <c r="N352" s="243"/>
      <c r="O352" s="243"/>
      <c r="P352" s="257"/>
    </row>
    <row r="353" spans="1:16" ht="52.5" customHeight="1" x14ac:dyDescent="0.25">
      <c r="A353" s="244"/>
      <c r="B353" s="245" t="s">
        <v>838</v>
      </c>
      <c r="C353" s="244" t="s">
        <v>419</v>
      </c>
      <c r="D353" s="244" t="s">
        <v>420</v>
      </c>
      <c r="E353" s="242" t="s">
        <v>116</v>
      </c>
      <c r="F353" s="244" t="s">
        <v>840</v>
      </c>
      <c r="G353" s="303">
        <v>311.10000000000002</v>
      </c>
      <c r="H353" s="279"/>
      <c r="I353" s="279"/>
      <c r="J353" s="279"/>
      <c r="K353" s="279"/>
      <c r="L353" s="258"/>
      <c r="M353" s="258"/>
      <c r="N353" s="242" t="s">
        <v>118</v>
      </c>
      <c r="O353" s="242">
        <v>261067</v>
      </c>
      <c r="P353" s="256"/>
    </row>
    <row r="354" spans="1:16" ht="117.75" customHeight="1" x14ac:dyDescent="0.25">
      <c r="A354" s="244"/>
      <c r="B354" s="245"/>
      <c r="C354" s="244"/>
      <c r="D354" s="244"/>
      <c r="E354" s="243"/>
      <c r="F354" s="244"/>
      <c r="G354" s="304"/>
      <c r="H354" s="280"/>
      <c r="I354" s="280"/>
      <c r="J354" s="280"/>
      <c r="K354" s="280"/>
      <c r="L354" s="259"/>
      <c r="M354" s="259"/>
      <c r="N354" s="243"/>
      <c r="O354" s="243"/>
      <c r="P354" s="257"/>
    </row>
    <row r="355" spans="1:16" ht="45" customHeight="1" x14ac:dyDescent="0.25">
      <c r="A355" s="244"/>
      <c r="B355" s="245" t="s">
        <v>839</v>
      </c>
      <c r="C355" s="244" t="s">
        <v>419</v>
      </c>
      <c r="D355" s="244" t="s">
        <v>420</v>
      </c>
      <c r="E355" s="242" t="s">
        <v>116</v>
      </c>
      <c r="F355" s="244" t="s">
        <v>840</v>
      </c>
      <c r="G355" s="303"/>
      <c r="H355" s="279"/>
      <c r="I355" s="279"/>
      <c r="J355" s="242">
        <v>1498.6</v>
      </c>
      <c r="K355" s="279"/>
      <c r="L355" s="258"/>
      <c r="M355" s="258"/>
      <c r="N355" s="242" t="s">
        <v>118</v>
      </c>
      <c r="O355" s="242">
        <v>261067</v>
      </c>
      <c r="P355" s="256"/>
    </row>
    <row r="356" spans="1:16" ht="3" customHeight="1" x14ac:dyDescent="0.25">
      <c r="A356" s="244"/>
      <c r="B356" s="245"/>
      <c r="C356" s="244"/>
      <c r="D356" s="244"/>
      <c r="E356" s="243"/>
      <c r="F356" s="244"/>
      <c r="G356" s="304"/>
      <c r="H356" s="280"/>
      <c r="I356" s="280"/>
      <c r="J356" s="243"/>
      <c r="K356" s="280"/>
      <c r="L356" s="259"/>
      <c r="M356" s="259"/>
      <c r="N356" s="243"/>
      <c r="O356" s="243"/>
      <c r="P356" s="257"/>
    </row>
    <row r="357" spans="1:16" ht="27" customHeight="1" x14ac:dyDescent="0.25">
      <c r="A357" s="244"/>
      <c r="B357" s="245" t="s">
        <v>265</v>
      </c>
      <c r="C357" s="244" t="s">
        <v>419</v>
      </c>
      <c r="D357" s="244" t="s">
        <v>420</v>
      </c>
      <c r="E357" s="43" t="s">
        <v>2</v>
      </c>
      <c r="F357" s="244" t="s">
        <v>90</v>
      </c>
      <c r="G357" s="43">
        <f>G360</f>
        <v>10</v>
      </c>
      <c r="H357" s="43">
        <v>13</v>
      </c>
      <c r="I357" s="43">
        <v>14</v>
      </c>
      <c r="J357" s="43">
        <v>17</v>
      </c>
      <c r="K357" s="43">
        <v>18</v>
      </c>
      <c r="L357" s="43">
        <v>20</v>
      </c>
      <c r="M357" s="43">
        <v>20</v>
      </c>
      <c r="N357" s="97"/>
      <c r="O357" s="43"/>
      <c r="P357" s="55"/>
    </row>
    <row r="358" spans="1:16" ht="18.75" customHeight="1" x14ac:dyDescent="0.25">
      <c r="A358" s="244"/>
      <c r="B358" s="245"/>
      <c r="C358" s="244"/>
      <c r="D358" s="244"/>
      <c r="E358" s="43" t="s">
        <v>116</v>
      </c>
      <c r="F358" s="244"/>
      <c r="G358" s="45">
        <f>G361</f>
        <v>194.13200000000001</v>
      </c>
      <c r="H358" s="45">
        <f t="shared" ref="H358:M358" si="37">H361</f>
        <v>33.6</v>
      </c>
      <c r="I358" s="45">
        <v>23.1</v>
      </c>
      <c r="J358" s="45">
        <f t="shared" si="37"/>
        <v>36.200000000000003</v>
      </c>
      <c r="K358" s="45">
        <f t="shared" si="37"/>
        <v>12.5</v>
      </c>
      <c r="L358" s="45">
        <f t="shared" si="37"/>
        <v>29</v>
      </c>
      <c r="M358" s="45">
        <f t="shared" si="37"/>
        <v>0</v>
      </c>
      <c r="N358" s="43" t="s">
        <v>118</v>
      </c>
      <c r="O358" s="43">
        <v>261067</v>
      </c>
      <c r="P358" s="55"/>
    </row>
    <row r="359" spans="1:16" ht="21" customHeight="1" x14ac:dyDescent="0.25">
      <c r="A359" s="57"/>
      <c r="B359" s="248" t="s">
        <v>13</v>
      </c>
      <c r="C359" s="249"/>
      <c r="D359" s="249"/>
      <c r="E359" s="249"/>
      <c r="F359" s="249"/>
      <c r="G359" s="249"/>
      <c r="H359" s="249"/>
      <c r="I359" s="249"/>
      <c r="J359" s="249"/>
      <c r="K359" s="249"/>
      <c r="L359" s="249"/>
      <c r="M359" s="249"/>
      <c r="N359" s="249"/>
      <c r="O359" s="249"/>
      <c r="P359" s="250"/>
    </row>
    <row r="360" spans="1:16" ht="16.5" customHeight="1" x14ac:dyDescent="0.25">
      <c r="A360" s="320"/>
      <c r="B360" s="245" t="s">
        <v>421</v>
      </c>
      <c r="C360" s="244" t="s">
        <v>419</v>
      </c>
      <c r="D360" s="244" t="s">
        <v>420</v>
      </c>
      <c r="E360" s="43" t="s">
        <v>2</v>
      </c>
      <c r="F360" s="273"/>
      <c r="G360" s="43">
        <v>10</v>
      </c>
      <c r="H360" s="43">
        <v>3</v>
      </c>
      <c r="I360" s="43">
        <v>1</v>
      </c>
      <c r="J360" s="43">
        <v>3</v>
      </c>
      <c r="K360" s="43">
        <v>1</v>
      </c>
      <c r="L360" s="43">
        <v>2</v>
      </c>
      <c r="M360" s="43">
        <v>0</v>
      </c>
      <c r="N360" s="59"/>
      <c r="O360" s="59"/>
      <c r="P360" s="59"/>
    </row>
    <row r="361" spans="1:16" ht="21" customHeight="1" x14ac:dyDescent="0.25">
      <c r="A361" s="320"/>
      <c r="B361" s="245"/>
      <c r="C361" s="244"/>
      <c r="D361" s="244"/>
      <c r="E361" s="43" t="s">
        <v>116</v>
      </c>
      <c r="F361" s="273"/>
      <c r="G361" s="45">
        <v>194.13200000000001</v>
      </c>
      <c r="H361" s="45">
        <v>33.6</v>
      </c>
      <c r="I361" s="45">
        <v>23.1</v>
      </c>
      <c r="J361" s="45">
        <v>36.200000000000003</v>
      </c>
      <c r="K361" s="45">
        <v>12.5</v>
      </c>
      <c r="L361" s="45">
        <v>29</v>
      </c>
      <c r="M361" s="45">
        <v>0</v>
      </c>
      <c r="N361" s="43" t="s">
        <v>118</v>
      </c>
      <c r="O361" s="43">
        <v>261067</v>
      </c>
      <c r="P361" s="59"/>
    </row>
    <row r="362" spans="1:16" ht="34.5" customHeight="1" x14ac:dyDescent="0.25">
      <c r="A362" s="244"/>
      <c r="B362" s="245" t="s">
        <v>422</v>
      </c>
      <c r="C362" s="244" t="s">
        <v>419</v>
      </c>
      <c r="D362" s="244" t="s">
        <v>420</v>
      </c>
      <c r="E362" s="43" t="s">
        <v>103</v>
      </c>
      <c r="F362" s="244" t="s">
        <v>90</v>
      </c>
      <c r="G362" s="45">
        <v>1</v>
      </c>
      <c r="H362" s="45">
        <v>4</v>
      </c>
      <c r="I362" s="45">
        <v>0</v>
      </c>
      <c r="J362" s="45">
        <v>3</v>
      </c>
      <c r="K362" s="45">
        <v>1</v>
      </c>
      <c r="L362" s="45">
        <v>1</v>
      </c>
      <c r="M362" s="45">
        <v>1</v>
      </c>
      <c r="N362" s="97"/>
      <c r="O362" s="97"/>
      <c r="P362" s="55"/>
    </row>
    <row r="363" spans="1:16" ht="14.25" customHeight="1" x14ac:dyDescent="0.25">
      <c r="A363" s="244"/>
      <c r="B363" s="245"/>
      <c r="C363" s="244"/>
      <c r="D363" s="244"/>
      <c r="E363" s="43" t="s">
        <v>116</v>
      </c>
      <c r="F363" s="244"/>
      <c r="G363" s="45">
        <f>G366+G368+G370+G371+G374+G376</f>
        <v>59.5</v>
      </c>
      <c r="H363" s="45">
        <f>H365+H367+H369+H372+H374+H375</f>
        <v>195.47030000000001</v>
      </c>
      <c r="I363" s="45">
        <f t="shared" ref="I363" si="38">I366+I368+I370+I372+I374+I376</f>
        <v>0</v>
      </c>
      <c r="J363" s="45">
        <f>J366+J367+J369+J371+J374+J376</f>
        <v>177.2</v>
      </c>
      <c r="K363" s="45">
        <f>K366+K368+K370+K372+K373+K376</f>
        <v>80</v>
      </c>
      <c r="L363" s="45">
        <f>L366+L368+L370+L372+L374+L375</f>
        <v>80</v>
      </c>
      <c r="M363" s="45">
        <f>M366+M368+M370+M371+M374+M376</f>
        <v>68</v>
      </c>
      <c r="N363" s="43" t="s">
        <v>118</v>
      </c>
      <c r="O363" s="43"/>
      <c r="P363" s="55"/>
    </row>
    <row r="364" spans="1:16" ht="20.25" customHeight="1" x14ac:dyDescent="0.25">
      <c r="A364" s="57"/>
      <c r="B364" s="248" t="s">
        <v>13</v>
      </c>
      <c r="C364" s="249"/>
      <c r="D364" s="249"/>
      <c r="E364" s="249"/>
      <c r="F364" s="249"/>
      <c r="G364" s="249"/>
      <c r="H364" s="249"/>
      <c r="I364" s="249"/>
      <c r="J364" s="249"/>
      <c r="K364" s="249"/>
      <c r="L364" s="249"/>
      <c r="M364" s="249"/>
      <c r="N364" s="249"/>
      <c r="O364" s="249"/>
      <c r="P364" s="250"/>
    </row>
    <row r="365" spans="1:16" ht="29.25" customHeight="1" x14ac:dyDescent="0.25">
      <c r="A365" s="244"/>
      <c r="B365" s="316" t="s">
        <v>423</v>
      </c>
      <c r="C365" s="244" t="s">
        <v>419</v>
      </c>
      <c r="D365" s="244" t="s">
        <v>420</v>
      </c>
      <c r="E365" s="242" t="s">
        <v>116</v>
      </c>
      <c r="F365" s="244" t="s">
        <v>90</v>
      </c>
      <c r="G365" s="240"/>
      <c r="H365" s="279">
        <v>69.400000000000006</v>
      </c>
      <c r="I365" s="364"/>
      <c r="J365" s="364"/>
      <c r="K365" s="364"/>
      <c r="L365" s="364"/>
      <c r="M365" s="242"/>
      <c r="N365" s="242" t="s">
        <v>118</v>
      </c>
      <c r="O365" s="242">
        <v>261067</v>
      </c>
      <c r="P365" s="256"/>
    </row>
    <row r="366" spans="1:16" ht="18.75" customHeight="1" x14ac:dyDescent="0.25">
      <c r="A366" s="244"/>
      <c r="B366" s="316"/>
      <c r="C366" s="244"/>
      <c r="D366" s="244"/>
      <c r="E366" s="243"/>
      <c r="F366" s="244"/>
      <c r="G366" s="241"/>
      <c r="H366" s="280"/>
      <c r="I366" s="365"/>
      <c r="J366" s="365"/>
      <c r="K366" s="365"/>
      <c r="L366" s="365"/>
      <c r="M366" s="243"/>
      <c r="N366" s="243"/>
      <c r="O366" s="243"/>
      <c r="P366" s="257"/>
    </row>
    <row r="367" spans="1:16" ht="27" customHeight="1" x14ac:dyDescent="0.25">
      <c r="A367" s="244"/>
      <c r="B367" s="316" t="s">
        <v>424</v>
      </c>
      <c r="C367" s="244" t="s">
        <v>419</v>
      </c>
      <c r="D367" s="244" t="s">
        <v>420</v>
      </c>
      <c r="E367" s="242" t="s">
        <v>116</v>
      </c>
      <c r="F367" s="244" t="s">
        <v>90</v>
      </c>
      <c r="G367" s="279"/>
      <c r="H367" s="279">
        <v>52.923000000000002</v>
      </c>
      <c r="I367" s="279"/>
      <c r="J367" s="279">
        <v>29.5</v>
      </c>
      <c r="K367" s="279"/>
      <c r="L367" s="279"/>
      <c r="M367" s="279"/>
      <c r="N367" s="242" t="s">
        <v>118</v>
      </c>
      <c r="O367" s="242">
        <v>261067</v>
      </c>
      <c r="P367" s="256"/>
    </row>
    <row r="368" spans="1:16" ht="32.25" customHeight="1" x14ac:dyDescent="0.25">
      <c r="A368" s="244"/>
      <c r="B368" s="316"/>
      <c r="C368" s="244"/>
      <c r="D368" s="244"/>
      <c r="E368" s="243"/>
      <c r="F368" s="244"/>
      <c r="G368" s="280"/>
      <c r="H368" s="280"/>
      <c r="I368" s="280"/>
      <c r="J368" s="280"/>
      <c r="K368" s="280"/>
      <c r="L368" s="280"/>
      <c r="M368" s="280"/>
      <c r="N368" s="243"/>
      <c r="O368" s="243"/>
      <c r="P368" s="257"/>
    </row>
    <row r="369" spans="1:16" ht="27" customHeight="1" x14ac:dyDescent="0.25">
      <c r="A369" s="244"/>
      <c r="B369" s="316" t="s">
        <v>425</v>
      </c>
      <c r="C369" s="244" t="s">
        <v>419</v>
      </c>
      <c r="D369" s="244" t="s">
        <v>420</v>
      </c>
      <c r="E369" s="242" t="s">
        <v>116</v>
      </c>
      <c r="F369" s="244" t="s">
        <v>90</v>
      </c>
      <c r="G369" s="279"/>
      <c r="H369" s="279">
        <v>47.4</v>
      </c>
      <c r="I369" s="279"/>
      <c r="J369" s="279">
        <v>80</v>
      </c>
      <c r="K369" s="279"/>
      <c r="L369" s="279"/>
      <c r="M369" s="279"/>
      <c r="N369" s="242" t="s">
        <v>118</v>
      </c>
      <c r="O369" s="242">
        <v>261067</v>
      </c>
      <c r="P369" s="256"/>
    </row>
    <row r="370" spans="1:16" ht="24.75" customHeight="1" x14ac:dyDescent="0.25">
      <c r="A370" s="244"/>
      <c r="B370" s="316"/>
      <c r="C370" s="244"/>
      <c r="D370" s="244"/>
      <c r="E370" s="243"/>
      <c r="F370" s="244"/>
      <c r="G370" s="280"/>
      <c r="H370" s="280"/>
      <c r="I370" s="280"/>
      <c r="J370" s="280"/>
      <c r="K370" s="280"/>
      <c r="L370" s="280"/>
      <c r="M370" s="280"/>
      <c r="N370" s="243"/>
      <c r="O370" s="243"/>
      <c r="P370" s="257"/>
    </row>
    <row r="371" spans="1:16" ht="36" customHeight="1" x14ac:dyDescent="0.25">
      <c r="A371" s="244"/>
      <c r="B371" s="316" t="s">
        <v>426</v>
      </c>
      <c r="C371" s="244" t="s">
        <v>419</v>
      </c>
      <c r="D371" s="244"/>
      <c r="E371" s="242" t="s">
        <v>116</v>
      </c>
      <c r="F371" s="244" t="s">
        <v>90</v>
      </c>
      <c r="G371" s="279">
        <v>59.5</v>
      </c>
      <c r="H371" s="279"/>
      <c r="I371" s="279"/>
      <c r="J371" s="279">
        <v>67.7</v>
      </c>
      <c r="K371" s="279"/>
      <c r="L371" s="279"/>
      <c r="M371" s="279">
        <v>68</v>
      </c>
      <c r="N371" s="242" t="s">
        <v>118</v>
      </c>
      <c r="O371" s="242">
        <v>261067</v>
      </c>
      <c r="P371" s="258"/>
    </row>
    <row r="372" spans="1:16" ht="42.75" customHeight="1" x14ac:dyDescent="0.25">
      <c r="A372" s="244"/>
      <c r="B372" s="316"/>
      <c r="C372" s="244"/>
      <c r="D372" s="244"/>
      <c r="E372" s="243"/>
      <c r="F372" s="244"/>
      <c r="G372" s="280"/>
      <c r="H372" s="280"/>
      <c r="I372" s="280"/>
      <c r="J372" s="280"/>
      <c r="K372" s="280"/>
      <c r="L372" s="280"/>
      <c r="M372" s="280"/>
      <c r="N372" s="243"/>
      <c r="O372" s="243"/>
      <c r="P372" s="259"/>
    </row>
    <row r="373" spans="1:16" ht="46.5" customHeight="1" x14ac:dyDescent="0.25">
      <c r="A373" s="244"/>
      <c r="B373" s="245" t="s">
        <v>427</v>
      </c>
      <c r="C373" s="244" t="s">
        <v>419</v>
      </c>
      <c r="D373" s="244"/>
      <c r="E373" s="242" t="s">
        <v>116</v>
      </c>
      <c r="F373" s="244" t="s">
        <v>90</v>
      </c>
      <c r="G373" s="279"/>
      <c r="H373" s="279"/>
      <c r="I373" s="279"/>
      <c r="J373" s="279"/>
      <c r="K373" s="279">
        <v>80</v>
      </c>
      <c r="L373" s="279"/>
      <c r="M373" s="279"/>
      <c r="N373" s="242" t="s">
        <v>118</v>
      </c>
      <c r="O373" s="242">
        <v>261067</v>
      </c>
      <c r="P373" s="256"/>
    </row>
    <row r="374" spans="1:16" ht="15" customHeight="1" x14ac:dyDescent="0.25">
      <c r="A374" s="244"/>
      <c r="B374" s="245"/>
      <c r="C374" s="244"/>
      <c r="D374" s="244"/>
      <c r="E374" s="243"/>
      <c r="F374" s="244"/>
      <c r="G374" s="280"/>
      <c r="H374" s="280"/>
      <c r="I374" s="280"/>
      <c r="J374" s="280"/>
      <c r="K374" s="280"/>
      <c r="L374" s="280"/>
      <c r="M374" s="280"/>
      <c r="N374" s="243"/>
      <c r="O374" s="243"/>
      <c r="P374" s="257"/>
    </row>
    <row r="375" spans="1:16" ht="30.75" customHeight="1" x14ac:dyDescent="0.25">
      <c r="A375" s="244"/>
      <c r="B375" s="245" t="s">
        <v>428</v>
      </c>
      <c r="C375" s="244" t="s">
        <v>419</v>
      </c>
      <c r="D375" s="244"/>
      <c r="E375" s="242" t="s">
        <v>116</v>
      </c>
      <c r="F375" s="244" t="s">
        <v>90</v>
      </c>
      <c r="G375" s="279"/>
      <c r="H375" s="279">
        <v>25.747299999999999</v>
      </c>
      <c r="I375" s="279"/>
      <c r="J375" s="279"/>
      <c r="K375" s="279"/>
      <c r="L375" s="279">
        <v>80</v>
      </c>
      <c r="M375" s="279"/>
      <c r="N375" s="242" t="s">
        <v>118</v>
      </c>
      <c r="O375" s="242">
        <v>261067</v>
      </c>
      <c r="P375" s="256"/>
    </row>
    <row r="376" spans="1:16" ht="36" customHeight="1" x14ac:dyDescent="0.25">
      <c r="A376" s="244"/>
      <c r="B376" s="245"/>
      <c r="C376" s="244"/>
      <c r="D376" s="244"/>
      <c r="E376" s="243"/>
      <c r="F376" s="244"/>
      <c r="G376" s="280"/>
      <c r="H376" s="280"/>
      <c r="I376" s="280"/>
      <c r="J376" s="280"/>
      <c r="K376" s="280"/>
      <c r="L376" s="280"/>
      <c r="M376" s="280"/>
      <c r="N376" s="243"/>
      <c r="O376" s="243"/>
      <c r="P376" s="257"/>
    </row>
    <row r="377" spans="1:16" ht="45" x14ac:dyDescent="0.25">
      <c r="A377" s="43"/>
      <c r="B377" s="54" t="s">
        <v>841</v>
      </c>
      <c r="C377" s="43" t="s">
        <v>429</v>
      </c>
      <c r="D377" s="43" t="s">
        <v>420</v>
      </c>
      <c r="E377" s="43" t="s">
        <v>103</v>
      </c>
      <c r="F377" s="43" t="s">
        <v>90</v>
      </c>
      <c r="G377" s="48">
        <v>4</v>
      </c>
      <c r="H377" s="48">
        <v>3</v>
      </c>
      <c r="I377" s="48"/>
      <c r="J377" s="48"/>
      <c r="K377" s="48">
        <v>4</v>
      </c>
      <c r="L377" s="48"/>
      <c r="M377" s="48">
        <v>1</v>
      </c>
      <c r="N377" s="43"/>
      <c r="O377" s="43"/>
      <c r="P377" s="55"/>
    </row>
    <row r="378" spans="1:16" ht="24" customHeight="1" x14ac:dyDescent="0.25">
      <c r="A378" s="244"/>
      <c r="B378" s="245" t="s">
        <v>430</v>
      </c>
      <c r="C378" s="244" t="s">
        <v>431</v>
      </c>
      <c r="D378" s="244" t="s">
        <v>420</v>
      </c>
      <c r="E378" s="43" t="s">
        <v>103</v>
      </c>
      <c r="F378" s="244" t="s">
        <v>90</v>
      </c>
      <c r="G378" s="48">
        <v>3</v>
      </c>
      <c r="H378" s="48">
        <v>2</v>
      </c>
      <c r="I378" s="48"/>
      <c r="J378" s="48"/>
      <c r="K378" s="48">
        <v>4</v>
      </c>
      <c r="L378" s="48"/>
      <c r="M378" s="48"/>
      <c r="N378" s="97"/>
      <c r="O378" s="97"/>
      <c r="P378" s="55"/>
    </row>
    <row r="379" spans="1:16" ht="26.25" customHeight="1" x14ac:dyDescent="0.25">
      <c r="A379" s="244"/>
      <c r="B379" s="245"/>
      <c r="C379" s="244"/>
      <c r="D379" s="244"/>
      <c r="E379" s="43" t="s">
        <v>116</v>
      </c>
      <c r="F379" s="244"/>
      <c r="G379" s="45">
        <f>G382+G384+G386+G388+G390+G392+G394+G396+G398</f>
        <v>106.30000000000001</v>
      </c>
      <c r="H379" s="45">
        <f>H381+H383+H386+H388+H390+H392+H395+H397+H399</f>
        <v>31.327999999999999</v>
      </c>
      <c r="I379" s="45"/>
      <c r="J379" s="45">
        <f>J382+J384+J385+J387+J389+J391+J395+J397+J399</f>
        <v>1493.9</v>
      </c>
      <c r="K379" s="45">
        <f>K382+K384+K385+K387+K389+K391+K395+K397+K399</f>
        <v>4598</v>
      </c>
      <c r="L379" s="45"/>
      <c r="M379" s="45"/>
      <c r="N379" s="43" t="s">
        <v>123</v>
      </c>
      <c r="O379" s="43"/>
      <c r="P379" s="55"/>
    </row>
    <row r="380" spans="1:16" ht="15.75" customHeight="1" x14ac:dyDescent="0.25">
      <c r="A380" s="57"/>
      <c r="B380" s="248" t="s">
        <v>13</v>
      </c>
      <c r="C380" s="249"/>
      <c r="D380" s="249"/>
      <c r="E380" s="249"/>
      <c r="F380" s="249"/>
      <c r="G380" s="249"/>
      <c r="H380" s="249"/>
      <c r="I380" s="249"/>
      <c r="J380" s="249"/>
      <c r="K380" s="249"/>
      <c r="L380" s="249"/>
      <c r="M380" s="249"/>
      <c r="N380" s="249"/>
      <c r="O380" s="249"/>
      <c r="P380" s="250"/>
    </row>
    <row r="381" spans="1:16" ht="15.75" customHeight="1" x14ac:dyDescent="0.25">
      <c r="A381" s="320"/>
      <c r="B381" s="245" t="s">
        <v>432</v>
      </c>
      <c r="C381" s="244" t="s">
        <v>419</v>
      </c>
      <c r="D381" s="244" t="s">
        <v>420</v>
      </c>
      <c r="E381" s="242" t="s">
        <v>116</v>
      </c>
      <c r="F381" s="244" t="s">
        <v>90</v>
      </c>
      <c r="G381" s="279"/>
      <c r="H381" s="279">
        <v>20.809159999999999</v>
      </c>
      <c r="I381" s="279"/>
      <c r="J381" s="279"/>
      <c r="K381" s="279"/>
      <c r="L381" s="256"/>
      <c r="M381" s="256"/>
      <c r="N381" s="242" t="s">
        <v>118</v>
      </c>
      <c r="O381" s="242">
        <v>261202</v>
      </c>
      <c r="P381" s="256"/>
    </row>
    <row r="382" spans="1:16" ht="39" customHeight="1" x14ac:dyDescent="0.25">
      <c r="A382" s="320"/>
      <c r="B382" s="245"/>
      <c r="C382" s="244"/>
      <c r="D382" s="244"/>
      <c r="E382" s="243"/>
      <c r="F382" s="244"/>
      <c r="G382" s="280"/>
      <c r="H382" s="280"/>
      <c r="I382" s="280"/>
      <c r="J382" s="280"/>
      <c r="K382" s="280"/>
      <c r="L382" s="257"/>
      <c r="M382" s="257"/>
      <c r="N382" s="243"/>
      <c r="O382" s="243"/>
      <c r="P382" s="257"/>
    </row>
    <row r="383" spans="1:16" ht="15.75" customHeight="1" x14ac:dyDescent="0.25">
      <c r="A383" s="244"/>
      <c r="B383" s="245" t="s">
        <v>433</v>
      </c>
      <c r="C383" s="244" t="s">
        <v>419</v>
      </c>
      <c r="D383" s="244" t="s">
        <v>420</v>
      </c>
      <c r="E383" s="242" t="s">
        <v>116</v>
      </c>
      <c r="F383" s="244" t="s">
        <v>90</v>
      </c>
      <c r="G383" s="279"/>
      <c r="H383" s="279">
        <v>10.518840000000001</v>
      </c>
      <c r="I383" s="279"/>
      <c r="J383" s="279"/>
      <c r="K383" s="279"/>
      <c r="L383" s="256"/>
      <c r="M383" s="256"/>
      <c r="N383" s="242" t="s">
        <v>118</v>
      </c>
      <c r="O383" s="242">
        <v>261202</v>
      </c>
      <c r="P383" s="256"/>
    </row>
    <row r="384" spans="1:16" ht="31.5" customHeight="1" x14ac:dyDescent="0.25">
      <c r="A384" s="244"/>
      <c r="B384" s="245"/>
      <c r="C384" s="244"/>
      <c r="D384" s="244"/>
      <c r="E384" s="243"/>
      <c r="F384" s="244"/>
      <c r="G384" s="280"/>
      <c r="H384" s="280"/>
      <c r="I384" s="280"/>
      <c r="J384" s="280"/>
      <c r="K384" s="280"/>
      <c r="L384" s="257"/>
      <c r="M384" s="257"/>
      <c r="N384" s="243"/>
      <c r="O384" s="243"/>
      <c r="P384" s="257"/>
    </row>
    <row r="385" spans="1:16" ht="30" customHeight="1" x14ac:dyDescent="0.25">
      <c r="A385" s="244"/>
      <c r="B385" s="245" t="s">
        <v>435</v>
      </c>
      <c r="C385" s="244" t="s">
        <v>419</v>
      </c>
      <c r="D385" s="244" t="s">
        <v>420</v>
      </c>
      <c r="E385" s="242" t="s">
        <v>116</v>
      </c>
      <c r="F385" s="244" t="s">
        <v>90</v>
      </c>
      <c r="G385" s="279"/>
      <c r="H385" s="279"/>
      <c r="I385" s="279"/>
      <c r="J385" s="279">
        <v>695.6</v>
      </c>
      <c r="K385" s="279">
        <v>978.2</v>
      </c>
      <c r="L385" s="256"/>
      <c r="M385" s="256"/>
      <c r="N385" s="242" t="s">
        <v>118</v>
      </c>
      <c r="O385" s="242">
        <v>288011</v>
      </c>
      <c r="P385" s="256"/>
    </row>
    <row r="386" spans="1:16" ht="26.25" customHeight="1" x14ac:dyDescent="0.25">
      <c r="A386" s="244"/>
      <c r="B386" s="245"/>
      <c r="C386" s="244"/>
      <c r="D386" s="244"/>
      <c r="E386" s="243"/>
      <c r="F386" s="244"/>
      <c r="G386" s="280"/>
      <c r="H386" s="280"/>
      <c r="I386" s="280"/>
      <c r="J386" s="280"/>
      <c r="K386" s="280"/>
      <c r="L386" s="257"/>
      <c r="M386" s="257"/>
      <c r="N386" s="243"/>
      <c r="O386" s="243"/>
      <c r="P386" s="257"/>
    </row>
    <row r="387" spans="1:16" ht="28.5" customHeight="1" x14ac:dyDescent="0.25">
      <c r="A387" s="244"/>
      <c r="B387" s="245" t="s">
        <v>436</v>
      </c>
      <c r="C387" s="244" t="s">
        <v>419</v>
      </c>
      <c r="D387" s="244" t="s">
        <v>420</v>
      </c>
      <c r="E387" s="242" t="s">
        <v>116</v>
      </c>
      <c r="F387" s="244" t="s">
        <v>90</v>
      </c>
      <c r="G387" s="279"/>
      <c r="H387" s="279"/>
      <c r="I387" s="279"/>
      <c r="J387" s="279">
        <v>266.10000000000002</v>
      </c>
      <c r="K387" s="279">
        <v>1206.5999999999999</v>
      </c>
      <c r="L387" s="256"/>
      <c r="M387" s="256"/>
      <c r="N387" s="242" t="s">
        <v>118</v>
      </c>
      <c r="O387" s="242">
        <v>288011</v>
      </c>
      <c r="P387" s="256"/>
    </row>
    <row r="388" spans="1:16" ht="34.5" customHeight="1" x14ac:dyDescent="0.25">
      <c r="A388" s="244"/>
      <c r="B388" s="245"/>
      <c r="C388" s="244"/>
      <c r="D388" s="244"/>
      <c r="E388" s="243"/>
      <c r="F388" s="244"/>
      <c r="G388" s="280"/>
      <c r="H388" s="280"/>
      <c r="I388" s="280"/>
      <c r="J388" s="280"/>
      <c r="K388" s="280"/>
      <c r="L388" s="257"/>
      <c r="M388" s="257"/>
      <c r="N388" s="243"/>
      <c r="O388" s="243"/>
      <c r="P388" s="257"/>
    </row>
    <row r="389" spans="1:16" ht="25.5" customHeight="1" x14ac:dyDescent="0.25">
      <c r="A389" s="244"/>
      <c r="B389" s="245" t="s">
        <v>437</v>
      </c>
      <c r="C389" s="244" t="s">
        <v>419</v>
      </c>
      <c r="D389" s="244" t="s">
        <v>420</v>
      </c>
      <c r="E389" s="242" t="s">
        <v>116</v>
      </c>
      <c r="F389" s="244" t="s">
        <v>90</v>
      </c>
      <c r="G389" s="279"/>
      <c r="H389" s="279"/>
      <c r="I389" s="279"/>
      <c r="J389" s="279">
        <v>266.10000000000002</v>
      </c>
      <c r="K389" s="279">
        <v>1206.5999999999999</v>
      </c>
      <c r="L389" s="256"/>
      <c r="M389" s="256"/>
      <c r="N389" s="242" t="s">
        <v>118</v>
      </c>
      <c r="O389" s="242">
        <v>288011</v>
      </c>
      <c r="P389" s="256"/>
    </row>
    <row r="390" spans="1:16" ht="43.5" customHeight="1" x14ac:dyDescent="0.25">
      <c r="A390" s="244"/>
      <c r="B390" s="245"/>
      <c r="C390" s="244"/>
      <c r="D390" s="244"/>
      <c r="E390" s="243"/>
      <c r="F390" s="244"/>
      <c r="G390" s="280"/>
      <c r="H390" s="280"/>
      <c r="I390" s="280"/>
      <c r="J390" s="280"/>
      <c r="K390" s="280"/>
      <c r="L390" s="257"/>
      <c r="M390" s="257"/>
      <c r="N390" s="243"/>
      <c r="O390" s="243"/>
      <c r="P390" s="257"/>
    </row>
    <row r="391" spans="1:16" ht="28.5" customHeight="1" x14ac:dyDescent="0.25">
      <c r="A391" s="244"/>
      <c r="B391" s="245" t="s">
        <v>842</v>
      </c>
      <c r="C391" s="244" t="s">
        <v>419</v>
      </c>
      <c r="D391" s="244" t="s">
        <v>420</v>
      </c>
      <c r="E391" s="242" t="s">
        <v>116</v>
      </c>
      <c r="F391" s="244" t="s">
        <v>90</v>
      </c>
      <c r="G391" s="279"/>
      <c r="H391" s="279"/>
      <c r="I391" s="279"/>
      <c r="J391" s="279">
        <v>266.10000000000002</v>
      </c>
      <c r="K391" s="279">
        <v>1206.5999999999999</v>
      </c>
      <c r="L391" s="256"/>
      <c r="M391" s="256"/>
      <c r="N391" s="242" t="s">
        <v>118</v>
      </c>
      <c r="O391" s="242">
        <v>288011</v>
      </c>
      <c r="P391" s="256"/>
    </row>
    <row r="392" spans="1:16" ht="33.75" customHeight="1" x14ac:dyDescent="0.25">
      <c r="A392" s="244"/>
      <c r="B392" s="245"/>
      <c r="C392" s="244"/>
      <c r="D392" s="244"/>
      <c r="E392" s="243"/>
      <c r="F392" s="244"/>
      <c r="G392" s="280"/>
      <c r="H392" s="280"/>
      <c r="I392" s="280"/>
      <c r="J392" s="280"/>
      <c r="K392" s="280"/>
      <c r="L392" s="257"/>
      <c r="M392" s="257"/>
      <c r="N392" s="243"/>
      <c r="O392" s="243"/>
      <c r="P392" s="257"/>
    </row>
    <row r="393" spans="1:16" x14ac:dyDescent="0.25">
      <c r="A393" s="57"/>
      <c r="B393" s="248" t="s">
        <v>14</v>
      </c>
      <c r="C393" s="249"/>
      <c r="D393" s="249"/>
      <c r="E393" s="249"/>
      <c r="F393" s="249"/>
      <c r="G393" s="249"/>
      <c r="H393" s="249"/>
      <c r="I393" s="249"/>
      <c r="J393" s="249"/>
      <c r="K393" s="249"/>
      <c r="L393" s="249"/>
      <c r="M393" s="249"/>
      <c r="N393" s="249"/>
      <c r="O393" s="249"/>
      <c r="P393" s="250"/>
    </row>
    <row r="394" spans="1:16" ht="15.75" customHeight="1" x14ac:dyDescent="0.25">
      <c r="A394" s="320"/>
      <c r="B394" s="245" t="s">
        <v>434</v>
      </c>
      <c r="C394" s="244" t="s">
        <v>419</v>
      </c>
      <c r="D394" s="244" t="s">
        <v>420</v>
      </c>
      <c r="E394" s="242" t="s">
        <v>116</v>
      </c>
      <c r="F394" s="244" t="s">
        <v>90</v>
      </c>
      <c r="G394" s="279">
        <v>6.8</v>
      </c>
      <c r="H394" s="252"/>
      <c r="I394" s="252"/>
      <c r="J394" s="252"/>
      <c r="K394" s="252"/>
      <c r="L394" s="252"/>
      <c r="M394" s="252"/>
      <c r="N394" s="242" t="s">
        <v>96</v>
      </c>
      <c r="O394" s="252"/>
      <c r="P394" s="252"/>
    </row>
    <row r="395" spans="1:16" ht="32.25" customHeight="1" x14ac:dyDescent="0.25">
      <c r="A395" s="320"/>
      <c r="B395" s="245"/>
      <c r="C395" s="244"/>
      <c r="D395" s="244"/>
      <c r="E395" s="243"/>
      <c r="F395" s="244"/>
      <c r="G395" s="280"/>
      <c r="H395" s="253"/>
      <c r="I395" s="253"/>
      <c r="J395" s="253"/>
      <c r="K395" s="253"/>
      <c r="L395" s="253"/>
      <c r="M395" s="253"/>
      <c r="N395" s="243"/>
      <c r="O395" s="253"/>
      <c r="P395" s="253"/>
    </row>
    <row r="396" spans="1:16" ht="15.75" customHeight="1" x14ac:dyDescent="0.25">
      <c r="A396" s="320"/>
      <c r="B396" s="245" t="s">
        <v>438</v>
      </c>
      <c r="C396" s="244" t="s">
        <v>419</v>
      </c>
      <c r="D396" s="244" t="s">
        <v>420</v>
      </c>
      <c r="E396" s="242" t="s">
        <v>116</v>
      </c>
      <c r="F396" s="244" t="s">
        <v>90</v>
      </c>
      <c r="G396" s="279">
        <v>81.400000000000006</v>
      </c>
      <c r="H396" s="279"/>
      <c r="I396" s="279"/>
      <c r="J396" s="279"/>
      <c r="K396" s="279"/>
      <c r="L396" s="279"/>
      <c r="M396" s="279"/>
      <c r="N396" s="242" t="s">
        <v>96</v>
      </c>
      <c r="O396" s="242"/>
      <c r="P396" s="256"/>
    </row>
    <row r="397" spans="1:16" ht="21.75" customHeight="1" x14ac:dyDescent="0.25">
      <c r="A397" s="320"/>
      <c r="B397" s="245"/>
      <c r="C397" s="244"/>
      <c r="D397" s="244"/>
      <c r="E397" s="243"/>
      <c r="F397" s="244"/>
      <c r="G397" s="280"/>
      <c r="H397" s="280"/>
      <c r="I397" s="280"/>
      <c r="J397" s="280"/>
      <c r="K397" s="280"/>
      <c r="L397" s="280"/>
      <c r="M397" s="280"/>
      <c r="N397" s="243"/>
      <c r="O397" s="243"/>
      <c r="P397" s="257"/>
    </row>
    <row r="398" spans="1:16" ht="27.75" customHeight="1" x14ac:dyDescent="0.25">
      <c r="A398" s="320"/>
      <c r="B398" s="245" t="s">
        <v>439</v>
      </c>
      <c r="C398" s="244" t="s">
        <v>419</v>
      </c>
      <c r="D398" s="244" t="s">
        <v>420</v>
      </c>
      <c r="E398" s="242" t="s">
        <v>116</v>
      </c>
      <c r="F398" s="244" t="s">
        <v>90</v>
      </c>
      <c r="G398" s="279">
        <v>18.100000000000001</v>
      </c>
      <c r="H398" s="279"/>
      <c r="I398" s="279"/>
      <c r="J398" s="279"/>
      <c r="K398" s="279"/>
      <c r="L398" s="279"/>
      <c r="M398" s="279"/>
      <c r="N398" s="242" t="s">
        <v>96</v>
      </c>
      <c r="O398" s="242"/>
      <c r="P398" s="256"/>
    </row>
    <row r="399" spans="1:16" ht="38.25" customHeight="1" x14ac:dyDescent="0.25">
      <c r="A399" s="320"/>
      <c r="B399" s="245"/>
      <c r="C399" s="244"/>
      <c r="D399" s="244"/>
      <c r="E399" s="243"/>
      <c r="F399" s="244"/>
      <c r="G399" s="280"/>
      <c r="H399" s="280"/>
      <c r="I399" s="280"/>
      <c r="J399" s="280"/>
      <c r="K399" s="280"/>
      <c r="L399" s="280"/>
      <c r="M399" s="280"/>
      <c r="N399" s="243"/>
      <c r="O399" s="243"/>
      <c r="P399" s="257"/>
    </row>
    <row r="400" spans="1:16" ht="33" customHeight="1" x14ac:dyDescent="0.25">
      <c r="A400" s="244"/>
      <c r="B400" s="245" t="s">
        <v>440</v>
      </c>
      <c r="C400" s="244" t="s">
        <v>431</v>
      </c>
      <c r="D400" s="244" t="s">
        <v>420</v>
      </c>
      <c r="E400" s="43" t="s">
        <v>2</v>
      </c>
      <c r="F400" s="244" t="s">
        <v>90</v>
      </c>
      <c r="G400" s="45">
        <v>1</v>
      </c>
      <c r="H400" s="45">
        <v>1</v>
      </c>
      <c r="I400" s="45"/>
      <c r="J400" s="45"/>
      <c r="K400" s="45"/>
      <c r="L400" s="45"/>
      <c r="M400" s="45">
        <v>1</v>
      </c>
      <c r="N400" s="97"/>
      <c r="O400" s="97"/>
      <c r="P400" s="55"/>
    </row>
    <row r="401" spans="1:16" ht="13.5" customHeight="1" x14ac:dyDescent="0.25">
      <c r="A401" s="244"/>
      <c r="B401" s="245"/>
      <c r="C401" s="244"/>
      <c r="D401" s="244"/>
      <c r="E401" s="43" t="s">
        <v>116</v>
      </c>
      <c r="F401" s="244"/>
      <c r="G401" s="45">
        <f>G404+G406+G408</f>
        <v>9</v>
      </c>
      <c r="H401" s="45">
        <f>H403+H406+H409</f>
        <v>57.502991999999999</v>
      </c>
      <c r="I401" s="45"/>
      <c r="J401" s="45"/>
      <c r="K401" s="45"/>
      <c r="L401" s="45"/>
      <c r="M401" s="45">
        <f>M404+M405+M409</f>
        <v>1000</v>
      </c>
      <c r="N401" s="43" t="s">
        <v>118</v>
      </c>
      <c r="O401" s="43"/>
      <c r="P401" s="55"/>
    </row>
    <row r="402" spans="1:16" ht="15.75" customHeight="1" x14ac:dyDescent="0.25">
      <c r="A402" s="57"/>
      <c r="B402" s="248" t="s">
        <v>13</v>
      </c>
      <c r="C402" s="249"/>
      <c r="D402" s="249"/>
      <c r="E402" s="249"/>
      <c r="F402" s="249"/>
      <c r="G402" s="249"/>
      <c r="H402" s="249"/>
      <c r="I402" s="249"/>
      <c r="J402" s="249"/>
      <c r="K402" s="249"/>
      <c r="L402" s="249"/>
      <c r="M402" s="249"/>
      <c r="N402" s="249"/>
      <c r="O402" s="249"/>
      <c r="P402" s="250"/>
    </row>
    <row r="403" spans="1:16" ht="27" customHeight="1" x14ac:dyDescent="0.25">
      <c r="A403" s="244"/>
      <c r="B403" s="245" t="s">
        <v>441</v>
      </c>
      <c r="C403" s="244" t="s">
        <v>419</v>
      </c>
      <c r="D403" s="244" t="s">
        <v>420</v>
      </c>
      <c r="E403" s="242" t="s">
        <v>116</v>
      </c>
      <c r="F403" s="244" t="s">
        <v>90</v>
      </c>
      <c r="G403" s="279"/>
      <c r="H403" s="279">
        <v>57.502991999999999</v>
      </c>
      <c r="I403" s="279"/>
      <c r="J403" s="279"/>
      <c r="K403" s="279"/>
      <c r="L403" s="279"/>
      <c r="M403" s="256"/>
      <c r="N403" s="242" t="s">
        <v>118</v>
      </c>
      <c r="O403" s="242">
        <v>288011</v>
      </c>
      <c r="P403" s="256"/>
    </row>
    <row r="404" spans="1:16" ht="20.25" customHeight="1" x14ac:dyDescent="0.25">
      <c r="A404" s="244"/>
      <c r="B404" s="245"/>
      <c r="C404" s="244"/>
      <c r="D404" s="244"/>
      <c r="E404" s="243"/>
      <c r="F404" s="244"/>
      <c r="G404" s="280"/>
      <c r="H404" s="280"/>
      <c r="I404" s="280"/>
      <c r="J404" s="280"/>
      <c r="K404" s="280"/>
      <c r="L404" s="280"/>
      <c r="M404" s="257"/>
      <c r="N404" s="243"/>
      <c r="O404" s="243"/>
      <c r="P404" s="257"/>
    </row>
    <row r="405" spans="1:16" ht="27" customHeight="1" x14ac:dyDescent="0.25">
      <c r="A405" s="244"/>
      <c r="B405" s="245" t="s">
        <v>46</v>
      </c>
      <c r="C405" s="244" t="s">
        <v>431</v>
      </c>
      <c r="D405" s="244" t="s">
        <v>420</v>
      </c>
      <c r="E405" s="242" t="s">
        <v>116</v>
      </c>
      <c r="F405" s="244" t="s">
        <v>90</v>
      </c>
      <c r="G405" s="279"/>
      <c r="H405" s="279"/>
      <c r="I405" s="279"/>
      <c r="J405" s="279"/>
      <c r="K405" s="279"/>
      <c r="L405" s="279"/>
      <c r="M405" s="279">
        <v>1000</v>
      </c>
      <c r="N405" s="242" t="s">
        <v>118</v>
      </c>
      <c r="O405" s="242">
        <v>288011</v>
      </c>
      <c r="P405" s="256"/>
    </row>
    <row r="406" spans="1:16" ht="24.75" customHeight="1" x14ac:dyDescent="0.25">
      <c r="A406" s="244"/>
      <c r="B406" s="245"/>
      <c r="C406" s="244"/>
      <c r="D406" s="244"/>
      <c r="E406" s="243"/>
      <c r="F406" s="244"/>
      <c r="G406" s="280"/>
      <c r="H406" s="280"/>
      <c r="I406" s="280"/>
      <c r="J406" s="280"/>
      <c r="K406" s="280"/>
      <c r="L406" s="280"/>
      <c r="M406" s="280"/>
      <c r="N406" s="243"/>
      <c r="O406" s="243"/>
      <c r="P406" s="257"/>
    </row>
    <row r="407" spans="1:16" x14ac:dyDescent="0.25">
      <c r="A407" s="57"/>
      <c r="B407" s="248" t="s">
        <v>14</v>
      </c>
      <c r="C407" s="249"/>
      <c r="D407" s="249"/>
      <c r="E407" s="249"/>
      <c r="F407" s="249"/>
      <c r="G407" s="249"/>
      <c r="H407" s="249"/>
      <c r="I407" s="249"/>
      <c r="J407" s="249"/>
      <c r="K407" s="249"/>
      <c r="L407" s="249"/>
      <c r="M407" s="249"/>
      <c r="N407" s="249"/>
      <c r="O407" s="249"/>
      <c r="P407" s="250"/>
    </row>
    <row r="408" spans="1:16" ht="26.25" customHeight="1" x14ac:dyDescent="0.25">
      <c r="A408" s="320"/>
      <c r="B408" s="245" t="s">
        <v>442</v>
      </c>
      <c r="C408" s="244" t="s">
        <v>419</v>
      </c>
      <c r="D408" s="244" t="s">
        <v>420</v>
      </c>
      <c r="E408" s="242" t="s">
        <v>116</v>
      </c>
      <c r="F408" s="244" t="s">
        <v>90</v>
      </c>
      <c r="G408" s="279">
        <v>9</v>
      </c>
      <c r="H408" s="252"/>
      <c r="I408" s="252"/>
      <c r="J408" s="252"/>
      <c r="K408" s="252"/>
      <c r="L408" s="252"/>
      <c r="M408" s="252"/>
      <c r="N408" s="242" t="s">
        <v>96</v>
      </c>
      <c r="O408" s="252"/>
      <c r="P408" s="252"/>
    </row>
    <row r="409" spans="1:16" ht="31.5" customHeight="1" x14ac:dyDescent="0.25">
      <c r="A409" s="320"/>
      <c r="B409" s="245"/>
      <c r="C409" s="244"/>
      <c r="D409" s="244"/>
      <c r="E409" s="243"/>
      <c r="F409" s="244"/>
      <c r="G409" s="280"/>
      <c r="H409" s="253"/>
      <c r="I409" s="253"/>
      <c r="J409" s="253"/>
      <c r="K409" s="253"/>
      <c r="L409" s="253"/>
      <c r="M409" s="253"/>
      <c r="N409" s="243"/>
      <c r="O409" s="253"/>
      <c r="P409" s="253"/>
    </row>
    <row r="410" spans="1:16" ht="27" customHeight="1" x14ac:dyDescent="0.25">
      <c r="A410" s="244"/>
      <c r="B410" s="245" t="s">
        <v>843</v>
      </c>
      <c r="C410" s="244" t="s">
        <v>419</v>
      </c>
      <c r="D410" s="244" t="s">
        <v>420</v>
      </c>
      <c r="E410" s="242" t="s">
        <v>116</v>
      </c>
      <c r="F410" s="244" t="s">
        <v>90</v>
      </c>
      <c r="G410" s="279"/>
      <c r="H410" s="279"/>
      <c r="I410" s="279"/>
      <c r="J410" s="279"/>
      <c r="K410" s="279"/>
      <c r="L410" s="256"/>
      <c r="M410" s="279">
        <f>M414</f>
        <v>986</v>
      </c>
      <c r="N410" s="242" t="s">
        <v>118</v>
      </c>
      <c r="O410" s="242">
        <v>261067</v>
      </c>
      <c r="P410" s="256"/>
    </row>
    <row r="411" spans="1:16" ht="27.75" customHeight="1" x14ac:dyDescent="0.25">
      <c r="A411" s="244"/>
      <c r="B411" s="245"/>
      <c r="C411" s="244"/>
      <c r="D411" s="244"/>
      <c r="E411" s="243"/>
      <c r="F411" s="244"/>
      <c r="G411" s="280"/>
      <c r="H411" s="280"/>
      <c r="I411" s="280"/>
      <c r="J411" s="280"/>
      <c r="K411" s="280"/>
      <c r="L411" s="257"/>
      <c r="M411" s="280"/>
      <c r="N411" s="243"/>
      <c r="O411" s="243"/>
      <c r="P411" s="257"/>
    </row>
    <row r="412" spans="1:16" ht="15.75" customHeight="1" x14ac:dyDescent="0.25">
      <c r="A412" s="57"/>
      <c r="B412" s="248" t="s">
        <v>13</v>
      </c>
      <c r="C412" s="249"/>
      <c r="D412" s="249"/>
      <c r="E412" s="249"/>
      <c r="F412" s="249"/>
      <c r="G412" s="249"/>
      <c r="H412" s="249"/>
      <c r="I412" s="249"/>
      <c r="J412" s="249"/>
      <c r="K412" s="249"/>
      <c r="L412" s="249"/>
      <c r="M412" s="249"/>
      <c r="N412" s="249"/>
      <c r="O412" s="249"/>
      <c r="P412" s="250"/>
    </row>
    <row r="413" spans="1:16" ht="27.75" customHeight="1" x14ac:dyDescent="0.25">
      <c r="A413" s="320"/>
      <c r="B413" s="245" t="s">
        <v>47</v>
      </c>
      <c r="C413" s="244" t="s">
        <v>419</v>
      </c>
      <c r="D413" s="244" t="s">
        <v>420</v>
      </c>
      <c r="E413" s="43" t="s">
        <v>12</v>
      </c>
      <c r="F413" s="244" t="s">
        <v>90</v>
      </c>
      <c r="G413" s="20"/>
      <c r="H413" s="59"/>
      <c r="I413" s="59"/>
      <c r="J413" s="59"/>
      <c r="K413" s="59"/>
      <c r="L413" s="59"/>
      <c r="M413" s="20">
        <v>1</v>
      </c>
      <c r="N413" s="59"/>
      <c r="O413" s="59"/>
      <c r="P413" s="59"/>
    </row>
    <row r="414" spans="1:16" x14ac:dyDescent="0.25">
      <c r="A414" s="320"/>
      <c r="B414" s="245"/>
      <c r="C414" s="244"/>
      <c r="D414" s="244"/>
      <c r="E414" s="43" t="s">
        <v>116</v>
      </c>
      <c r="F414" s="244"/>
      <c r="G414" s="20"/>
      <c r="H414" s="20"/>
      <c r="I414" s="20"/>
      <c r="J414" s="20"/>
      <c r="K414" s="20"/>
      <c r="L414" s="55"/>
      <c r="M414" s="20">
        <v>986</v>
      </c>
      <c r="N414" s="43" t="s">
        <v>118</v>
      </c>
      <c r="O414" s="43">
        <v>261067</v>
      </c>
      <c r="P414" s="55"/>
    </row>
    <row r="415" spans="1:16" ht="45" x14ac:dyDescent="0.25">
      <c r="A415" s="43"/>
      <c r="B415" s="54" t="s">
        <v>844</v>
      </c>
      <c r="C415" s="43" t="s">
        <v>144</v>
      </c>
      <c r="D415" s="43" t="s">
        <v>420</v>
      </c>
      <c r="E415" s="43" t="s">
        <v>2</v>
      </c>
      <c r="F415" s="43" t="s">
        <v>90</v>
      </c>
      <c r="G415" s="45"/>
      <c r="H415" s="45"/>
      <c r="I415" s="45"/>
      <c r="J415" s="45"/>
      <c r="K415" s="45">
        <f>K416</f>
        <v>1</v>
      </c>
      <c r="L415" s="45"/>
      <c r="M415" s="45"/>
      <c r="N415" s="43"/>
      <c r="O415" s="43"/>
      <c r="P415" s="55"/>
    </row>
    <row r="416" spans="1:16" ht="15.75" customHeight="1" x14ac:dyDescent="0.25">
      <c r="A416" s="244"/>
      <c r="B416" s="245" t="s">
        <v>443</v>
      </c>
      <c r="C416" s="244" t="s">
        <v>431</v>
      </c>
      <c r="D416" s="244" t="s">
        <v>420</v>
      </c>
      <c r="E416" s="43" t="s">
        <v>2</v>
      </c>
      <c r="F416" s="244" t="s">
        <v>90</v>
      </c>
      <c r="G416" s="43"/>
      <c r="H416" s="43"/>
      <c r="I416" s="43"/>
      <c r="J416" s="45"/>
      <c r="K416" s="45">
        <v>1</v>
      </c>
      <c r="L416" s="43"/>
      <c r="M416" s="43"/>
      <c r="N416" s="97"/>
      <c r="O416" s="97"/>
      <c r="P416" s="55"/>
    </row>
    <row r="417" spans="1:16" ht="27" customHeight="1" x14ac:dyDescent="0.25">
      <c r="A417" s="244"/>
      <c r="B417" s="245"/>
      <c r="C417" s="244"/>
      <c r="D417" s="244"/>
      <c r="E417" s="43" t="s">
        <v>116</v>
      </c>
      <c r="F417" s="244"/>
      <c r="G417" s="45"/>
      <c r="H417" s="45"/>
      <c r="I417" s="45"/>
      <c r="J417" s="45">
        <f>J419</f>
        <v>25000</v>
      </c>
      <c r="K417" s="45">
        <f>K419</f>
        <v>25000</v>
      </c>
      <c r="L417" s="45"/>
      <c r="M417" s="43"/>
      <c r="N417" s="43" t="s">
        <v>118</v>
      </c>
      <c r="O417" s="43">
        <v>288011</v>
      </c>
      <c r="P417" s="55"/>
    </row>
    <row r="418" spans="1:16" ht="15.75" customHeight="1" x14ac:dyDescent="0.25">
      <c r="A418" s="57"/>
      <c r="B418" s="248" t="s">
        <v>13</v>
      </c>
      <c r="C418" s="249"/>
      <c r="D418" s="249"/>
      <c r="E418" s="249"/>
      <c r="F418" s="249"/>
      <c r="G418" s="249"/>
      <c r="H418" s="249"/>
      <c r="I418" s="249"/>
      <c r="J418" s="249"/>
      <c r="K418" s="249"/>
      <c r="L418" s="249"/>
      <c r="M418" s="249"/>
      <c r="N418" s="249"/>
      <c r="O418" s="249"/>
      <c r="P418" s="250"/>
    </row>
    <row r="419" spans="1:16" ht="25.5" customHeight="1" x14ac:dyDescent="0.25">
      <c r="A419" s="244"/>
      <c r="B419" s="245" t="s">
        <v>444</v>
      </c>
      <c r="C419" s="244" t="s">
        <v>445</v>
      </c>
      <c r="D419" s="244" t="s">
        <v>420</v>
      </c>
      <c r="E419" s="43" t="s">
        <v>12</v>
      </c>
      <c r="F419" s="244" t="s">
        <v>111</v>
      </c>
      <c r="G419" s="240"/>
      <c r="H419" s="240"/>
      <c r="I419" s="242"/>
      <c r="J419" s="240">
        <v>25000</v>
      </c>
      <c r="K419" s="240">
        <v>25000</v>
      </c>
      <c r="L419" s="240"/>
      <c r="M419" s="242"/>
      <c r="N419" s="242" t="s">
        <v>118</v>
      </c>
      <c r="O419" s="242"/>
      <c r="P419" s="256"/>
    </row>
    <row r="420" spans="1:16" ht="16.5" customHeight="1" x14ac:dyDescent="0.25">
      <c r="A420" s="244"/>
      <c r="B420" s="245"/>
      <c r="C420" s="244"/>
      <c r="D420" s="244"/>
      <c r="E420" s="43" t="s">
        <v>116</v>
      </c>
      <c r="F420" s="244"/>
      <c r="G420" s="241"/>
      <c r="H420" s="241"/>
      <c r="I420" s="243"/>
      <c r="J420" s="241"/>
      <c r="K420" s="241"/>
      <c r="L420" s="241"/>
      <c r="M420" s="243"/>
      <c r="N420" s="243"/>
      <c r="O420" s="243"/>
      <c r="P420" s="257"/>
    </row>
    <row r="421" spans="1:16" ht="25.5" customHeight="1" x14ac:dyDescent="0.25">
      <c r="A421" s="244"/>
      <c r="B421" s="245" t="s">
        <v>446</v>
      </c>
      <c r="C421" s="244" t="s">
        <v>419</v>
      </c>
      <c r="D421" s="244" t="s">
        <v>420</v>
      </c>
      <c r="E421" s="43" t="s">
        <v>2</v>
      </c>
      <c r="F421" s="244" t="s">
        <v>90</v>
      </c>
      <c r="G421" s="43"/>
      <c r="H421" s="43"/>
      <c r="I421" s="49"/>
      <c r="J421" s="49"/>
      <c r="K421" s="45">
        <v>1</v>
      </c>
      <c r="L421" s="49"/>
      <c r="M421" s="43"/>
      <c r="N421" s="97"/>
      <c r="O421" s="97"/>
      <c r="P421" s="55"/>
    </row>
    <row r="422" spans="1:16" x14ac:dyDescent="0.25">
      <c r="A422" s="244"/>
      <c r="B422" s="245"/>
      <c r="C422" s="244"/>
      <c r="D422" s="244"/>
      <c r="E422" s="43" t="s">
        <v>116</v>
      </c>
      <c r="F422" s="244"/>
      <c r="G422" s="45"/>
      <c r="H422" s="45"/>
      <c r="I422" s="63"/>
      <c r="J422" s="63"/>
      <c r="K422" s="45">
        <v>150</v>
      </c>
      <c r="L422" s="63"/>
      <c r="M422" s="43"/>
      <c r="N422" s="43" t="s">
        <v>118</v>
      </c>
      <c r="O422" s="43"/>
      <c r="P422" s="55"/>
    </row>
    <row r="423" spans="1:16" ht="45" x14ac:dyDescent="0.25">
      <c r="A423" s="43"/>
      <c r="B423" s="54" t="s">
        <v>845</v>
      </c>
      <c r="C423" s="43" t="s">
        <v>447</v>
      </c>
      <c r="D423" s="43" t="s">
        <v>420</v>
      </c>
      <c r="E423" s="43" t="s">
        <v>2</v>
      </c>
      <c r="F423" s="43" t="s">
        <v>90</v>
      </c>
      <c r="G423" s="43">
        <v>0</v>
      </c>
      <c r="H423" s="45">
        <v>2</v>
      </c>
      <c r="I423" s="45">
        <v>2</v>
      </c>
      <c r="J423" s="45">
        <v>1</v>
      </c>
      <c r="K423" s="45">
        <v>1</v>
      </c>
      <c r="L423" s="45">
        <v>0</v>
      </c>
      <c r="M423" s="45">
        <v>2</v>
      </c>
      <c r="N423" s="43"/>
      <c r="O423" s="43"/>
      <c r="P423" s="55"/>
    </row>
    <row r="424" spans="1:16" ht="27.75" customHeight="1" x14ac:dyDescent="0.25">
      <c r="A424" s="244"/>
      <c r="B424" s="245" t="s">
        <v>448</v>
      </c>
      <c r="C424" s="244" t="s">
        <v>449</v>
      </c>
      <c r="D424" s="244" t="s">
        <v>420</v>
      </c>
      <c r="E424" s="43" t="s">
        <v>2</v>
      </c>
      <c r="F424" s="244" t="s">
        <v>90</v>
      </c>
      <c r="G424" s="45"/>
      <c r="H424" s="45">
        <v>1</v>
      </c>
      <c r="I424" s="45">
        <v>2</v>
      </c>
      <c r="J424" s="45">
        <v>1</v>
      </c>
      <c r="K424" s="45">
        <v>1</v>
      </c>
      <c r="L424" s="45"/>
      <c r="M424" s="45"/>
      <c r="N424" s="97"/>
      <c r="O424" s="97"/>
      <c r="P424" s="55"/>
    </row>
    <row r="425" spans="1:16" ht="30.75" customHeight="1" x14ac:dyDescent="0.25">
      <c r="A425" s="244"/>
      <c r="B425" s="245"/>
      <c r="C425" s="244"/>
      <c r="D425" s="244"/>
      <c r="E425" s="43" t="s">
        <v>116</v>
      </c>
      <c r="F425" s="244"/>
      <c r="G425" s="45">
        <f>G427+G429+G430+G431+G433+G436+G438+G439</f>
        <v>10664.1</v>
      </c>
      <c r="H425" s="45">
        <v>57266.6</v>
      </c>
      <c r="I425" s="45">
        <v>22720.799999999999</v>
      </c>
      <c r="J425" s="45">
        <v>24735</v>
      </c>
      <c r="K425" s="45">
        <v>9731.9</v>
      </c>
      <c r="L425" s="45"/>
      <c r="M425" s="45"/>
      <c r="N425" s="43" t="s">
        <v>450</v>
      </c>
      <c r="O425" s="43"/>
      <c r="P425" s="43"/>
    </row>
    <row r="426" spans="1:16" ht="15.75" customHeight="1" x14ac:dyDescent="0.25">
      <c r="A426" s="57"/>
      <c r="B426" s="248" t="s">
        <v>13</v>
      </c>
      <c r="C426" s="249"/>
      <c r="D426" s="249"/>
      <c r="E426" s="249"/>
      <c r="F426" s="249"/>
      <c r="G426" s="249"/>
      <c r="H426" s="249"/>
      <c r="I426" s="249"/>
      <c r="J426" s="249"/>
      <c r="K426" s="249"/>
      <c r="L426" s="249"/>
      <c r="M426" s="249"/>
      <c r="N426" s="249"/>
      <c r="O426" s="249"/>
      <c r="P426" s="250"/>
    </row>
    <row r="427" spans="1:16" ht="23.25" customHeight="1" x14ac:dyDescent="0.25">
      <c r="A427" s="244"/>
      <c r="B427" s="328" t="s">
        <v>48</v>
      </c>
      <c r="C427" s="244" t="s">
        <v>452</v>
      </c>
      <c r="D427" s="244" t="s">
        <v>420</v>
      </c>
      <c r="E427" s="242" t="s">
        <v>116</v>
      </c>
      <c r="F427" s="244" t="s">
        <v>111</v>
      </c>
      <c r="G427" s="279">
        <v>4000</v>
      </c>
      <c r="H427" s="240"/>
      <c r="I427" s="242"/>
      <c r="J427" s="240"/>
      <c r="K427" s="240"/>
      <c r="L427" s="240"/>
      <c r="M427" s="242"/>
      <c r="N427" s="242" t="s">
        <v>120</v>
      </c>
      <c r="O427" s="242">
        <v>288038</v>
      </c>
      <c r="P427" s="256"/>
    </row>
    <row r="428" spans="1:16" ht="6.75" customHeight="1" x14ac:dyDescent="0.25">
      <c r="A428" s="244"/>
      <c r="B428" s="328"/>
      <c r="C428" s="244"/>
      <c r="D428" s="244"/>
      <c r="E428" s="243"/>
      <c r="F428" s="244"/>
      <c r="G428" s="280"/>
      <c r="H428" s="241"/>
      <c r="I428" s="243"/>
      <c r="J428" s="241"/>
      <c r="K428" s="241"/>
      <c r="L428" s="241"/>
      <c r="M428" s="243"/>
      <c r="N428" s="243"/>
      <c r="O428" s="243"/>
      <c r="P428" s="257"/>
    </row>
    <row r="429" spans="1:16" ht="23.25" customHeight="1" x14ac:dyDescent="0.25">
      <c r="A429" s="244"/>
      <c r="B429" s="328"/>
      <c r="C429" s="244"/>
      <c r="D429" s="244"/>
      <c r="E429" s="43" t="s">
        <v>116</v>
      </c>
      <c r="F429" s="244"/>
      <c r="G429" s="20">
        <v>4000</v>
      </c>
      <c r="H429" s="20"/>
      <c r="I429" s="20">
        <v>11624.5</v>
      </c>
      <c r="J429" s="20"/>
      <c r="K429" s="20"/>
      <c r="L429" s="55"/>
      <c r="M429" s="55"/>
      <c r="N429" s="43" t="s">
        <v>118</v>
      </c>
      <c r="O429" s="43">
        <v>288038</v>
      </c>
      <c r="P429" s="43"/>
    </row>
    <row r="430" spans="1:16" ht="16.5" customHeight="1" x14ac:dyDescent="0.25">
      <c r="A430" s="244"/>
      <c r="B430" s="328"/>
      <c r="C430" s="244"/>
      <c r="D430" s="244"/>
      <c r="E430" s="43" t="s">
        <v>116</v>
      </c>
      <c r="F430" s="244"/>
      <c r="G430" s="20"/>
      <c r="H430" s="20">
        <v>33633</v>
      </c>
      <c r="I430" s="20"/>
      <c r="J430" s="20"/>
      <c r="K430" s="20"/>
      <c r="L430" s="55"/>
      <c r="M430" s="55"/>
      <c r="N430" s="43" t="s">
        <v>135</v>
      </c>
      <c r="O430" s="43">
        <v>288038</v>
      </c>
      <c r="P430" s="43"/>
    </row>
    <row r="431" spans="1:16" ht="27" customHeight="1" x14ac:dyDescent="0.25">
      <c r="A431" s="244"/>
      <c r="B431" s="328" t="s">
        <v>451</v>
      </c>
      <c r="C431" s="244" t="s">
        <v>452</v>
      </c>
      <c r="D431" s="244" t="s">
        <v>420</v>
      </c>
      <c r="E431" s="242" t="s">
        <v>116</v>
      </c>
      <c r="F431" s="244" t="s">
        <v>111</v>
      </c>
      <c r="G431" s="279">
        <v>1663.1</v>
      </c>
      <c r="H431" s="279">
        <v>712.3</v>
      </c>
      <c r="I431" s="279">
        <v>1218.3</v>
      </c>
      <c r="J431" s="279"/>
      <c r="K431" s="279"/>
      <c r="L431" s="256"/>
      <c r="M431" s="256"/>
      <c r="N431" s="242" t="s">
        <v>118</v>
      </c>
      <c r="O431" s="242">
        <v>288038</v>
      </c>
      <c r="P431" s="242"/>
    </row>
    <row r="432" spans="1:16" ht="41.25" customHeight="1" x14ac:dyDescent="0.25">
      <c r="A432" s="244"/>
      <c r="B432" s="328"/>
      <c r="C432" s="244"/>
      <c r="D432" s="244"/>
      <c r="E432" s="243"/>
      <c r="F432" s="244"/>
      <c r="G432" s="280"/>
      <c r="H432" s="280"/>
      <c r="I432" s="280"/>
      <c r="J432" s="280"/>
      <c r="K432" s="280"/>
      <c r="L432" s="257"/>
      <c r="M432" s="257"/>
      <c r="N432" s="243"/>
      <c r="O432" s="243"/>
      <c r="P432" s="243"/>
    </row>
    <row r="433" spans="1:16" ht="37.5" customHeight="1" x14ac:dyDescent="0.25">
      <c r="A433" s="244"/>
      <c r="B433" s="328" t="s">
        <v>453</v>
      </c>
      <c r="C433" s="244" t="s">
        <v>452</v>
      </c>
      <c r="D433" s="244" t="s">
        <v>420</v>
      </c>
      <c r="E433" s="242" t="s">
        <v>116</v>
      </c>
      <c r="F433" s="244" t="s">
        <v>111</v>
      </c>
      <c r="G433" s="279">
        <v>1001</v>
      </c>
      <c r="H433" s="279">
        <v>1832.1</v>
      </c>
      <c r="I433" s="279">
        <v>2654.2</v>
      </c>
      <c r="J433" s="279">
        <v>2332.3000000000002</v>
      </c>
      <c r="K433" s="279"/>
      <c r="L433" s="256"/>
      <c r="M433" s="256"/>
      <c r="N433" s="242" t="s">
        <v>118</v>
      </c>
      <c r="O433" s="242">
        <v>288038</v>
      </c>
      <c r="P433" s="242"/>
    </row>
    <row r="434" spans="1:16" ht="38.25" customHeight="1" x14ac:dyDescent="0.25">
      <c r="A434" s="244"/>
      <c r="B434" s="328"/>
      <c r="C434" s="244"/>
      <c r="D434" s="244"/>
      <c r="E434" s="243"/>
      <c r="F434" s="244"/>
      <c r="G434" s="280"/>
      <c r="H434" s="280"/>
      <c r="I434" s="280"/>
      <c r="J434" s="280"/>
      <c r="K434" s="280"/>
      <c r="L434" s="257"/>
      <c r="M434" s="257"/>
      <c r="N434" s="243"/>
      <c r="O434" s="243"/>
      <c r="P434" s="243"/>
    </row>
    <row r="435" spans="1:16" ht="76.5" customHeight="1" x14ac:dyDescent="0.25">
      <c r="A435" s="244"/>
      <c r="B435" s="328" t="s">
        <v>454</v>
      </c>
      <c r="C435" s="244" t="s">
        <v>452</v>
      </c>
      <c r="D435" s="244" t="s">
        <v>420</v>
      </c>
      <c r="E435" s="242" t="s">
        <v>116</v>
      </c>
      <c r="F435" s="244" t="s">
        <v>111</v>
      </c>
      <c r="G435" s="279"/>
      <c r="H435" s="279">
        <v>131.69999999999999</v>
      </c>
      <c r="I435" s="279">
        <v>86.6</v>
      </c>
      <c r="J435" s="279"/>
      <c r="K435" s="279"/>
      <c r="L435" s="279"/>
      <c r="M435" s="279"/>
      <c r="N435" s="242" t="s">
        <v>118</v>
      </c>
      <c r="O435" s="242">
        <v>288038</v>
      </c>
      <c r="P435" s="242"/>
    </row>
    <row r="436" spans="1:16" ht="7.5" customHeight="1" x14ac:dyDescent="0.25">
      <c r="A436" s="244"/>
      <c r="B436" s="328"/>
      <c r="C436" s="244"/>
      <c r="D436" s="244"/>
      <c r="E436" s="243"/>
      <c r="F436" s="244"/>
      <c r="G436" s="280"/>
      <c r="H436" s="280"/>
      <c r="I436" s="280"/>
      <c r="J436" s="280"/>
      <c r="K436" s="280"/>
      <c r="L436" s="280"/>
      <c r="M436" s="280"/>
      <c r="N436" s="243"/>
      <c r="O436" s="243"/>
      <c r="P436" s="243"/>
    </row>
    <row r="437" spans="1:16" ht="21.75" customHeight="1" x14ac:dyDescent="0.25">
      <c r="A437" s="244"/>
      <c r="B437" s="328" t="s">
        <v>455</v>
      </c>
      <c r="C437" s="244" t="s">
        <v>452</v>
      </c>
      <c r="D437" s="244" t="s">
        <v>420</v>
      </c>
      <c r="E437" s="242" t="s">
        <v>116</v>
      </c>
      <c r="F437" s="244" t="s">
        <v>111</v>
      </c>
      <c r="G437" s="317"/>
      <c r="H437" s="254">
        <v>20457.5</v>
      </c>
      <c r="I437" s="254">
        <v>1500</v>
      </c>
      <c r="J437" s="254">
        <v>19270.400000000001</v>
      </c>
      <c r="K437" s="254"/>
      <c r="L437" s="256"/>
      <c r="M437" s="256"/>
      <c r="N437" s="242" t="s">
        <v>118</v>
      </c>
      <c r="O437" s="242">
        <v>288038</v>
      </c>
      <c r="P437" s="242"/>
    </row>
    <row r="438" spans="1:16" ht="15.75" customHeight="1" x14ac:dyDescent="0.25">
      <c r="A438" s="244"/>
      <c r="B438" s="328"/>
      <c r="C438" s="244"/>
      <c r="D438" s="244"/>
      <c r="E438" s="263"/>
      <c r="F438" s="244"/>
      <c r="G438" s="317"/>
      <c r="H438" s="255"/>
      <c r="I438" s="255"/>
      <c r="J438" s="255"/>
      <c r="K438" s="255"/>
      <c r="L438" s="257"/>
      <c r="M438" s="257"/>
      <c r="N438" s="243"/>
      <c r="O438" s="243"/>
      <c r="P438" s="243"/>
    </row>
    <row r="439" spans="1:16" ht="21.75" customHeight="1" x14ac:dyDescent="0.25">
      <c r="A439" s="244"/>
      <c r="B439" s="328"/>
      <c r="C439" s="244"/>
      <c r="D439" s="244"/>
      <c r="E439" s="243"/>
      <c r="F439" s="244"/>
      <c r="G439" s="7"/>
      <c r="H439" s="20">
        <v>500</v>
      </c>
      <c r="I439" s="20">
        <v>5637.2</v>
      </c>
      <c r="J439" s="20">
        <v>3132.3</v>
      </c>
      <c r="K439" s="20">
        <v>8399.6</v>
      </c>
      <c r="L439" s="55"/>
      <c r="M439" s="55"/>
      <c r="N439" s="43" t="s">
        <v>120</v>
      </c>
      <c r="O439" s="43">
        <v>288038</v>
      </c>
      <c r="P439" s="43"/>
    </row>
    <row r="440" spans="1:16" ht="15.75" customHeight="1" x14ac:dyDescent="0.25">
      <c r="A440" s="57"/>
      <c r="B440" s="248" t="s">
        <v>13</v>
      </c>
      <c r="C440" s="249"/>
      <c r="D440" s="249"/>
      <c r="E440" s="249"/>
      <c r="F440" s="249"/>
      <c r="G440" s="249"/>
      <c r="H440" s="249"/>
      <c r="I440" s="249"/>
      <c r="J440" s="249"/>
      <c r="K440" s="249"/>
      <c r="L440" s="249"/>
      <c r="M440" s="249"/>
      <c r="N440" s="249"/>
      <c r="O440" s="249"/>
      <c r="P440" s="250"/>
    </row>
    <row r="441" spans="1:16" ht="77.25" customHeight="1" x14ac:dyDescent="0.25">
      <c r="A441" s="57"/>
      <c r="B441" s="54" t="s">
        <v>456</v>
      </c>
      <c r="C441" s="43" t="s">
        <v>452</v>
      </c>
      <c r="D441" s="43" t="s">
        <v>420</v>
      </c>
      <c r="E441" s="43" t="s">
        <v>116</v>
      </c>
      <c r="F441" s="43" t="s">
        <v>111</v>
      </c>
      <c r="G441" s="59"/>
      <c r="H441" s="59"/>
      <c r="I441" s="59"/>
      <c r="J441" s="59"/>
      <c r="K441" s="43">
        <v>1332.3</v>
      </c>
      <c r="L441" s="59"/>
      <c r="M441" s="59"/>
      <c r="N441" s="43" t="s">
        <v>96</v>
      </c>
      <c r="O441" s="59"/>
      <c r="P441" s="59"/>
    </row>
    <row r="442" spans="1:16" ht="25.5" customHeight="1" x14ac:dyDescent="0.25">
      <c r="A442" s="281"/>
      <c r="B442" s="266" t="s">
        <v>846</v>
      </c>
      <c r="C442" s="242" t="s">
        <v>452</v>
      </c>
      <c r="D442" s="242" t="s">
        <v>420</v>
      </c>
      <c r="E442" s="43" t="s">
        <v>2</v>
      </c>
      <c r="F442" s="242" t="s">
        <v>90</v>
      </c>
      <c r="G442" s="43"/>
      <c r="H442" s="48">
        <v>1</v>
      </c>
      <c r="I442" s="48"/>
      <c r="J442" s="48"/>
      <c r="K442" s="48"/>
      <c r="L442" s="48"/>
      <c r="M442" s="48">
        <v>2</v>
      </c>
      <c r="N442" s="43"/>
      <c r="O442" s="43"/>
      <c r="P442" s="43"/>
    </row>
    <row r="443" spans="1:16" ht="24" customHeight="1" x14ac:dyDescent="0.25">
      <c r="A443" s="282"/>
      <c r="B443" s="267"/>
      <c r="C443" s="243"/>
      <c r="D443" s="243"/>
      <c r="E443" s="73" t="s">
        <v>116</v>
      </c>
      <c r="F443" s="243"/>
      <c r="G443" s="73">
        <v>15.8</v>
      </c>
      <c r="H443" s="179">
        <v>668</v>
      </c>
      <c r="I443" s="179"/>
      <c r="J443" s="179"/>
      <c r="K443" s="179"/>
      <c r="L443" s="179">
        <v>12</v>
      </c>
      <c r="M443" s="179">
        <v>750</v>
      </c>
      <c r="N443" s="73" t="s">
        <v>118</v>
      </c>
      <c r="O443" s="73"/>
      <c r="P443" s="73"/>
    </row>
    <row r="444" spans="1:16" ht="23.25" customHeight="1" x14ac:dyDescent="0.25">
      <c r="A444" s="57"/>
      <c r="B444" s="248" t="s">
        <v>13</v>
      </c>
      <c r="C444" s="249"/>
      <c r="D444" s="249"/>
      <c r="E444" s="249"/>
      <c r="F444" s="249"/>
      <c r="G444" s="249"/>
      <c r="H444" s="249"/>
      <c r="I444" s="249"/>
      <c r="J444" s="249"/>
      <c r="K444" s="249"/>
      <c r="L444" s="249"/>
      <c r="M444" s="249"/>
      <c r="N444" s="249"/>
      <c r="O444" s="249"/>
      <c r="P444" s="250"/>
    </row>
    <row r="445" spans="1:16" ht="33.75" customHeight="1" x14ac:dyDescent="0.25">
      <c r="A445" s="244"/>
      <c r="B445" s="245" t="s">
        <v>457</v>
      </c>
      <c r="C445" s="242" t="s">
        <v>452</v>
      </c>
      <c r="D445" s="242" t="s">
        <v>420</v>
      </c>
      <c r="E445" s="242" t="s">
        <v>116</v>
      </c>
      <c r="F445" s="244" t="s">
        <v>111</v>
      </c>
      <c r="G445" s="279">
        <v>15.8</v>
      </c>
      <c r="H445" s="279">
        <v>668</v>
      </c>
      <c r="I445" s="279"/>
      <c r="J445" s="279"/>
      <c r="K445" s="279"/>
      <c r="L445" s="279"/>
      <c r="M445" s="279"/>
      <c r="N445" s="242" t="s">
        <v>118</v>
      </c>
      <c r="O445" s="242">
        <v>288038</v>
      </c>
      <c r="P445" s="256"/>
    </row>
    <row r="446" spans="1:16" ht="0.75" customHeight="1" x14ac:dyDescent="0.25">
      <c r="A446" s="244"/>
      <c r="B446" s="245"/>
      <c r="C446" s="243"/>
      <c r="D446" s="243"/>
      <c r="E446" s="243"/>
      <c r="F446" s="244"/>
      <c r="G446" s="280"/>
      <c r="H446" s="280"/>
      <c r="I446" s="280"/>
      <c r="J446" s="280"/>
      <c r="K446" s="280"/>
      <c r="L446" s="280"/>
      <c r="M446" s="280"/>
      <c r="N446" s="243"/>
      <c r="O446" s="243"/>
      <c r="P446" s="257"/>
    </row>
    <row r="447" spans="1:16" ht="33.75" customHeight="1" x14ac:dyDescent="0.25">
      <c r="A447" s="244"/>
      <c r="B447" s="245" t="s">
        <v>458</v>
      </c>
      <c r="C447" s="242" t="s">
        <v>452</v>
      </c>
      <c r="D447" s="242" t="s">
        <v>420</v>
      </c>
      <c r="E447" s="242" t="s">
        <v>116</v>
      </c>
      <c r="F447" s="244" t="s">
        <v>111</v>
      </c>
      <c r="G447" s="279"/>
      <c r="H447" s="279"/>
      <c r="I447" s="279"/>
      <c r="J447" s="279"/>
      <c r="K447" s="279"/>
      <c r="L447" s="279">
        <v>5</v>
      </c>
      <c r="M447" s="279">
        <v>300</v>
      </c>
      <c r="N447" s="242" t="s">
        <v>118</v>
      </c>
      <c r="O447" s="242">
        <v>288038</v>
      </c>
      <c r="P447" s="256"/>
    </row>
    <row r="448" spans="1:16" ht="0.75" customHeight="1" x14ac:dyDescent="0.25">
      <c r="A448" s="244"/>
      <c r="B448" s="245"/>
      <c r="C448" s="243"/>
      <c r="D448" s="243"/>
      <c r="E448" s="243"/>
      <c r="F448" s="244"/>
      <c r="G448" s="280"/>
      <c r="H448" s="280"/>
      <c r="I448" s="280"/>
      <c r="J448" s="280"/>
      <c r="K448" s="280"/>
      <c r="L448" s="280"/>
      <c r="M448" s="280"/>
      <c r="N448" s="243"/>
      <c r="O448" s="243"/>
      <c r="P448" s="257"/>
    </row>
    <row r="449" spans="1:16" ht="32.25" customHeight="1" x14ac:dyDescent="0.25">
      <c r="A449" s="244"/>
      <c r="B449" s="245" t="s">
        <v>459</v>
      </c>
      <c r="C449" s="242" t="s">
        <v>452</v>
      </c>
      <c r="D449" s="242" t="s">
        <v>420</v>
      </c>
      <c r="E449" s="242" t="s">
        <v>116</v>
      </c>
      <c r="F449" s="244" t="s">
        <v>111</v>
      </c>
      <c r="G449" s="279"/>
      <c r="H449" s="279"/>
      <c r="I449" s="279"/>
      <c r="J449" s="279"/>
      <c r="K449" s="279"/>
      <c r="L449" s="279">
        <v>7</v>
      </c>
      <c r="M449" s="279">
        <v>450</v>
      </c>
      <c r="N449" s="242" t="s">
        <v>118</v>
      </c>
      <c r="O449" s="242">
        <v>288038</v>
      </c>
      <c r="P449" s="256"/>
    </row>
    <row r="450" spans="1:16" ht="33.75" hidden="1" customHeight="1" x14ac:dyDescent="0.25">
      <c r="A450" s="244"/>
      <c r="B450" s="245"/>
      <c r="C450" s="243"/>
      <c r="D450" s="243"/>
      <c r="E450" s="243"/>
      <c r="F450" s="244"/>
      <c r="G450" s="280"/>
      <c r="H450" s="280"/>
      <c r="I450" s="280"/>
      <c r="J450" s="280"/>
      <c r="K450" s="280"/>
      <c r="L450" s="280"/>
      <c r="M450" s="280"/>
      <c r="N450" s="243"/>
      <c r="O450" s="243"/>
      <c r="P450" s="257"/>
    </row>
    <row r="451" spans="1:16" ht="30" customHeight="1" x14ac:dyDescent="0.25">
      <c r="A451" s="244"/>
      <c r="B451" s="266" t="s">
        <v>847</v>
      </c>
      <c r="C451" s="244" t="s">
        <v>460</v>
      </c>
      <c r="D451" s="244" t="s">
        <v>420</v>
      </c>
      <c r="E451" s="43" t="s">
        <v>2</v>
      </c>
      <c r="F451" s="242" t="s">
        <v>461</v>
      </c>
      <c r="G451" s="45">
        <v>1</v>
      </c>
      <c r="H451" s="45">
        <v>5</v>
      </c>
      <c r="I451" s="45">
        <v>4</v>
      </c>
      <c r="J451" s="45">
        <v>3</v>
      </c>
      <c r="K451" s="45"/>
      <c r="L451" s="45">
        <v>1</v>
      </c>
      <c r="M451" s="45"/>
      <c r="N451" s="97"/>
      <c r="O451" s="97"/>
      <c r="P451" s="55"/>
    </row>
    <row r="452" spans="1:16" ht="29.25" hidden="1" customHeight="1" x14ac:dyDescent="0.25">
      <c r="A452" s="244"/>
      <c r="B452" s="283"/>
      <c r="C452" s="244"/>
      <c r="D452" s="244"/>
      <c r="E452" s="43" t="s">
        <v>116</v>
      </c>
      <c r="F452" s="263"/>
      <c r="G452" s="45">
        <f>G455+G457+G459+G461+G464+G466+G468+G470+G472+G474+G476+G478+G480+G482</f>
        <v>829.8420000000001</v>
      </c>
      <c r="H452" s="45">
        <f>H456+H457+H459+H461+H463+H465+H468+H470+H472+H474+H476+H478+H480+H481</f>
        <v>1776.9</v>
      </c>
      <c r="I452" s="45">
        <f>I456+I458+I460+I462+I463+I466+I468+I469+I471+I473+I476+I478+I480+I482</f>
        <v>537.5</v>
      </c>
      <c r="J452" s="45">
        <f>J456+J458+J460+J462+J464+J466+J467+J470+J472+J474+J475+J477+J480+J482</f>
        <v>1660</v>
      </c>
      <c r="K452" s="45">
        <f>K456+K458+K460+K462+K464+K466+K468+K470+K472+K474+K476+K478+K479+K482</f>
        <v>0</v>
      </c>
      <c r="L452" s="45"/>
      <c r="M452" s="45"/>
      <c r="N452" s="43" t="s">
        <v>118</v>
      </c>
      <c r="O452" s="43"/>
      <c r="P452" s="55"/>
    </row>
    <row r="453" spans="1:16" ht="18" customHeight="1" x14ac:dyDescent="0.25">
      <c r="A453" s="244"/>
      <c r="B453" s="267"/>
      <c r="C453" s="244"/>
      <c r="D453" s="244"/>
      <c r="E453" s="43" t="s">
        <v>116</v>
      </c>
      <c r="F453" s="243"/>
      <c r="G453" s="45">
        <v>829.8</v>
      </c>
      <c r="H453" s="45">
        <v>1776.9</v>
      </c>
      <c r="I453" s="45">
        <v>545.79999999999995</v>
      </c>
      <c r="J453" s="45">
        <v>2629.7</v>
      </c>
      <c r="K453" s="45"/>
      <c r="L453" s="45">
        <v>1600</v>
      </c>
      <c r="M453" s="45"/>
      <c r="N453" s="43" t="s">
        <v>118</v>
      </c>
      <c r="O453" s="43"/>
      <c r="P453" s="55"/>
    </row>
    <row r="454" spans="1:16" ht="15.75" customHeight="1" x14ac:dyDescent="0.25">
      <c r="A454" s="57"/>
      <c r="B454" s="248" t="s">
        <v>13</v>
      </c>
      <c r="C454" s="249"/>
      <c r="D454" s="249"/>
      <c r="E454" s="249"/>
      <c r="F454" s="249"/>
      <c r="G454" s="249"/>
      <c r="H454" s="249"/>
      <c r="I454" s="249"/>
      <c r="J454" s="249"/>
      <c r="K454" s="249"/>
      <c r="L454" s="249"/>
      <c r="M454" s="249"/>
      <c r="N454" s="249"/>
      <c r="O454" s="249"/>
      <c r="P454" s="250"/>
    </row>
    <row r="455" spans="1:16" ht="36.75" customHeight="1" x14ac:dyDescent="0.25">
      <c r="A455" s="244"/>
      <c r="B455" s="245" t="s">
        <v>462</v>
      </c>
      <c r="C455" s="244" t="s">
        <v>372</v>
      </c>
      <c r="D455" s="244" t="s">
        <v>420</v>
      </c>
      <c r="E455" s="242" t="s">
        <v>116</v>
      </c>
      <c r="F455" s="244" t="s">
        <v>850</v>
      </c>
      <c r="G455" s="276">
        <v>215.84200000000001</v>
      </c>
      <c r="H455" s="240"/>
      <c r="I455" s="240"/>
      <c r="J455" s="240"/>
      <c r="K455" s="240"/>
      <c r="L455" s="240"/>
      <c r="M455" s="240"/>
      <c r="N455" s="242" t="s">
        <v>118</v>
      </c>
      <c r="O455" s="242">
        <v>253033</v>
      </c>
      <c r="P455" s="256"/>
    </row>
    <row r="456" spans="1:16" ht="60.75" customHeight="1" x14ac:dyDescent="0.25">
      <c r="A456" s="244"/>
      <c r="B456" s="245"/>
      <c r="C456" s="244"/>
      <c r="D456" s="244"/>
      <c r="E456" s="243"/>
      <c r="F456" s="244"/>
      <c r="G456" s="277"/>
      <c r="H456" s="241"/>
      <c r="I456" s="241"/>
      <c r="J456" s="241"/>
      <c r="K456" s="241"/>
      <c r="L456" s="241"/>
      <c r="M456" s="241"/>
      <c r="N456" s="243"/>
      <c r="O456" s="243"/>
      <c r="P456" s="257"/>
    </row>
    <row r="457" spans="1:16" ht="52.5" customHeight="1" x14ac:dyDescent="0.25">
      <c r="A457" s="244"/>
      <c r="B457" s="327" t="s">
        <v>463</v>
      </c>
      <c r="C457" s="244" t="s">
        <v>372</v>
      </c>
      <c r="D457" s="244" t="s">
        <v>420</v>
      </c>
      <c r="E457" s="242" t="s">
        <v>116</v>
      </c>
      <c r="F457" s="244" t="s">
        <v>850</v>
      </c>
      <c r="G457" s="276">
        <v>374.3</v>
      </c>
      <c r="H457" s="276">
        <v>411.1</v>
      </c>
      <c r="I457" s="279"/>
      <c r="J457" s="279"/>
      <c r="K457" s="279"/>
      <c r="L457" s="279"/>
      <c r="M457" s="279"/>
      <c r="N457" s="242" t="s">
        <v>118</v>
      </c>
      <c r="O457" s="242">
        <v>253033</v>
      </c>
      <c r="P457" s="242"/>
    </row>
    <row r="458" spans="1:16" ht="27" customHeight="1" x14ac:dyDescent="0.25">
      <c r="A458" s="244"/>
      <c r="B458" s="327"/>
      <c r="C458" s="244"/>
      <c r="D458" s="244"/>
      <c r="E458" s="243"/>
      <c r="F458" s="244"/>
      <c r="G458" s="277"/>
      <c r="H458" s="277"/>
      <c r="I458" s="280"/>
      <c r="J458" s="280"/>
      <c r="K458" s="280"/>
      <c r="L458" s="280"/>
      <c r="M458" s="280"/>
      <c r="N458" s="243"/>
      <c r="O458" s="243"/>
      <c r="P458" s="243"/>
    </row>
    <row r="459" spans="1:16" ht="51" customHeight="1" x14ac:dyDescent="0.25">
      <c r="A459" s="244"/>
      <c r="B459" s="327" t="s">
        <v>848</v>
      </c>
      <c r="C459" s="244" t="s">
        <v>372</v>
      </c>
      <c r="D459" s="244" t="s">
        <v>420</v>
      </c>
      <c r="E459" s="242" t="s">
        <v>116</v>
      </c>
      <c r="F459" s="244" t="s">
        <v>850</v>
      </c>
      <c r="G459" s="276">
        <v>195</v>
      </c>
      <c r="H459" s="276">
        <v>182.4</v>
      </c>
      <c r="I459" s="279"/>
      <c r="J459" s="279"/>
      <c r="K459" s="279"/>
      <c r="L459" s="279"/>
      <c r="M459" s="279"/>
      <c r="N459" s="242" t="s">
        <v>118</v>
      </c>
      <c r="O459" s="242">
        <v>253033</v>
      </c>
      <c r="P459" s="242"/>
    </row>
    <row r="460" spans="1:16" ht="18" customHeight="1" x14ac:dyDescent="0.25">
      <c r="A460" s="244"/>
      <c r="B460" s="327"/>
      <c r="C460" s="244"/>
      <c r="D460" s="244"/>
      <c r="E460" s="243"/>
      <c r="F460" s="244"/>
      <c r="G460" s="277"/>
      <c r="H460" s="277"/>
      <c r="I460" s="280"/>
      <c r="J460" s="280"/>
      <c r="K460" s="280"/>
      <c r="L460" s="280"/>
      <c r="M460" s="280"/>
      <c r="N460" s="243"/>
      <c r="O460" s="243"/>
      <c r="P460" s="243"/>
    </row>
    <row r="461" spans="1:16" ht="48.75" customHeight="1" x14ac:dyDescent="0.25">
      <c r="A461" s="244"/>
      <c r="B461" s="245" t="s">
        <v>464</v>
      </c>
      <c r="C461" s="244" t="s">
        <v>372</v>
      </c>
      <c r="D461" s="244" t="s">
        <v>420</v>
      </c>
      <c r="E461" s="242" t="s">
        <v>116</v>
      </c>
      <c r="F461" s="244" t="s">
        <v>850</v>
      </c>
      <c r="G461" s="276">
        <v>44.7</v>
      </c>
      <c r="H461" s="276">
        <v>40.4</v>
      </c>
      <c r="I461" s="279"/>
      <c r="J461" s="279"/>
      <c r="K461" s="279"/>
      <c r="L461" s="279"/>
      <c r="M461" s="279"/>
      <c r="N461" s="242" t="s">
        <v>118</v>
      </c>
      <c r="O461" s="242">
        <v>253033</v>
      </c>
      <c r="P461" s="242"/>
    </row>
    <row r="462" spans="1:16" ht="34.5" customHeight="1" x14ac:dyDescent="0.25">
      <c r="A462" s="244"/>
      <c r="B462" s="245"/>
      <c r="C462" s="244"/>
      <c r="D462" s="244"/>
      <c r="E462" s="243"/>
      <c r="F462" s="244"/>
      <c r="G462" s="277"/>
      <c r="H462" s="277"/>
      <c r="I462" s="280"/>
      <c r="J462" s="280"/>
      <c r="K462" s="280"/>
      <c r="L462" s="280"/>
      <c r="M462" s="280"/>
      <c r="N462" s="243"/>
      <c r="O462" s="243"/>
      <c r="P462" s="243"/>
    </row>
    <row r="463" spans="1:16" ht="29.25" customHeight="1" x14ac:dyDescent="0.25">
      <c r="A463" s="244"/>
      <c r="B463" s="245" t="s">
        <v>849</v>
      </c>
      <c r="C463" s="244" t="s">
        <v>372</v>
      </c>
      <c r="D463" s="244" t="s">
        <v>420</v>
      </c>
      <c r="E463" s="242" t="s">
        <v>116</v>
      </c>
      <c r="F463" s="244" t="s">
        <v>850</v>
      </c>
      <c r="G463" s="276"/>
      <c r="H463" s="276">
        <v>629.20000000000005</v>
      </c>
      <c r="I463" s="279">
        <v>361.4</v>
      </c>
      <c r="J463" s="279"/>
      <c r="K463" s="279"/>
      <c r="L463" s="279"/>
      <c r="M463" s="279"/>
      <c r="N463" s="242" t="s">
        <v>118</v>
      </c>
      <c r="O463" s="242">
        <v>253033</v>
      </c>
      <c r="P463" s="242"/>
    </row>
    <row r="464" spans="1:16" ht="38.25" customHeight="1" x14ac:dyDescent="0.25">
      <c r="A464" s="244"/>
      <c r="B464" s="245"/>
      <c r="C464" s="244"/>
      <c r="D464" s="244"/>
      <c r="E464" s="243"/>
      <c r="F464" s="244"/>
      <c r="G464" s="277"/>
      <c r="H464" s="277"/>
      <c r="I464" s="280"/>
      <c r="J464" s="280"/>
      <c r="K464" s="280"/>
      <c r="L464" s="280"/>
      <c r="M464" s="280"/>
      <c r="N464" s="243"/>
      <c r="O464" s="243"/>
      <c r="P464" s="243"/>
    </row>
    <row r="465" spans="1:16" ht="42.75" customHeight="1" x14ac:dyDescent="0.25">
      <c r="A465" s="244"/>
      <c r="B465" s="245" t="s">
        <v>465</v>
      </c>
      <c r="C465" s="244" t="s">
        <v>372</v>
      </c>
      <c r="D465" s="244" t="s">
        <v>420</v>
      </c>
      <c r="E465" s="242" t="s">
        <v>116</v>
      </c>
      <c r="F465" s="244" t="s">
        <v>850</v>
      </c>
      <c r="G465" s="276"/>
      <c r="H465" s="276">
        <v>178.7</v>
      </c>
      <c r="I465" s="279"/>
      <c r="J465" s="279"/>
      <c r="K465" s="279"/>
      <c r="L465" s="279"/>
      <c r="M465" s="279"/>
      <c r="N465" s="242" t="s">
        <v>118</v>
      </c>
      <c r="O465" s="242">
        <v>253033</v>
      </c>
      <c r="P465" s="242"/>
    </row>
    <row r="466" spans="1:16" ht="6" customHeight="1" x14ac:dyDescent="0.25">
      <c r="A466" s="244"/>
      <c r="B466" s="245"/>
      <c r="C466" s="244"/>
      <c r="D466" s="244"/>
      <c r="E466" s="243"/>
      <c r="F466" s="244"/>
      <c r="G466" s="277"/>
      <c r="H466" s="277"/>
      <c r="I466" s="280"/>
      <c r="J466" s="280"/>
      <c r="K466" s="280"/>
      <c r="L466" s="280"/>
      <c r="M466" s="280"/>
      <c r="N466" s="243"/>
      <c r="O466" s="243"/>
      <c r="P466" s="243"/>
    </row>
    <row r="467" spans="1:16" ht="54.75" customHeight="1" x14ac:dyDescent="0.25">
      <c r="A467" s="244"/>
      <c r="B467" s="245" t="s">
        <v>469</v>
      </c>
      <c r="C467" s="244" t="s">
        <v>372</v>
      </c>
      <c r="D467" s="244" t="s">
        <v>420</v>
      </c>
      <c r="E467" s="242" t="s">
        <v>116</v>
      </c>
      <c r="F467" s="244" t="s">
        <v>850</v>
      </c>
      <c r="G467" s="276"/>
      <c r="H467" s="276"/>
      <c r="I467" s="276"/>
      <c r="J467" s="279">
        <v>850</v>
      </c>
      <c r="K467" s="279"/>
      <c r="L467" s="279"/>
      <c r="M467" s="279"/>
      <c r="N467" s="242" t="s">
        <v>118</v>
      </c>
      <c r="O467" s="242">
        <v>253033</v>
      </c>
      <c r="P467" s="242"/>
    </row>
    <row r="468" spans="1:16" ht="14.25" customHeight="1" x14ac:dyDescent="0.25">
      <c r="A468" s="244"/>
      <c r="B468" s="245"/>
      <c r="C468" s="244"/>
      <c r="D468" s="244"/>
      <c r="E468" s="243"/>
      <c r="F468" s="244"/>
      <c r="G468" s="277"/>
      <c r="H468" s="277"/>
      <c r="I468" s="277"/>
      <c r="J468" s="280"/>
      <c r="K468" s="280"/>
      <c r="L468" s="280"/>
      <c r="M468" s="280"/>
      <c r="N468" s="243"/>
      <c r="O468" s="243"/>
      <c r="P468" s="243"/>
    </row>
    <row r="469" spans="1:16" ht="33.75" customHeight="1" x14ac:dyDescent="0.25">
      <c r="A469" s="244"/>
      <c r="B469" s="245" t="s">
        <v>467</v>
      </c>
      <c r="C469" s="244" t="s">
        <v>372</v>
      </c>
      <c r="D469" s="244" t="s">
        <v>420</v>
      </c>
      <c r="E469" s="242" t="s">
        <v>116</v>
      </c>
      <c r="F469" s="244" t="s">
        <v>850</v>
      </c>
      <c r="G469" s="276"/>
      <c r="H469" s="276"/>
      <c r="I469" s="279"/>
      <c r="J469" s="279">
        <v>406.7</v>
      </c>
      <c r="K469" s="279"/>
      <c r="L469" s="279"/>
      <c r="M469" s="279"/>
      <c r="N469" s="242" t="s">
        <v>118</v>
      </c>
      <c r="O469" s="242">
        <v>253033</v>
      </c>
      <c r="P469" s="242"/>
    </row>
    <row r="470" spans="1:16" ht="41.25" customHeight="1" x14ac:dyDescent="0.25">
      <c r="A470" s="244"/>
      <c r="B470" s="245"/>
      <c r="C470" s="244"/>
      <c r="D470" s="244"/>
      <c r="E470" s="243"/>
      <c r="F470" s="244"/>
      <c r="G470" s="277"/>
      <c r="H470" s="277"/>
      <c r="I470" s="280"/>
      <c r="J470" s="280"/>
      <c r="K470" s="280"/>
      <c r="L470" s="280"/>
      <c r="M470" s="280"/>
      <c r="N470" s="243"/>
      <c r="O470" s="243"/>
      <c r="P470" s="243"/>
    </row>
    <row r="471" spans="1:16" ht="34.5" customHeight="1" x14ac:dyDescent="0.25">
      <c r="A471" s="244"/>
      <c r="B471" s="245" t="s">
        <v>466</v>
      </c>
      <c r="C471" s="244" t="s">
        <v>372</v>
      </c>
      <c r="D471" s="244" t="s">
        <v>420</v>
      </c>
      <c r="E471" s="242" t="s">
        <v>116</v>
      </c>
      <c r="F471" s="244" t="s">
        <v>850</v>
      </c>
      <c r="G471" s="276"/>
      <c r="H471" s="276"/>
      <c r="I471" s="279">
        <v>176.1</v>
      </c>
      <c r="J471" s="279"/>
      <c r="K471" s="279"/>
      <c r="L471" s="279"/>
      <c r="M471" s="279"/>
      <c r="N471" s="242" t="s">
        <v>118</v>
      </c>
      <c r="O471" s="242">
        <v>253033</v>
      </c>
      <c r="P471" s="242"/>
    </row>
    <row r="472" spans="1:16" ht="18" customHeight="1" x14ac:dyDescent="0.25">
      <c r="A472" s="244"/>
      <c r="B472" s="245"/>
      <c r="C472" s="244"/>
      <c r="D472" s="244"/>
      <c r="E472" s="243"/>
      <c r="F472" s="244"/>
      <c r="G472" s="277"/>
      <c r="H472" s="277"/>
      <c r="I472" s="280"/>
      <c r="J472" s="280"/>
      <c r="K472" s="280"/>
      <c r="L472" s="280"/>
      <c r="M472" s="280"/>
      <c r="N472" s="243"/>
      <c r="O472" s="243"/>
      <c r="P472" s="243"/>
    </row>
    <row r="473" spans="1:16" ht="45" customHeight="1" x14ac:dyDescent="0.25">
      <c r="A473" s="244"/>
      <c r="B473" s="245" t="s">
        <v>468</v>
      </c>
      <c r="C473" s="244" t="s">
        <v>372</v>
      </c>
      <c r="D473" s="244" t="s">
        <v>420</v>
      </c>
      <c r="E473" s="242" t="s">
        <v>116</v>
      </c>
      <c r="F473" s="244" t="s">
        <v>850</v>
      </c>
      <c r="G473" s="276"/>
      <c r="H473" s="276"/>
      <c r="I473" s="279"/>
      <c r="J473" s="279">
        <v>527.5</v>
      </c>
      <c r="K473" s="279"/>
      <c r="L473" s="279"/>
      <c r="M473" s="279"/>
      <c r="N473" s="242" t="s">
        <v>118</v>
      </c>
      <c r="O473" s="242">
        <v>253033</v>
      </c>
      <c r="P473" s="242"/>
    </row>
    <row r="474" spans="1:16" ht="34.5" customHeight="1" x14ac:dyDescent="0.25">
      <c r="A474" s="244"/>
      <c r="B474" s="245"/>
      <c r="C474" s="244"/>
      <c r="D474" s="244"/>
      <c r="E474" s="243"/>
      <c r="F474" s="244"/>
      <c r="G474" s="277"/>
      <c r="H474" s="277"/>
      <c r="I474" s="280"/>
      <c r="J474" s="280"/>
      <c r="K474" s="280"/>
      <c r="L474" s="280"/>
      <c r="M474" s="280"/>
      <c r="N474" s="243"/>
      <c r="O474" s="243"/>
      <c r="P474" s="243"/>
    </row>
    <row r="475" spans="1:16" ht="43.5" customHeight="1" x14ac:dyDescent="0.25">
      <c r="A475" s="244"/>
      <c r="B475" s="245" t="s">
        <v>470</v>
      </c>
      <c r="C475" s="244" t="s">
        <v>372</v>
      </c>
      <c r="D475" s="244" t="s">
        <v>420</v>
      </c>
      <c r="E475" s="242" t="s">
        <v>116</v>
      </c>
      <c r="F475" s="244" t="s">
        <v>850</v>
      </c>
      <c r="G475" s="276"/>
      <c r="H475" s="276"/>
      <c r="I475" s="276"/>
      <c r="J475" s="279">
        <v>530</v>
      </c>
      <c r="K475" s="279"/>
      <c r="L475" s="279"/>
      <c r="M475" s="279"/>
      <c r="N475" s="242" t="s">
        <v>118</v>
      </c>
      <c r="O475" s="242">
        <v>253033</v>
      </c>
      <c r="P475" s="242"/>
    </row>
    <row r="476" spans="1:16" ht="38.25" customHeight="1" x14ac:dyDescent="0.25">
      <c r="A476" s="244"/>
      <c r="B476" s="245"/>
      <c r="C476" s="244"/>
      <c r="D476" s="244"/>
      <c r="E476" s="243"/>
      <c r="F476" s="244"/>
      <c r="G476" s="277"/>
      <c r="H476" s="277"/>
      <c r="I476" s="277"/>
      <c r="J476" s="280"/>
      <c r="K476" s="280"/>
      <c r="L476" s="280"/>
      <c r="M476" s="280"/>
      <c r="N476" s="243"/>
      <c r="O476" s="243"/>
      <c r="P476" s="243"/>
    </row>
    <row r="477" spans="1:16" ht="39.75" customHeight="1" x14ac:dyDescent="0.25">
      <c r="A477" s="244"/>
      <c r="B477" s="245" t="s">
        <v>471</v>
      </c>
      <c r="C477" s="244" t="s">
        <v>372</v>
      </c>
      <c r="D477" s="244" t="s">
        <v>420</v>
      </c>
      <c r="E477" s="242" t="s">
        <v>116</v>
      </c>
      <c r="F477" s="244" t="s">
        <v>850</v>
      </c>
      <c r="G477" s="276"/>
      <c r="H477" s="276"/>
      <c r="I477" s="276"/>
      <c r="J477" s="279">
        <v>280</v>
      </c>
      <c r="K477" s="279"/>
      <c r="L477" s="279"/>
      <c r="M477" s="279"/>
      <c r="N477" s="242" t="s">
        <v>118</v>
      </c>
      <c r="O477" s="242">
        <v>253033</v>
      </c>
      <c r="P477" s="242"/>
    </row>
    <row r="478" spans="1:16" ht="45" customHeight="1" x14ac:dyDescent="0.25">
      <c r="A478" s="244"/>
      <c r="B478" s="245"/>
      <c r="C478" s="244"/>
      <c r="D478" s="244"/>
      <c r="E478" s="243"/>
      <c r="F478" s="244"/>
      <c r="G478" s="277"/>
      <c r="H478" s="277"/>
      <c r="I478" s="277"/>
      <c r="J478" s="280"/>
      <c r="K478" s="280"/>
      <c r="L478" s="280"/>
      <c r="M478" s="280"/>
      <c r="N478" s="243"/>
      <c r="O478" s="243"/>
      <c r="P478" s="243"/>
    </row>
    <row r="479" spans="1:16" ht="51.75" customHeight="1" x14ac:dyDescent="0.25">
      <c r="A479" s="244"/>
      <c r="B479" s="245" t="s">
        <v>472</v>
      </c>
      <c r="C479" s="244" t="s">
        <v>372</v>
      </c>
      <c r="D479" s="244" t="s">
        <v>420</v>
      </c>
      <c r="E479" s="242" t="s">
        <v>116</v>
      </c>
      <c r="F479" s="244" t="s">
        <v>850</v>
      </c>
      <c r="G479" s="276"/>
      <c r="H479" s="276"/>
      <c r="I479" s="276">
        <v>8.3000000000000007</v>
      </c>
      <c r="J479" s="276">
        <v>35.5</v>
      </c>
      <c r="K479" s="279"/>
      <c r="L479" s="279">
        <v>1600</v>
      </c>
      <c r="M479" s="279"/>
      <c r="N479" s="242" t="s">
        <v>118</v>
      </c>
      <c r="O479" s="242">
        <v>253033</v>
      </c>
      <c r="P479" s="242"/>
    </row>
    <row r="480" spans="1:16" ht="41.25" customHeight="1" x14ac:dyDescent="0.25">
      <c r="A480" s="244"/>
      <c r="B480" s="245"/>
      <c r="C480" s="244"/>
      <c r="D480" s="244"/>
      <c r="E480" s="243"/>
      <c r="F480" s="244"/>
      <c r="G480" s="277"/>
      <c r="H480" s="277"/>
      <c r="I480" s="277"/>
      <c r="J480" s="277"/>
      <c r="K480" s="280"/>
      <c r="L480" s="280"/>
      <c r="M480" s="280"/>
      <c r="N480" s="243"/>
      <c r="O480" s="243"/>
      <c r="P480" s="243"/>
    </row>
    <row r="481" spans="1:16" ht="41.25" customHeight="1" x14ac:dyDescent="0.25">
      <c r="A481" s="244"/>
      <c r="B481" s="327" t="s">
        <v>17</v>
      </c>
      <c r="C481" s="244" t="s">
        <v>372</v>
      </c>
      <c r="D481" s="244" t="s">
        <v>420</v>
      </c>
      <c r="E481" s="242" t="s">
        <v>116</v>
      </c>
      <c r="F481" s="244" t="s">
        <v>850</v>
      </c>
      <c r="G481" s="256"/>
      <c r="H481" s="276">
        <v>335.1</v>
      </c>
      <c r="I481" s="256"/>
      <c r="J481" s="256"/>
      <c r="K481" s="256"/>
      <c r="L481" s="256"/>
      <c r="M481" s="256"/>
      <c r="N481" s="242" t="s">
        <v>118</v>
      </c>
      <c r="O481" s="242">
        <v>253033</v>
      </c>
      <c r="P481" s="242"/>
    </row>
    <row r="482" spans="1:16" ht="12.75" customHeight="1" x14ac:dyDescent="0.25">
      <c r="A482" s="244"/>
      <c r="B482" s="327"/>
      <c r="C482" s="244"/>
      <c r="D482" s="244"/>
      <c r="E482" s="243"/>
      <c r="F482" s="244"/>
      <c r="G482" s="257"/>
      <c r="H482" s="277"/>
      <c r="I482" s="257"/>
      <c r="J482" s="257"/>
      <c r="K482" s="257"/>
      <c r="L482" s="257"/>
      <c r="M482" s="257"/>
      <c r="N482" s="243"/>
      <c r="O482" s="243"/>
      <c r="P482" s="243"/>
    </row>
    <row r="483" spans="1:16" ht="32.25" customHeight="1" x14ac:dyDescent="0.25">
      <c r="A483" s="244"/>
      <c r="B483" s="245" t="s">
        <v>266</v>
      </c>
      <c r="C483" s="244" t="s">
        <v>372</v>
      </c>
      <c r="D483" s="244" t="s">
        <v>420</v>
      </c>
      <c r="E483" s="242" t="s">
        <v>116</v>
      </c>
      <c r="F483" s="244" t="s">
        <v>90</v>
      </c>
      <c r="G483" s="279">
        <v>2048.8000000000002</v>
      </c>
      <c r="H483" s="279">
        <v>3112.3</v>
      </c>
      <c r="I483" s="279">
        <v>1153.2</v>
      </c>
      <c r="J483" s="279">
        <v>4899.7</v>
      </c>
      <c r="K483" s="279">
        <v>2618.4</v>
      </c>
      <c r="L483" s="279">
        <v>2618.4</v>
      </c>
      <c r="M483" s="279">
        <v>637.4</v>
      </c>
      <c r="N483" s="242" t="s">
        <v>118</v>
      </c>
      <c r="O483" s="242"/>
      <c r="P483" s="256"/>
    </row>
    <row r="484" spans="1:16" ht="12" customHeight="1" x14ac:dyDescent="0.25">
      <c r="A484" s="244"/>
      <c r="B484" s="245"/>
      <c r="C484" s="244"/>
      <c r="D484" s="244"/>
      <c r="E484" s="243"/>
      <c r="F484" s="244"/>
      <c r="G484" s="280"/>
      <c r="H484" s="280"/>
      <c r="I484" s="280"/>
      <c r="J484" s="280"/>
      <c r="K484" s="280"/>
      <c r="L484" s="280"/>
      <c r="M484" s="280"/>
      <c r="N484" s="243"/>
      <c r="O484" s="243"/>
      <c r="P484" s="257"/>
    </row>
    <row r="485" spans="1:16" ht="45" x14ac:dyDescent="0.25">
      <c r="A485" s="43"/>
      <c r="B485" s="54" t="s">
        <v>851</v>
      </c>
      <c r="C485" s="43" t="s">
        <v>402</v>
      </c>
      <c r="D485" s="43" t="s">
        <v>420</v>
      </c>
      <c r="E485" s="43" t="s">
        <v>2</v>
      </c>
      <c r="F485" s="43" t="s">
        <v>90</v>
      </c>
      <c r="G485" s="43"/>
      <c r="H485" s="43"/>
      <c r="I485" s="132"/>
      <c r="J485" s="133"/>
      <c r="K485" s="132"/>
      <c r="L485" s="133"/>
      <c r="M485" s="45">
        <v>2</v>
      </c>
      <c r="N485" s="43"/>
      <c r="O485" s="43"/>
      <c r="P485" s="55"/>
    </row>
    <row r="486" spans="1:16" ht="24" customHeight="1" x14ac:dyDescent="0.25">
      <c r="A486" s="244"/>
      <c r="B486" s="245" t="s">
        <v>473</v>
      </c>
      <c r="C486" s="244" t="s">
        <v>474</v>
      </c>
      <c r="D486" s="244" t="s">
        <v>420</v>
      </c>
      <c r="E486" s="43" t="s">
        <v>2</v>
      </c>
      <c r="F486" s="244" t="s">
        <v>90</v>
      </c>
      <c r="G486" s="45"/>
      <c r="H486" s="45"/>
      <c r="I486" s="43"/>
      <c r="J486" s="45"/>
      <c r="K486" s="45"/>
      <c r="L486" s="45"/>
      <c r="M486" s="45">
        <v>2</v>
      </c>
      <c r="N486" s="97"/>
      <c r="O486" s="97"/>
      <c r="P486" s="55"/>
    </row>
    <row r="487" spans="1:16" ht="30" customHeight="1" x14ac:dyDescent="0.25">
      <c r="A487" s="244"/>
      <c r="B487" s="245"/>
      <c r="C487" s="244"/>
      <c r="D487" s="244"/>
      <c r="E487" s="43" t="s">
        <v>116</v>
      </c>
      <c r="F487" s="244"/>
      <c r="G487" s="45"/>
      <c r="H487" s="45"/>
      <c r="I487" s="45"/>
      <c r="J487" s="45"/>
      <c r="K487" s="45">
        <f>K490+K491+K493</f>
        <v>48.7</v>
      </c>
      <c r="L487" s="45">
        <f t="shared" ref="L487" si="39">L490+L492+L493</f>
        <v>4919.5</v>
      </c>
      <c r="M487" s="45">
        <f>M489+M492+M493</f>
        <v>8919.5</v>
      </c>
      <c r="N487" s="43" t="s">
        <v>118</v>
      </c>
      <c r="O487" s="43">
        <v>288039</v>
      </c>
      <c r="P487" s="55"/>
    </row>
    <row r="488" spans="1:16" ht="15.75" customHeight="1" x14ac:dyDescent="0.25">
      <c r="A488" s="57"/>
      <c r="B488" s="248" t="s">
        <v>13</v>
      </c>
      <c r="C488" s="249"/>
      <c r="D488" s="249"/>
      <c r="E488" s="249"/>
      <c r="F488" s="249"/>
      <c r="G488" s="249"/>
      <c r="H488" s="249"/>
      <c r="I488" s="249"/>
      <c r="J488" s="249"/>
      <c r="K488" s="249"/>
      <c r="L488" s="249"/>
      <c r="M488" s="249"/>
      <c r="N488" s="249"/>
      <c r="O488" s="249"/>
      <c r="P488" s="250"/>
    </row>
    <row r="489" spans="1:16" ht="76.5" customHeight="1" x14ac:dyDescent="0.25">
      <c r="A489" s="244"/>
      <c r="B489" s="327" t="s">
        <v>475</v>
      </c>
      <c r="C489" s="244" t="s">
        <v>476</v>
      </c>
      <c r="D489" s="244" t="s">
        <v>420</v>
      </c>
      <c r="E489" s="242" t="s">
        <v>116</v>
      </c>
      <c r="F489" s="244" t="s">
        <v>111</v>
      </c>
      <c r="G489" s="256"/>
      <c r="H489" s="256"/>
      <c r="I489" s="256"/>
      <c r="J489" s="256"/>
      <c r="K489" s="256"/>
      <c r="L489" s="256"/>
      <c r="M489" s="279">
        <v>4000</v>
      </c>
      <c r="N489" s="242" t="s">
        <v>118</v>
      </c>
      <c r="O489" s="242">
        <v>288039</v>
      </c>
      <c r="P489" s="242"/>
    </row>
    <row r="490" spans="1:16" ht="18.75" customHeight="1" x14ac:dyDescent="0.25">
      <c r="A490" s="244"/>
      <c r="B490" s="327"/>
      <c r="C490" s="244"/>
      <c r="D490" s="244"/>
      <c r="E490" s="243"/>
      <c r="F490" s="244"/>
      <c r="G490" s="257"/>
      <c r="H490" s="257"/>
      <c r="I490" s="257"/>
      <c r="J490" s="257"/>
      <c r="K490" s="257"/>
      <c r="L490" s="257"/>
      <c r="M490" s="280"/>
      <c r="N490" s="243"/>
      <c r="O490" s="243"/>
      <c r="P490" s="243"/>
    </row>
    <row r="491" spans="1:16" ht="27.75" customHeight="1" x14ac:dyDescent="0.25">
      <c r="A491" s="320"/>
      <c r="B491" s="245" t="s">
        <v>49</v>
      </c>
      <c r="C491" s="244" t="s">
        <v>476</v>
      </c>
      <c r="D491" s="244"/>
      <c r="E491" s="242" t="s">
        <v>116</v>
      </c>
      <c r="F491" s="244" t="s">
        <v>111</v>
      </c>
      <c r="G491" s="279"/>
      <c r="H491" s="279"/>
      <c r="I491" s="279"/>
      <c r="J491" s="279"/>
      <c r="K491" s="279">
        <v>48.7</v>
      </c>
      <c r="L491" s="279"/>
      <c r="M491" s="279"/>
      <c r="N491" s="242" t="s">
        <v>118</v>
      </c>
      <c r="O491" s="242">
        <v>288039</v>
      </c>
      <c r="P491" s="256"/>
    </row>
    <row r="492" spans="1:16" ht="3.75" customHeight="1" x14ac:dyDescent="0.25">
      <c r="A492" s="320"/>
      <c r="B492" s="245"/>
      <c r="C492" s="244"/>
      <c r="D492" s="244"/>
      <c r="E492" s="243"/>
      <c r="F492" s="244"/>
      <c r="G492" s="280"/>
      <c r="H492" s="280"/>
      <c r="I492" s="280"/>
      <c r="J492" s="280"/>
      <c r="K492" s="280"/>
      <c r="L492" s="280"/>
      <c r="M492" s="280"/>
      <c r="N492" s="243"/>
      <c r="O492" s="243"/>
      <c r="P492" s="257"/>
    </row>
    <row r="493" spans="1:16" ht="18.75" customHeight="1" x14ac:dyDescent="0.25">
      <c r="A493" s="320"/>
      <c r="B493" s="245"/>
      <c r="C493" s="244"/>
      <c r="D493" s="244"/>
      <c r="E493" s="43" t="s">
        <v>116</v>
      </c>
      <c r="F493" s="244"/>
      <c r="G493" s="6"/>
      <c r="H493" s="6"/>
      <c r="I493" s="6"/>
      <c r="J493" s="6"/>
      <c r="K493" s="18"/>
      <c r="L493" s="18">
        <v>4919.5</v>
      </c>
      <c r="M493" s="18">
        <v>4919.5</v>
      </c>
      <c r="N493" s="76" t="s">
        <v>120</v>
      </c>
      <c r="O493" s="76">
        <v>288039</v>
      </c>
      <c r="P493" s="180"/>
    </row>
    <row r="494" spans="1:16" ht="16.5" customHeight="1" x14ac:dyDescent="0.25">
      <c r="A494" s="244"/>
      <c r="B494" s="266" t="s">
        <v>477</v>
      </c>
      <c r="C494" s="244" t="s">
        <v>407</v>
      </c>
      <c r="D494" s="244" t="s">
        <v>420</v>
      </c>
      <c r="E494" s="43" t="s">
        <v>2</v>
      </c>
      <c r="F494" s="244" t="s">
        <v>90</v>
      </c>
      <c r="G494" s="284"/>
      <c r="H494" s="284"/>
      <c r="I494" s="244"/>
      <c r="J494" s="284"/>
      <c r="K494" s="284"/>
      <c r="L494" s="284"/>
      <c r="M494" s="244"/>
      <c r="N494" s="285"/>
      <c r="O494" s="285"/>
      <c r="P494" s="285"/>
    </row>
    <row r="495" spans="1:16" ht="11.25" customHeight="1" x14ac:dyDescent="0.25">
      <c r="A495" s="244"/>
      <c r="B495" s="283"/>
      <c r="C495" s="244"/>
      <c r="D495" s="244"/>
      <c r="E495" s="244" t="s">
        <v>116</v>
      </c>
      <c r="F495" s="244"/>
      <c r="G495" s="284"/>
      <c r="H495" s="284"/>
      <c r="I495" s="244"/>
      <c r="J495" s="284"/>
      <c r="K495" s="284"/>
      <c r="L495" s="284"/>
      <c r="M495" s="244"/>
      <c r="N495" s="285"/>
      <c r="O495" s="285"/>
      <c r="P495" s="285"/>
    </row>
    <row r="496" spans="1:16" ht="21" customHeight="1" x14ac:dyDescent="0.25">
      <c r="A496" s="244"/>
      <c r="B496" s="267"/>
      <c r="C496" s="244"/>
      <c r="D496" s="244"/>
      <c r="E496" s="244"/>
      <c r="F496" s="244"/>
      <c r="G496" s="45"/>
      <c r="H496" s="45"/>
      <c r="I496" s="45">
        <v>12</v>
      </c>
      <c r="J496" s="45">
        <v>18</v>
      </c>
      <c r="K496" s="45">
        <v>46</v>
      </c>
      <c r="L496" s="45">
        <v>29</v>
      </c>
      <c r="M496" s="48">
        <v>21</v>
      </c>
      <c r="N496" s="43"/>
      <c r="O496" s="43"/>
      <c r="P496" s="55"/>
    </row>
    <row r="497" spans="1:16" ht="15.75" customHeight="1" x14ac:dyDescent="0.25">
      <c r="A497" s="57"/>
      <c r="B497" s="248" t="s">
        <v>13</v>
      </c>
      <c r="C497" s="249"/>
      <c r="D497" s="249"/>
      <c r="E497" s="249"/>
      <c r="F497" s="249"/>
      <c r="G497" s="249"/>
      <c r="H497" s="249"/>
      <c r="I497" s="249"/>
      <c r="J497" s="249"/>
      <c r="K497" s="249"/>
      <c r="L497" s="249"/>
      <c r="M497" s="249"/>
      <c r="N497" s="249"/>
      <c r="O497" s="249"/>
      <c r="P497" s="250"/>
    </row>
    <row r="498" spans="1:16" ht="32.25" customHeight="1" x14ac:dyDescent="0.25">
      <c r="A498" s="320"/>
      <c r="B498" s="316" t="s">
        <v>478</v>
      </c>
      <c r="C498" s="244" t="s">
        <v>407</v>
      </c>
      <c r="D498" s="244" t="s">
        <v>420</v>
      </c>
      <c r="E498" s="242" t="s">
        <v>116</v>
      </c>
      <c r="F498" s="244" t="s">
        <v>90</v>
      </c>
      <c r="G498" s="252"/>
      <c r="H498" s="252"/>
      <c r="I498" s="279">
        <v>12</v>
      </c>
      <c r="J498" s="279">
        <v>18</v>
      </c>
      <c r="K498" s="279">
        <v>24</v>
      </c>
      <c r="L498" s="279">
        <v>29</v>
      </c>
      <c r="M498" s="279">
        <v>21</v>
      </c>
      <c r="N498" s="242" t="s">
        <v>118</v>
      </c>
      <c r="O498" s="242">
        <v>256067</v>
      </c>
      <c r="P498" s="252"/>
    </row>
    <row r="499" spans="1:16" ht="32.25" customHeight="1" x14ac:dyDescent="0.25">
      <c r="A499" s="320"/>
      <c r="B499" s="316"/>
      <c r="C499" s="244"/>
      <c r="D499" s="244"/>
      <c r="E499" s="243"/>
      <c r="F499" s="244"/>
      <c r="G499" s="253"/>
      <c r="H499" s="253"/>
      <c r="I499" s="280"/>
      <c r="J499" s="280"/>
      <c r="K499" s="280"/>
      <c r="L499" s="280"/>
      <c r="M499" s="280"/>
      <c r="N499" s="243"/>
      <c r="O499" s="243"/>
      <c r="P499" s="253"/>
    </row>
    <row r="500" spans="1:16" ht="46.5" customHeight="1" x14ac:dyDescent="0.25">
      <c r="A500" s="320"/>
      <c r="B500" s="245" t="s">
        <v>479</v>
      </c>
      <c r="C500" s="244" t="s">
        <v>407</v>
      </c>
      <c r="D500" s="244" t="s">
        <v>420</v>
      </c>
      <c r="E500" s="242" t="s">
        <v>116</v>
      </c>
      <c r="F500" s="244" t="s">
        <v>480</v>
      </c>
      <c r="G500" s="279"/>
      <c r="H500" s="279"/>
      <c r="I500" s="279"/>
      <c r="J500" s="279"/>
      <c r="K500" s="279">
        <v>22</v>
      </c>
      <c r="L500" s="279"/>
      <c r="M500" s="279"/>
      <c r="N500" s="242" t="s">
        <v>118</v>
      </c>
      <c r="O500" s="242">
        <v>256067</v>
      </c>
      <c r="P500" s="256"/>
    </row>
    <row r="501" spans="1:16" ht="20.25" customHeight="1" x14ac:dyDescent="0.25">
      <c r="A501" s="320"/>
      <c r="B501" s="245"/>
      <c r="C501" s="244"/>
      <c r="D501" s="244"/>
      <c r="E501" s="243"/>
      <c r="F501" s="244"/>
      <c r="G501" s="280"/>
      <c r="H501" s="280"/>
      <c r="I501" s="280"/>
      <c r="J501" s="280"/>
      <c r="K501" s="280"/>
      <c r="L501" s="280"/>
      <c r="M501" s="280"/>
      <c r="N501" s="243"/>
      <c r="O501" s="243"/>
      <c r="P501" s="257"/>
    </row>
    <row r="502" spans="1:16" ht="51.75" customHeight="1" x14ac:dyDescent="0.25">
      <c r="A502" s="43"/>
      <c r="B502" s="54" t="s">
        <v>852</v>
      </c>
      <c r="C502" s="43" t="s">
        <v>145</v>
      </c>
      <c r="D502" s="43"/>
      <c r="E502" s="43"/>
      <c r="F502" s="43"/>
      <c r="G502" s="49"/>
      <c r="H502" s="49"/>
      <c r="I502" s="49"/>
      <c r="J502" s="107"/>
      <c r="K502" s="107"/>
      <c r="L502" s="107"/>
      <c r="M502" s="107"/>
      <c r="N502" s="43"/>
      <c r="O502" s="43"/>
      <c r="P502" s="55"/>
    </row>
    <row r="503" spans="1:16" ht="30" x14ac:dyDescent="0.25">
      <c r="A503" s="43"/>
      <c r="B503" s="54" t="s">
        <v>9</v>
      </c>
      <c r="C503" s="43" t="s">
        <v>481</v>
      </c>
      <c r="D503" s="43" t="s">
        <v>420</v>
      </c>
      <c r="E503" s="43" t="s">
        <v>2</v>
      </c>
      <c r="F503" s="43" t="s">
        <v>90</v>
      </c>
      <c r="G503" s="43"/>
      <c r="H503" s="107"/>
      <c r="I503" s="132"/>
      <c r="J503" s="132"/>
      <c r="K503" s="133"/>
      <c r="L503" s="133">
        <v>1</v>
      </c>
      <c r="M503" s="107"/>
      <c r="N503" s="43"/>
      <c r="O503" s="43"/>
      <c r="P503" s="55"/>
    </row>
    <row r="504" spans="1:16" ht="30" x14ac:dyDescent="0.25">
      <c r="A504" s="43"/>
      <c r="B504" s="54" t="s">
        <v>18</v>
      </c>
      <c r="C504" s="43" t="s">
        <v>146</v>
      </c>
      <c r="D504" s="43" t="s">
        <v>420</v>
      </c>
      <c r="E504" s="43" t="s">
        <v>2</v>
      </c>
      <c r="F504" s="43" t="s">
        <v>90</v>
      </c>
      <c r="G504" s="133"/>
      <c r="H504" s="133"/>
      <c r="I504" s="133"/>
      <c r="J504" s="133">
        <f t="shared" ref="J504" si="40">J516</f>
        <v>2</v>
      </c>
      <c r="K504" s="133"/>
      <c r="L504" s="133">
        <f>L516</f>
        <v>2</v>
      </c>
      <c r="M504" s="133">
        <f>M516</f>
        <v>1</v>
      </c>
      <c r="N504" s="43"/>
      <c r="O504" s="43"/>
      <c r="P504" s="55"/>
    </row>
    <row r="505" spans="1:16" ht="24.75" customHeight="1" x14ac:dyDescent="0.25">
      <c r="A505" s="244"/>
      <c r="B505" s="245" t="s">
        <v>267</v>
      </c>
      <c r="C505" s="244" t="s">
        <v>482</v>
      </c>
      <c r="D505" s="244" t="s">
        <v>420</v>
      </c>
      <c r="E505" s="43" t="s">
        <v>2</v>
      </c>
      <c r="F505" s="244" t="s">
        <v>90</v>
      </c>
      <c r="G505" s="43"/>
      <c r="H505" s="43"/>
      <c r="I505" s="43"/>
      <c r="J505" s="43"/>
      <c r="K505" s="45"/>
      <c r="L505" s="45">
        <v>1</v>
      </c>
      <c r="M505" s="48"/>
      <c r="N505" s="97"/>
      <c r="O505" s="97"/>
      <c r="P505" s="55"/>
    </row>
    <row r="506" spans="1:16" ht="23.25" customHeight="1" x14ac:dyDescent="0.25">
      <c r="A506" s="244"/>
      <c r="B506" s="245"/>
      <c r="C506" s="244"/>
      <c r="D506" s="244"/>
      <c r="E506" s="43" t="s">
        <v>116</v>
      </c>
      <c r="F506" s="244"/>
      <c r="G506" s="45"/>
      <c r="H506" s="45"/>
      <c r="I506" s="43"/>
      <c r="J506" s="45">
        <f>J508+J510</f>
        <v>17500</v>
      </c>
      <c r="K506" s="45">
        <f>K508+K510</f>
        <v>12100</v>
      </c>
      <c r="L506" s="45">
        <f>L508+L510</f>
        <v>2400</v>
      </c>
      <c r="M506" s="48"/>
      <c r="N506" s="43" t="s">
        <v>127</v>
      </c>
      <c r="O506" s="43"/>
      <c r="P506" s="55"/>
    </row>
    <row r="507" spans="1:16" ht="15.75" customHeight="1" x14ac:dyDescent="0.25">
      <c r="A507" s="57"/>
      <c r="B507" s="248" t="s">
        <v>13</v>
      </c>
      <c r="C507" s="249"/>
      <c r="D507" s="249"/>
      <c r="E507" s="249"/>
      <c r="F507" s="249"/>
      <c r="G507" s="249"/>
      <c r="H507" s="249"/>
      <c r="I507" s="249"/>
      <c r="J507" s="249"/>
      <c r="K507" s="249"/>
      <c r="L507" s="249"/>
      <c r="M507" s="249"/>
      <c r="N507" s="249"/>
      <c r="O507" s="249"/>
      <c r="P507" s="250"/>
    </row>
    <row r="508" spans="1:16" ht="27.75" customHeight="1" x14ac:dyDescent="0.25">
      <c r="A508" s="242"/>
      <c r="B508" s="266" t="s">
        <v>483</v>
      </c>
      <c r="C508" s="242" t="s">
        <v>482</v>
      </c>
      <c r="D508" s="242" t="s">
        <v>420</v>
      </c>
      <c r="E508" s="242" t="s">
        <v>116</v>
      </c>
      <c r="F508" s="242" t="s">
        <v>111</v>
      </c>
      <c r="G508" s="240"/>
      <c r="H508" s="240"/>
      <c r="I508" s="242"/>
      <c r="J508" s="240">
        <v>15000</v>
      </c>
      <c r="K508" s="240">
        <v>5000</v>
      </c>
      <c r="L508" s="240">
        <v>2400</v>
      </c>
      <c r="M508" s="303"/>
      <c r="N508" s="242" t="s">
        <v>120</v>
      </c>
      <c r="O508" s="242">
        <v>288027</v>
      </c>
      <c r="P508" s="256"/>
    </row>
    <row r="509" spans="1:16" ht="14.25" customHeight="1" x14ac:dyDescent="0.25">
      <c r="A509" s="263"/>
      <c r="B509" s="283"/>
      <c r="C509" s="263"/>
      <c r="D509" s="263"/>
      <c r="E509" s="243"/>
      <c r="F509" s="263"/>
      <c r="G509" s="241"/>
      <c r="H509" s="241"/>
      <c r="I509" s="243"/>
      <c r="J509" s="241"/>
      <c r="K509" s="241"/>
      <c r="L509" s="241"/>
      <c r="M509" s="304"/>
      <c r="N509" s="243"/>
      <c r="O509" s="243"/>
      <c r="P509" s="257"/>
    </row>
    <row r="510" spans="1:16" ht="25.5" hidden="1" customHeight="1" x14ac:dyDescent="0.25">
      <c r="A510" s="263"/>
      <c r="B510" s="283"/>
      <c r="C510" s="263"/>
      <c r="D510" s="263"/>
      <c r="E510" s="43" t="s">
        <v>116</v>
      </c>
      <c r="F510" s="263"/>
      <c r="G510" s="45"/>
      <c r="H510" s="45"/>
      <c r="I510" s="43"/>
      <c r="J510" s="2">
        <v>2500</v>
      </c>
      <c r="K510" s="181">
        <v>7100</v>
      </c>
      <c r="L510" s="2"/>
      <c r="M510" s="48"/>
      <c r="N510" s="43" t="s">
        <v>118</v>
      </c>
      <c r="O510" s="43">
        <v>288027</v>
      </c>
      <c r="P510" s="55"/>
    </row>
    <row r="511" spans="1:16" ht="14.25" customHeight="1" x14ac:dyDescent="0.25">
      <c r="A511" s="243"/>
      <c r="B511" s="267"/>
      <c r="C511" s="243"/>
      <c r="D511" s="243"/>
      <c r="E511" s="43" t="s">
        <v>116</v>
      </c>
      <c r="F511" s="243"/>
      <c r="G511" s="45"/>
      <c r="H511" s="45"/>
      <c r="I511" s="43"/>
      <c r="J511" s="2">
        <v>2500</v>
      </c>
      <c r="K511" s="181">
        <v>7100</v>
      </c>
      <c r="L511" s="2"/>
      <c r="M511" s="48"/>
      <c r="N511" s="43" t="s">
        <v>118</v>
      </c>
      <c r="O511" s="43">
        <v>288027</v>
      </c>
      <c r="P511" s="55"/>
    </row>
    <row r="512" spans="1:16" ht="14.25" customHeight="1" x14ac:dyDescent="0.25">
      <c r="A512" s="242"/>
      <c r="B512" s="264" t="s">
        <v>986</v>
      </c>
      <c r="C512" s="242" t="s">
        <v>482</v>
      </c>
      <c r="D512" s="242" t="s">
        <v>420</v>
      </c>
      <c r="E512" s="43" t="s">
        <v>116</v>
      </c>
      <c r="F512" s="242" t="s">
        <v>111</v>
      </c>
      <c r="G512" s="45"/>
      <c r="H512" s="45"/>
      <c r="I512" s="43"/>
      <c r="J512" s="45">
        <f>2000-J513</f>
        <v>1400</v>
      </c>
      <c r="K512" s="45">
        <f>5000-K513</f>
        <v>3500</v>
      </c>
      <c r="L512" s="45">
        <f>5000-L513</f>
        <v>3499</v>
      </c>
      <c r="M512" s="48"/>
      <c r="N512" s="43" t="s">
        <v>120</v>
      </c>
      <c r="O512" s="43">
        <v>288027</v>
      </c>
      <c r="P512" s="55"/>
    </row>
    <row r="513" spans="1:16" ht="30.75" customHeight="1" x14ac:dyDescent="0.25">
      <c r="A513" s="243"/>
      <c r="B513" s="265"/>
      <c r="C513" s="243"/>
      <c r="D513" s="243"/>
      <c r="E513" s="43" t="s">
        <v>116</v>
      </c>
      <c r="F513" s="243"/>
      <c r="G513" s="45"/>
      <c r="H513" s="45"/>
      <c r="I513" s="43"/>
      <c r="J513" s="45">
        <v>600</v>
      </c>
      <c r="K513" s="45">
        <v>1500</v>
      </c>
      <c r="L513" s="45">
        <v>1501</v>
      </c>
      <c r="M513" s="48"/>
      <c r="N513" s="43" t="s">
        <v>118</v>
      </c>
      <c r="O513" s="43">
        <v>288027</v>
      </c>
      <c r="P513" s="55"/>
    </row>
    <row r="514" spans="1:16" ht="14.25" customHeight="1" x14ac:dyDescent="0.25">
      <c r="A514" s="242"/>
      <c r="B514" s="264" t="s">
        <v>987</v>
      </c>
      <c r="C514" s="242" t="s">
        <v>482</v>
      </c>
      <c r="D514" s="242" t="s">
        <v>420</v>
      </c>
      <c r="E514" s="43" t="s">
        <v>116</v>
      </c>
      <c r="F514" s="242" t="s">
        <v>111</v>
      </c>
      <c r="G514" s="45"/>
      <c r="H514" s="45"/>
      <c r="I514" s="43"/>
      <c r="J514" s="45">
        <f>1000-J515</f>
        <v>700</v>
      </c>
      <c r="K514" s="45">
        <f>4000-K515</f>
        <v>2800</v>
      </c>
      <c r="L514" s="45">
        <f>3500-L515</f>
        <v>2450</v>
      </c>
      <c r="M514" s="48"/>
      <c r="N514" s="43" t="s">
        <v>120</v>
      </c>
      <c r="O514" s="43">
        <v>288027</v>
      </c>
      <c r="P514" s="55"/>
    </row>
    <row r="515" spans="1:16" ht="47.25" customHeight="1" x14ac:dyDescent="0.25">
      <c r="A515" s="243"/>
      <c r="B515" s="265"/>
      <c r="C515" s="243"/>
      <c r="D515" s="243"/>
      <c r="E515" s="43" t="s">
        <v>116</v>
      </c>
      <c r="F515" s="243"/>
      <c r="G515" s="45"/>
      <c r="H515" s="45"/>
      <c r="I515" s="43"/>
      <c r="J515" s="45">
        <v>300</v>
      </c>
      <c r="K515" s="45">
        <v>1200</v>
      </c>
      <c r="L515" s="45">
        <v>1050</v>
      </c>
      <c r="M515" s="48"/>
      <c r="N515" s="43" t="s">
        <v>118</v>
      </c>
      <c r="O515" s="43">
        <v>288027</v>
      </c>
      <c r="P515" s="55"/>
    </row>
    <row r="516" spans="1:16" ht="27.75" customHeight="1" x14ac:dyDescent="0.25">
      <c r="A516" s="244"/>
      <c r="B516" s="245" t="s">
        <v>268</v>
      </c>
      <c r="C516" s="244" t="s">
        <v>146</v>
      </c>
      <c r="D516" s="244" t="s">
        <v>420</v>
      </c>
      <c r="E516" s="43" t="s">
        <v>2</v>
      </c>
      <c r="F516" s="244" t="s">
        <v>461</v>
      </c>
      <c r="G516" s="45"/>
      <c r="H516" s="45"/>
      <c r="I516" s="45"/>
      <c r="J516" s="45">
        <v>2</v>
      </c>
      <c r="K516" s="45"/>
      <c r="L516" s="45">
        <v>2</v>
      </c>
      <c r="M516" s="45">
        <v>1</v>
      </c>
      <c r="N516" s="97"/>
      <c r="O516" s="97"/>
      <c r="P516" s="55"/>
    </row>
    <row r="517" spans="1:16" ht="27.75" customHeight="1" x14ac:dyDescent="0.25">
      <c r="A517" s="244"/>
      <c r="B517" s="245"/>
      <c r="C517" s="244"/>
      <c r="D517" s="244"/>
      <c r="E517" s="43" t="s">
        <v>116</v>
      </c>
      <c r="F517" s="244"/>
      <c r="G517" s="45">
        <f>G519+G522+G524+G526+G528</f>
        <v>114.3</v>
      </c>
      <c r="H517" s="45"/>
      <c r="I517" s="45">
        <f>I519+I522+I524+I526+I528</f>
        <v>100</v>
      </c>
      <c r="J517" s="45">
        <f>J519+J522+J524+J526+J527</f>
        <v>382.1</v>
      </c>
      <c r="K517" s="45">
        <f>K520+K521+K523+K526+K528</f>
        <v>39</v>
      </c>
      <c r="L517" s="45">
        <f>L520+L521+L523+L525+L528</f>
        <v>1870.2</v>
      </c>
      <c r="M517" s="45">
        <f>M520+M522+M524+M525+M528</f>
        <v>760</v>
      </c>
      <c r="N517" s="43" t="s">
        <v>124</v>
      </c>
      <c r="O517" s="43"/>
      <c r="P517" s="55"/>
    </row>
    <row r="518" spans="1:16" ht="15.75" customHeight="1" x14ac:dyDescent="0.25">
      <c r="A518" s="57"/>
      <c r="B518" s="248" t="s">
        <v>13</v>
      </c>
      <c r="C518" s="249"/>
      <c r="D518" s="249"/>
      <c r="E518" s="249"/>
      <c r="F518" s="249"/>
      <c r="G518" s="249"/>
      <c r="H518" s="249"/>
      <c r="I518" s="249"/>
      <c r="J518" s="249"/>
      <c r="K518" s="249"/>
      <c r="L518" s="249"/>
      <c r="M518" s="249"/>
      <c r="N518" s="249"/>
      <c r="O518" s="249"/>
      <c r="P518" s="250"/>
    </row>
    <row r="519" spans="1:16" ht="27.75" customHeight="1" x14ac:dyDescent="0.25">
      <c r="A519" s="320"/>
      <c r="B519" s="278" t="s">
        <v>484</v>
      </c>
      <c r="C519" s="244" t="s">
        <v>146</v>
      </c>
      <c r="D519" s="244" t="s">
        <v>420</v>
      </c>
      <c r="E519" s="242" t="s">
        <v>116</v>
      </c>
      <c r="F519" s="244" t="s">
        <v>840</v>
      </c>
      <c r="G519" s="279">
        <v>114.3</v>
      </c>
      <c r="H519" s="252"/>
      <c r="I519" s="279">
        <v>100</v>
      </c>
      <c r="J519" s="279">
        <v>292.10000000000002</v>
      </c>
      <c r="K519" s="252"/>
      <c r="L519" s="252"/>
      <c r="M519" s="252"/>
      <c r="N519" s="242" t="s">
        <v>118</v>
      </c>
      <c r="O519" s="242">
        <v>262032</v>
      </c>
      <c r="P519" s="252"/>
    </row>
    <row r="520" spans="1:16" ht="34.5" customHeight="1" x14ac:dyDescent="0.25">
      <c r="A520" s="320"/>
      <c r="B520" s="278"/>
      <c r="C520" s="244"/>
      <c r="D520" s="244"/>
      <c r="E520" s="243"/>
      <c r="F520" s="244"/>
      <c r="G520" s="280"/>
      <c r="H520" s="253"/>
      <c r="I520" s="280"/>
      <c r="J520" s="280"/>
      <c r="K520" s="253"/>
      <c r="L520" s="253"/>
      <c r="M520" s="253"/>
      <c r="N520" s="243"/>
      <c r="O520" s="243"/>
      <c r="P520" s="253"/>
    </row>
    <row r="521" spans="1:16" ht="34.5" customHeight="1" x14ac:dyDescent="0.25">
      <c r="A521" s="320"/>
      <c r="B521" s="278" t="s">
        <v>485</v>
      </c>
      <c r="C521" s="244" t="s">
        <v>146</v>
      </c>
      <c r="D521" s="244" t="s">
        <v>420</v>
      </c>
      <c r="E521" s="242" t="s">
        <v>116</v>
      </c>
      <c r="F521" s="244" t="s">
        <v>840</v>
      </c>
      <c r="G521" s="279"/>
      <c r="H521" s="279"/>
      <c r="I521" s="279"/>
      <c r="J521" s="279"/>
      <c r="K521" s="279">
        <v>10</v>
      </c>
      <c r="L521" s="279">
        <v>600</v>
      </c>
      <c r="M521" s="256"/>
      <c r="N521" s="242" t="s">
        <v>118</v>
      </c>
      <c r="O521" s="242">
        <v>262032</v>
      </c>
      <c r="P521" s="256"/>
    </row>
    <row r="522" spans="1:16" ht="18.75" customHeight="1" x14ac:dyDescent="0.25">
      <c r="A522" s="320"/>
      <c r="B522" s="278"/>
      <c r="C522" s="244"/>
      <c r="D522" s="244"/>
      <c r="E522" s="243"/>
      <c r="F522" s="244"/>
      <c r="G522" s="280"/>
      <c r="H522" s="280"/>
      <c r="I522" s="280"/>
      <c r="J522" s="280"/>
      <c r="K522" s="280"/>
      <c r="L522" s="280"/>
      <c r="M522" s="257"/>
      <c r="N522" s="243"/>
      <c r="O522" s="243"/>
      <c r="P522" s="257"/>
    </row>
    <row r="523" spans="1:16" ht="30.75" customHeight="1" x14ac:dyDescent="0.25">
      <c r="A523" s="320"/>
      <c r="B523" s="278" t="s">
        <v>486</v>
      </c>
      <c r="C523" s="244" t="s">
        <v>146</v>
      </c>
      <c r="D523" s="244" t="s">
        <v>420</v>
      </c>
      <c r="E523" s="242" t="s">
        <v>116</v>
      </c>
      <c r="F523" s="244" t="s">
        <v>840</v>
      </c>
      <c r="G523" s="279"/>
      <c r="H523" s="279"/>
      <c r="I523" s="279"/>
      <c r="J523" s="256"/>
      <c r="K523" s="279">
        <v>29</v>
      </c>
      <c r="L523" s="279">
        <v>1200</v>
      </c>
      <c r="M523" s="279"/>
      <c r="N523" s="242" t="s">
        <v>118</v>
      </c>
      <c r="O523" s="242">
        <v>262032</v>
      </c>
      <c r="P523" s="256"/>
    </row>
    <row r="524" spans="1:16" ht="30.75" customHeight="1" x14ac:dyDescent="0.25">
      <c r="A524" s="320"/>
      <c r="B524" s="278"/>
      <c r="C524" s="244"/>
      <c r="D524" s="244"/>
      <c r="E524" s="243"/>
      <c r="F524" s="244"/>
      <c r="G524" s="280"/>
      <c r="H524" s="280"/>
      <c r="I524" s="280"/>
      <c r="J524" s="257"/>
      <c r="K524" s="280"/>
      <c r="L524" s="280"/>
      <c r="M524" s="280"/>
      <c r="N524" s="243"/>
      <c r="O524" s="243"/>
      <c r="P524" s="257"/>
    </row>
    <row r="525" spans="1:16" ht="26.25" customHeight="1" x14ac:dyDescent="0.25">
      <c r="A525" s="320"/>
      <c r="B525" s="278" t="s">
        <v>487</v>
      </c>
      <c r="C525" s="244" t="s">
        <v>146</v>
      </c>
      <c r="D525" s="244" t="s">
        <v>420</v>
      </c>
      <c r="E525" s="242" t="s">
        <v>116</v>
      </c>
      <c r="F525" s="244" t="s">
        <v>840</v>
      </c>
      <c r="G525" s="279"/>
      <c r="H525" s="279"/>
      <c r="I525" s="279"/>
      <c r="J525" s="256"/>
      <c r="K525" s="279"/>
      <c r="L525" s="279">
        <v>70.2</v>
      </c>
      <c r="M525" s="279">
        <v>760</v>
      </c>
      <c r="N525" s="242" t="s">
        <v>118</v>
      </c>
      <c r="O525" s="242">
        <v>262032</v>
      </c>
      <c r="P525" s="55"/>
    </row>
    <row r="526" spans="1:16" ht="36" customHeight="1" x14ac:dyDescent="0.25">
      <c r="A526" s="320"/>
      <c r="B526" s="278"/>
      <c r="C526" s="244"/>
      <c r="D526" s="244"/>
      <c r="E526" s="243"/>
      <c r="F526" s="244"/>
      <c r="G526" s="280"/>
      <c r="H526" s="280"/>
      <c r="I526" s="280"/>
      <c r="J526" s="257"/>
      <c r="K526" s="280"/>
      <c r="L526" s="280"/>
      <c r="M526" s="280"/>
      <c r="N526" s="243"/>
      <c r="O526" s="243"/>
      <c r="P526" s="55"/>
    </row>
    <row r="527" spans="1:16" ht="48" customHeight="1" x14ac:dyDescent="0.25">
      <c r="A527" s="320"/>
      <c r="B527" s="278" t="s">
        <v>488</v>
      </c>
      <c r="C527" s="244" t="s">
        <v>146</v>
      </c>
      <c r="D527" s="244" t="s">
        <v>420</v>
      </c>
      <c r="E527" s="242" t="s">
        <v>116</v>
      </c>
      <c r="F527" s="244" t="s">
        <v>840</v>
      </c>
      <c r="G527" s="279"/>
      <c r="H527" s="279"/>
      <c r="I527" s="279"/>
      <c r="J527" s="279">
        <v>90</v>
      </c>
      <c r="K527" s="256"/>
      <c r="L527" s="279"/>
      <c r="M527" s="279"/>
      <c r="N527" s="242" t="s">
        <v>104</v>
      </c>
      <c r="O527" s="242">
        <v>455032</v>
      </c>
      <c r="P527" s="256"/>
    </row>
    <row r="528" spans="1:16" ht="44.25" customHeight="1" x14ac:dyDescent="0.25">
      <c r="A528" s="320"/>
      <c r="B528" s="278"/>
      <c r="C528" s="244"/>
      <c r="D528" s="244"/>
      <c r="E528" s="243"/>
      <c r="F528" s="244"/>
      <c r="G528" s="280"/>
      <c r="H528" s="280"/>
      <c r="I528" s="280"/>
      <c r="J528" s="280"/>
      <c r="K528" s="257"/>
      <c r="L528" s="280"/>
      <c r="M528" s="280"/>
      <c r="N528" s="243"/>
      <c r="O528" s="243"/>
      <c r="P528" s="257"/>
    </row>
    <row r="529" spans="1:16" ht="24" customHeight="1" x14ac:dyDescent="0.25">
      <c r="A529" s="244"/>
      <c r="B529" s="245" t="s">
        <v>489</v>
      </c>
      <c r="C529" s="244" t="s">
        <v>146</v>
      </c>
      <c r="D529" s="244" t="s">
        <v>420</v>
      </c>
      <c r="E529" s="43" t="s">
        <v>2</v>
      </c>
      <c r="F529" s="244" t="s">
        <v>461</v>
      </c>
      <c r="G529" s="45"/>
      <c r="H529" s="45"/>
      <c r="I529" s="113">
        <v>1</v>
      </c>
      <c r="J529" s="113">
        <v>2</v>
      </c>
      <c r="K529" s="113">
        <v>1</v>
      </c>
      <c r="L529" s="113">
        <v>3</v>
      </c>
      <c r="M529" s="113">
        <v>2</v>
      </c>
      <c r="N529" s="97"/>
      <c r="O529" s="97"/>
      <c r="P529" s="55"/>
    </row>
    <row r="530" spans="1:16" ht="37.5" customHeight="1" x14ac:dyDescent="0.25">
      <c r="A530" s="244"/>
      <c r="B530" s="245"/>
      <c r="C530" s="244"/>
      <c r="D530" s="244"/>
      <c r="E530" s="43" t="s">
        <v>116</v>
      </c>
      <c r="F530" s="244"/>
      <c r="G530" s="45"/>
      <c r="H530" s="45"/>
      <c r="I530" s="45">
        <v>85.3</v>
      </c>
      <c r="J530" s="45">
        <v>543.09999999999991</v>
      </c>
      <c r="K530" s="45">
        <v>449.7</v>
      </c>
      <c r="L530" s="45">
        <v>774.94799999999998</v>
      </c>
      <c r="M530" s="45">
        <v>885.2</v>
      </c>
      <c r="N530" s="43" t="s">
        <v>118</v>
      </c>
      <c r="O530" s="43"/>
      <c r="P530" s="55"/>
    </row>
    <row r="531" spans="1:16" ht="15.75" customHeight="1" x14ac:dyDescent="0.25">
      <c r="A531" s="57"/>
      <c r="B531" s="248" t="s">
        <v>13</v>
      </c>
      <c r="C531" s="249"/>
      <c r="D531" s="249"/>
      <c r="E531" s="249"/>
      <c r="F531" s="249"/>
      <c r="G531" s="249"/>
      <c r="H531" s="249"/>
      <c r="I531" s="249"/>
      <c r="J531" s="249"/>
      <c r="K531" s="249"/>
      <c r="L531" s="249"/>
      <c r="M531" s="249"/>
      <c r="N531" s="249"/>
      <c r="O531" s="249"/>
      <c r="P531" s="250"/>
    </row>
    <row r="532" spans="1:16" ht="35.25" customHeight="1" x14ac:dyDescent="0.25">
      <c r="A532" s="244"/>
      <c r="B532" s="278" t="s">
        <v>490</v>
      </c>
      <c r="C532" s="244" t="s">
        <v>146</v>
      </c>
      <c r="D532" s="244" t="s">
        <v>420</v>
      </c>
      <c r="E532" s="242" t="s">
        <v>116</v>
      </c>
      <c r="F532" s="244" t="s">
        <v>461</v>
      </c>
      <c r="G532" s="252"/>
      <c r="H532" s="252"/>
      <c r="I532" s="279">
        <v>40.1</v>
      </c>
      <c r="J532" s="279">
        <v>12.25</v>
      </c>
      <c r="K532" s="279">
        <v>68.900000000000006</v>
      </c>
      <c r="L532" s="314">
        <v>125</v>
      </c>
      <c r="M532" s="252"/>
      <c r="N532" s="242" t="s">
        <v>118</v>
      </c>
      <c r="O532" s="242">
        <v>262032</v>
      </c>
      <c r="P532" s="252"/>
    </row>
    <row r="533" spans="1:16" ht="24" customHeight="1" x14ac:dyDescent="0.25">
      <c r="A533" s="244"/>
      <c r="B533" s="278"/>
      <c r="C533" s="244"/>
      <c r="D533" s="244"/>
      <c r="E533" s="243"/>
      <c r="F533" s="244"/>
      <c r="G533" s="253"/>
      <c r="H533" s="253"/>
      <c r="I533" s="280"/>
      <c r="J533" s="280"/>
      <c r="K533" s="280"/>
      <c r="L533" s="315"/>
      <c r="M533" s="253"/>
      <c r="N533" s="243"/>
      <c r="O533" s="243"/>
      <c r="P533" s="253"/>
    </row>
    <row r="534" spans="1:16" ht="22.5" customHeight="1" x14ac:dyDescent="0.25">
      <c r="A534" s="244"/>
      <c r="B534" s="278" t="s">
        <v>491</v>
      </c>
      <c r="C534" s="244" t="s">
        <v>146</v>
      </c>
      <c r="D534" s="244" t="s">
        <v>420</v>
      </c>
      <c r="E534" s="242" t="s">
        <v>116</v>
      </c>
      <c r="F534" s="244" t="s">
        <v>461</v>
      </c>
      <c r="G534" s="240"/>
      <c r="H534" s="240"/>
      <c r="I534" s="279">
        <v>5.47</v>
      </c>
      <c r="J534" s="279">
        <v>3.7</v>
      </c>
      <c r="K534" s="279">
        <v>1.46</v>
      </c>
      <c r="L534" s="314">
        <v>53</v>
      </c>
      <c r="M534" s="256"/>
      <c r="N534" s="242" t="s">
        <v>118</v>
      </c>
      <c r="O534" s="242">
        <v>262032</v>
      </c>
      <c r="P534" s="256"/>
    </row>
    <row r="535" spans="1:16" ht="15" customHeight="1" x14ac:dyDescent="0.25">
      <c r="A535" s="244"/>
      <c r="B535" s="278"/>
      <c r="C535" s="244"/>
      <c r="D535" s="244"/>
      <c r="E535" s="243"/>
      <c r="F535" s="244"/>
      <c r="G535" s="241"/>
      <c r="H535" s="241"/>
      <c r="I535" s="280"/>
      <c r="J535" s="280"/>
      <c r="K535" s="280"/>
      <c r="L535" s="315"/>
      <c r="M535" s="257"/>
      <c r="N535" s="243"/>
      <c r="O535" s="243"/>
      <c r="P535" s="257"/>
    </row>
    <row r="536" spans="1:16" ht="24.75" customHeight="1" x14ac:dyDescent="0.25">
      <c r="A536" s="244"/>
      <c r="B536" s="278" t="s">
        <v>492</v>
      </c>
      <c r="C536" s="244" t="s">
        <v>146</v>
      </c>
      <c r="D536" s="244" t="s">
        <v>420</v>
      </c>
      <c r="E536" s="242" t="s">
        <v>116</v>
      </c>
      <c r="F536" s="244" t="s">
        <v>461</v>
      </c>
      <c r="G536" s="240"/>
      <c r="H536" s="240"/>
      <c r="I536" s="279">
        <v>3.9</v>
      </c>
      <c r="J536" s="279">
        <v>2.35</v>
      </c>
      <c r="K536" s="279">
        <v>0</v>
      </c>
      <c r="L536" s="258">
        <v>8.3000000000000007</v>
      </c>
      <c r="M536" s="256"/>
      <c r="N536" s="242" t="s">
        <v>118</v>
      </c>
      <c r="O536" s="242">
        <v>262032</v>
      </c>
      <c r="P536" s="256"/>
    </row>
    <row r="537" spans="1:16" ht="16.5" customHeight="1" x14ac:dyDescent="0.25">
      <c r="A537" s="244"/>
      <c r="B537" s="278"/>
      <c r="C537" s="244"/>
      <c r="D537" s="244"/>
      <c r="E537" s="243"/>
      <c r="F537" s="244"/>
      <c r="G537" s="241"/>
      <c r="H537" s="241"/>
      <c r="I537" s="280"/>
      <c r="J537" s="280"/>
      <c r="K537" s="280"/>
      <c r="L537" s="259"/>
      <c r="M537" s="257"/>
      <c r="N537" s="243"/>
      <c r="O537" s="243"/>
      <c r="P537" s="257"/>
    </row>
    <row r="538" spans="1:16" ht="29.25" customHeight="1" x14ac:dyDescent="0.25">
      <c r="A538" s="244"/>
      <c r="B538" s="278" t="s">
        <v>493</v>
      </c>
      <c r="C538" s="244" t="s">
        <v>146</v>
      </c>
      <c r="D538" s="244" t="s">
        <v>420</v>
      </c>
      <c r="E538" s="242" t="s">
        <v>116</v>
      </c>
      <c r="F538" s="244" t="s">
        <v>461</v>
      </c>
      <c r="G538" s="240"/>
      <c r="H538" s="240"/>
      <c r="I538" s="279"/>
      <c r="J538" s="279">
        <v>21.8</v>
      </c>
      <c r="K538" s="279">
        <v>66.3</v>
      </c>
      <c r="L538" s="279">
        <v>457.9</v>
      </c>
      <c r="M538" s="279">
        <v>765.2</v>
      </c>
      <c r="N538" s="242" t="s">
        <v>118</v>
      </c>
      <c r="O538" s="242">
        <v>262032</v>
      </c>
      <c r="P538" s="256"/>
    </row>
    <row r="539" spans="1:16" ht="24" customHeight="1" x14ac:dyDescent="0.25">
      <c r="A539" s="244"/>
      <c r="B539" s="278"/>
      <c r="C539" s="244"/>
      <c r="D539" s="244"/>
      <c r="E539" s="243"/>
      <c r="F539" s="244"/>
      <c r="G539" s="241"/>
      <c r="H539" s="241"/>
      <c r="I539" s="280"/>
      <c r="J539" s="280"/>
      <c r="K539" s="280"/>
      <c r="L539" s="280"/>
      <c r="M539" s="280"/>
      <c r="N539" s="243"/>
      <c r="O539" s="243"/>
      <c r="P539" s="257"/>
    </row>
    <row r="540" spans="1:16" ht="33" customHeight="1" x14ac:dyDescent="0.25">
      <c r="A540" s="244"/>
      <c r="B540" s="278" t="s">
        <v>19</v>
      </c>
      <c r="C540" s="244" t="s">
        <v>146</v>
      </c>
      <c r="D540" s="244" t="s">
        <v>420</v>
      </c>
      <c r="E540" s="242" t="s">
        <v>116</v>
      </c>
      <c r="F540" s="244" t="s">
        <v>461</v>
      </c>
      <c r="G540" s="240"/>
      <c r="H540" s="240"/>
      <c r="I540" s="279">
        <v>15</v>
      </c>
      <c r="J540" s="279">
        <v>20.3</v>
      </c>
      <c r="K540" s="279">
        <v>20.3</v>
      </c>
      <c r="L540" s="279"/>
      <c r="M540" s="279"/>
      <c r="N540" s="242" t="s">
        <v>118</v>
      </c>
      <c r="O540" s="242">
        <v>262032</v>
      </c>
      <c r="P540" s="256"/>
    </row>
    <row r="541" spans="1:16" ht="9" customHeight="1" x14ac:dyDescent="0.25">
      <c r="A541" s="244"/>
      <c r="B541" s="278"/>
      <c r="C541" s="244"/>
      <c r="D541" s="244"/>
      <c r="E541" s="243"/>
      <c r="F541" s="244"/>
      <c r="G541" s="241"/>
      <c r="H541" s="241"/>
      <c r="I541" s="280"/>
      <c r="J541" s="280"/>
      <c r="K541" s="280"/>
      <c r="L541" s="280"/>
      <c r="M541" s="280"/>
      <c r="N541" s="243"/>
      <c r="O541" s="243"/>
      <c r="P541" s="257"/>
    </row>
    <row r="542" spans="1:16" ht="21" customHeight="1" x14ac:dyDescent="0.25">
      <c r="A542" s="244"/>
      <c r="B542" s="278" t="s">
        <v>494</v>
      </c>
      <c r="C542" s="244" t="s">
        <v>146</v>
      </c>
      <c r="D542" s="244" t="s">
        <v>420</v>
      </c>
      <c r="E542" s="242" t="s">
        <v>116</v>
      </c>
      <c r="F542" s="244" t="s">
        <v>461</v>
      </c>
      <c r="G542" s="240"/>
      <c r="H542" s="240"/>
      <c r="I542" s="279">
        <v>18.2</v>
      </c>
      <c r="J542" s="279">
        <v>40</v>
      </c>
      <c r="K542" s="279">
        <v>0</v>
      </c>
      <c r="L542" s="279">
        <v>49.7</v>
      </c>
      <c r="M542" s="279">
        <v>60</v>
      </c>
      <c r="N542" s="242" t="s">
        <v>118</v>
      </c>
      <c r="O542" s="242">
        <v>262032</v>
      </c>
      <c r="P542" s="256"/>
    </row>
    <row r="543" spans="1:16" ht="24" customHeight="1" x14ac:dyDescent="0.25">
      <c r="A543" s="244"/>
      <c r="B543" s="278"/>
      <c r="C543" s="244"/>
      <c r="D543" s="244"/>
      <c r="E543" s="243"/>
      <c r="F543" s="244"/>
      <c r="G543" s="241"/>
      <c r="H543" s="241"/>
      <c r="I543" s="280"/>
      <c r="J543" s="280"/>
      <c r="K543" s="280"/>
      <c r="L543" s="280"/>
      <c r="M543" s="280"/>
      <c r="N543" s="243"/>
      <c r="O543" s="243"/>
      <c r="P543" s="257"/>
    </row>
    <row r="544" spans="1:16" ht="18.75" customHeight="1" x14ac:dyDescent="0.25">
      <c r="A544" s="244"/>
      <c r="B544" s="278" t="s">
        <v>495</v>
      </c>
      <c r="C544" s="244" t="s">
        <v>146</v>
      </c>
      <c r="D544" s="244" t="s">
        <v>420</v>
      </c>
      <c r="E544" s="242" t="s">
        <v>116</v>
      </c>
      <c r="F544" s="244" t="s">
        <v>461</v>
      </c>
      <c r="G544" s="240"/>
      <c r="H544" s="240"/>
      <c r="I544" s="279">
        <v>2.6</v>
      </c>
      <c r="J544" s="279"/>
      <c r="K544" s="279"/>
      <c r="L544" s="279"/>
      <c r="M544" s="279"/>
      <c r="N544" s="242" t="s">
        <v>118</v>
      </c>
      <c r="O544" s="242">
        <v>262032</v>
      </c>
      <c r="P544" s="256"/>
    </row>
    <row r="545" spans="1:16" ht="36.75" customHeight="1" x14ac:dyDescent="0.25">
      <c r="A545" s="244"/>
      <c r="B545" s="278"/>
      <c r="C545" s="244"/>
      <c r="D545" s="244"/>
      <c r="E545" s="243"/>
      <c r="F545" s="244"/>
      <c r="G545" s="241"/>
      <c r="H545" s="241"/>
      <c r="I545" s="280"/>
      <c r="J545" s="280"/>
      <c r="K545" s="280"/>
      <c r="L545" s="280"/>
      <c r="M545" s="280"/>
      <c r="N545" s="243"/>
      <c r="O545" s="243"/>
      <c r="P545" s="257"/>
    </row>
    <row r="546" spans="1:16" ht="52.5" customHeight="1" x14ac:dyDescent="0.25">
      <c r="A546" s="43"/>
      <c r="B546" s="54" t="s">
        <v>853</v>
      </c>
      <c r="C546" s="43" t="s">
        <v>147</v>
      </c>
      <c r="D546" s="43" t="s">
        <v>420</v>
      </c>
      <c r="E546" s="43" t="s">
        <v>1</v>
      </c>
      <c r="F546" s="43" t="s">
        <v>90</v>
      </c>
      <c r="G546" s="43"/>
      <c r="H546" s="43"/>
      <c r="I546" s="132">
        <v>45.1</v>
      </c>
      <c r="J546" s="183">
        <v>46</v>
      </c>
      <c r="K546" s="183">
        <v>47</v>
      </c>
      <c r="L546" s="183">
        <v>48</v>
      </c>
      <c r="M546" s="48">
        <v>49</v>
      </c>
      <c r="N546" s="43"/>
      <c r="O546" s="43"/>
      <c r="P546" s="55"/>
    </row>
    <row r="547" spans="1:16" ht="34.5" customHeight="1" x14ac:dyDescent="0.25">
      <c r="A547" s="244"/>
      <c r="B547" s="245" t="s">
        <v>269</v>
      </c>
      <c r="C547" s="244" t="s">
        <v>496</v>
      </c>
      <c r="D547" s="242" t="s">
        <v>420</v>
      </c>
      <c r="E547" s="43" t="s">
        <v>2</v>
      </c>
      <c r="F547" s="244" t="s">
        <v>90</v>
      </c>
      <c r="G547" s="45"/>
      <c r="H547" s="113"/>
      <c r="I547" s="113">
        <v>2</v>
      </c>
      <c r="J547" s="45"/>
      <c r="K547" s="45"/>
      <c r="L547" s="45"/>
      <c r="M547" s="43"/>
      <c r="N547" s="43"/>
      <c r="O547" s="43"/>
      <c r="P547" s="55"/>
    </row>
    <row r="548" spans="1:16" ht="33" customHeight="1" x14ac:dyDescent="0.25">
      <c r="A548" s="244"/>
      <c r="B548" s="245"/>
      <c r="C548" s="244"/>
      <c r="D548" s="243"/>
      <c r="E548" s="43" t="s">
        <v>116</v>
      </c>
      <c r="F548" s="244"/>
      <c r="G548" s="45"/>
      <c r="H548" s="45">
        <f>H550+H552</f>
        <v>210</v>
      </c>
      <c r="I548" s="45">
        <f>I550+I552</f>
        <v>481.29999999999995</v>
      </c>
      <c r="J548" s="45"/>
      <c r="K548" s="45"/>
      <c r="L548" s="45"/>
      <c r="M548" s="43"/>
      <c r="N548" s="43" t="s">
        <v>118</v>
      </c>
      <c r="O548" s="43"/>
      <c r="P548" s="55"/>
    </row>
    <row r="549" spans="1:16" ht="15.75" customHeight="1" x14ac:dyDescent="0.25">
      <c r="A549" s="57"/>
      <c r="B549" s="248" t="s">
        <v>13</v>
      </c>
      <c r="C549" s="249"/>
      <c r="D549" s="249"/>
      <c r="E549" s="249"/>
      <c r="F549" s="249"/>
      <c r="G549" s="249"/>
      <c r="H549" s="249"/>
      <c r="I549" s="249"/>
      <c r="J549" s="249"/>
      <c r="K549" s="249"/>
      <c r="L549" s="249"/>
      <c r="M549" s="249"/>
      <c r="N549" s="249"/>
      <c r="O549" s="249"/>
      <c r="P549" s="250"/>
    </row>
    <row r="550" spans="1:16" ht="72.75" customHeight="1" x14ac:dyDescent="0.25">
      <c r="A550" s="320"/>
      <c r="B550" s="245" t="s">
        <v>497</v>
      </c>
      <c r="C550" s="244" t="s">
        <v>496</v>
      </c>
      <c r="D550" s="242" t="s">
        <v>420</v>
      </c>
      <c r="E550" s="242" t="s">
        <v>116</v>
      </c>
      <c r="F550" s="244" t="s">
        <v>840</v>
      </c>
      <c r="G550" s="240"/>
      <c r="H550" s="240">
        <v>161</v>
      </c>
      <c r="I550" s="240">
        <v>368.9</v>
      </c>
      <c r="J550" s="240"/>
      <c r="K550" s="240"/>
      <c r="L550" s="240"/>
      <c r="M550" s="240"/>
      <c r="N550" s="242" t="s">
        <v>118</v>
      </c>
      <c r="O550" s="242">
        <v>285032</v>
      </c>
      <c r="P550" s="252"/>
    </row>
    <row r="551" spans="1:16" ht="72.75" customHeight="1" x14ac:dyDescent="0.25">
      <c r="A551" s="320"/>
      <c r="B551" s="245"/>
      <c r="C551" s="244"/>
      <c r="D551" s="243"/>
      <c r="E551" s="243"/>
      <c r="F551" s="244"/>
      <c r="G551" s="241"/>
      <c r="H551" s="241"/>
      <c r="I551" s="241"/>
      <c r="J551" s="241"/>
      <c r="K551" s="241"/>
      <c r="L551" s="241"/>
      <c r="M551" s="241"/>
      <c r="N551" s="243"/>
      <c r="O551" s="243"/>
      <c r="P551" s="253"/>
    </row>
    <row r="552" spans="1:16" ht="71.25" customHeight="1" x14ac:dyDescent="0.25">
      <c r="A552" s="244"/>
      <c r="B552" s="245" t="s">
        <v>498</v>
      </c>
      <c r="C552" s="244" t="s">
        <v>496</v>
      </c>
      <c r="D552" s="242" t="s">
        <v>420</v>
      </c>
      <c r="E552" s="242" t="s">
        <v>116</v>
      </c>
      <c r="F552" s="244" t="s">
        <v>840</v>
      </c>
      <c r="G552" s="240"/>
      <c r="H552" s="240">
        <v>49</v>
      </c>
      <c r="I552" s="240">
        <v>112.4</v>
      </c>
      <c r="J552" s="240"/>
      <c r="K552" s="240"/>
      <c r="L552" s="240"/>
      <c r="M552" s="240"/>
      <c r="N552" s="242" t="s">
        <v>118</v>
      </c>
      <c r="O552" s="242">
        <v>285032</v>
      </c>
      <c r="P552" s="256"/>
    </row>
    <row r="553" spans="1:16" ht="72" customHeight="1" x14ac:dyDescent="0.25">
      <c r="A553" s="244"/>
      <c r="B553" s="245"/>
      <c r="C553" s="244"/>
      <c r="D553" s="243"/>
      <c r="E553" s="243"/>
      <c r="F553" s="244"/>
      <c r="G553" s="241"/>
      <c r="H553" s="241"/>
      <c r="I553" s="241"/>
      <c r="J553" s="241"/>
      <c r="K553" s="241"/>
      <c r="L553" s="241"/>
      <c r="M553" s="241"/>
      <c r="N553" s="243"/>
      <c r="O553" s="243"/>
      <c r="P553" s="257"/>
    </row>
    <row r="554" spans="1:16" ht="45" x14ac:dyDescent="0.25">
      <c r="A554" s="43"/>
      <c r="B554" s="54" t="s">
        <v>854</v>
      </c>
      <c r="C554" s="43" t="s">
        <v>499</v>
      </c>
      <c r="D554" s="43" t="s">
        <v>500</v>
      </c>
      <c r="E554" s="43" t="s">
        <v>3</v>
      </c>
      <c r="F554" s="43" t="s">
        <v>6</v>
      </c>
      <c r="G554" s="43">
        <v>1</v>
      </c>
      <c r="H554" s="43"/>
      <c r="I554" s="132"/>
      <c r="J554" s="132"/>
      <c r="K554" s="132"/>
      <c r="L554" s="132"/>
      <c r="M554" s="43">
        <v>1</v>
      </c>
      <c r="N554" s="43"/>
      <c r="O554" s="43"/>
      <c r="P554" s="55"/>
    </row>
    <row r="555" spans="1:16" ht="23.25" customHeight="1" x14ac:dyDescent="0.25">
      <c r="A555" s="244"/>
      <c r="B555" s="245" t="s">
        <v>502</v>
      </c>
      <c r="C555" s="244" t="s">
        <v>501</v>
      </c>
      <c r="D555" s="244" t="s">
        <v>500</v>
      </c>
      <c r="E555" s="43" t="s">
        <v>2</v>
      </c>
      <c r="F555" s="244" t="s">
        <v>6</v>
      </c>
      <c r="G555" s="45">
        <v>1</v>
      </c>
      <c r="H555" s="45"/>
      <c r="I555" s="45"/>
      <c r="J555" s="45"/>
      <c r="K555" s="45"/>
      <c r="L555" s="45"/>
      <c r="M555" s="45">
        <v>1</v>
      </c>
      <c r="N555" s="97"/>
      <c r="O555" s="97"/>
      <c r="P555" s="55"/>
    </row>
    <row r="556" spans="1:16" ht="34.5" customHeight="1" x14ac:dyDescent="0.25">
      <c r="A556" s="244"/>
      <c r="B556" s="245"/>
      <c r="C556" s="244"/>
      <c r="D556" s="244"/>
      <c r="E556" s="43" t="s">
        <v>116</v>
      </c>
      <c r="F556" s="244"/>
      <c r="G556" s="45">
        <f>G558+G561+G562</f>
        <v>839.4</v>
      </c>
      <c r="H556" s="45"/>
      <c r="I556" s="45"/>
      <c r="J556" s="45"/>
      <c r="K556" s="45"/>
      <c r="L556" s="45">
        <f>L559+L560+L562</f>
        <v>14002.32</v>
      </c>
      <c r="M556" s="45">
        <f>M559+M560+M562</f>
        <v>14002.32</v>
      </c>
      <c r="N556" s="43" t="s">
        <v>126</v>
      </c>
      <c r="O556" s="43"/>
      <c r="P556" s="55"/>
    </row>
    <row r="557" spans="1:16" ht="15.75" customHeight="1" x14ac:dyDescent="0.25">
      <c r="A557" s="57"/>
      <c r="B557" s="248" t="s">
        <v>13</v>
      </c>
      <c r="C557" s="249"/>
      <c r="D557" s="249"/>
      <c r="E557" s="249"/>
      <c r="F557" s="249"/>
      <c r="G557" s="249"/>
      <c r="H557" s="249"/>
      <c r="I557" s="249"/>
      <c r="J557" s="249"/>
      <c r="K557" s="249"/>
      <c r="L557" s="249"/>
      <c r="M557" s="249"/>
      <c r="N557" s="249"/>
      <c r="O557" s="249"/>
      <c r="P557" s="250"/>
    </row>
    <row r="558" spans="1:16" ht="38.25" customHeight="1" x14ac:dyDescent="0.25">
      <c r="A558" s="244"/>
      <c r="B558" s="340" t="s">
        <v>503</v>
      </c>
      <c r="C558" s="244" t="s">
        <v>504</v>
      </c>
      <c r="D558" s="244" t="s">
        <v>500</v>
      </c>
      <c r="E558" s="242" t="s">
        <v>116</v>
      </c>
      <c r="F558" s="244" t="s">
        <v>111</v>
      </c>
      <c r="G558" s="240">
        <v>838.4</v>
      </c>
      <c r="H558" s="240"/>
      <c r="I558" s="240"/>
      <c r="J558" s="240"/>
      <c r="K558" s="240"/>
      <c r="L558" s="240"/>
      <c r="M558" s="240"/>
      <c r="N558" s="242" t="s">
        <v>118</v>
      </c>
      <c r="O558" s="242">
        <v>288012</v>
      </c>
      <c r="P558" s="256"/>
    </row>
    <row r="559" spans="1:16" ht="20.25" customHeight="1" x14ac:dyDescent="0.25">
      <c r="A559" s="244"/>
      <c r="B559" s="340"/>
      <c r="C559" s="244"/>
      <c r="D559" s="244"/>
      <c r="E559" s="243"/>
      <c r="F559" s="244"/>
      <c r="G559" s="241"/>
      <c r="H559" s="241"/>
      <c r="I559" s="241"/>
      <c r="J559" s="241"/>
      <c r="K559" s="241"/>
      <c r="L559" s="241"/>
      <c r="M559" s="241"/>
      <c r="N559" s="243"/>
      <c r="O559" s="243"/>
      <c r="P559" s="257"/>
    </row>
    <row r="560" spans="1:16" ht="22.5" customHeight="1" x14ac:dyDescent="0.25">
      <c r="A560" s="244"/>
      <c r="B560" s="245" t="s">
        <v>505</v>
      </c>
      <c r="C560" s="244" t="s">
        <v>148</v>
      </c>
      <c r="D560" s="244" t="s">
        <v>500</v>
      </c>
      <c r="E560" s="242" t="s">
        <v>116</v>
      </c>
      <c r="F560" s="244" t="s">
        <v>111</v>
      </c>
      <c r="G560" s="240"/>
      <c r="H560" s="240"/>
      <c r="I560" s="240"/>
      <c r="J560" s="240"/>
      <c r="K560" s="240"/>
      <c r="L560" s="240">
        <v>9801.6239999999998</v>
      </c>
      <c r="M560" s="240">
        <v>9801.6239999999998</v>
      </c>
      <c r="N560" s="240" t="s">
        <v>120</v>
      </c>
      <c r="O560" s="240">
        <v>288012</v>
      </c>
      <c r="P560" s="256"/>
    </row>
    <row r="561" spans="1:16" ht="15.75" customHeight="1" x14ac:dyDescent="0.25">
      <c r="A561" s="244"/>
      <c r="B561" s="245"/>
      <c r="C561" s="244"/>
      <c r="D561" s="244"/>
      <c r="E561" s="243"/>
      <c r="F561" s="244"/>
      <c r="G561" s="241"/>
      <c r="H561" s="241"/>
      <c r="I561" s="241"/>
      <c r="J561" s="241"/>
      <c r="K561" s="241"/>
      <c r="L561" s="241"/>
      <c r="M561" s="241"/>
      <c r="N561" s="241"/>
      <c r="O561" s="241"/>
      <c r="P561" s="257"/>
    </row>
    <row r="562" spans="1:16" ht="26.25" customHeight="1" x14ac:dyDescent="0.25">
      <c r="A562" s="244"/>
      <c r="B562" s="245"/>
      <c r="C562" s="244"/>
      <c r="D562" s="244"/>
      <c r="E562" s="43" t="s">
        <v>116</v>
      </c>
      <c r="F562" s="244"/>
      <c r="G562" s="45">
        <v>1</v>
      </c>
      <c r="H562" s="45"/>
      <c r="I562" s="45"/>
      <c r="J562" s="45"/>
      <c r="K562" s="45"/>
      <c r="L562" s="45">
        <v>4200.6959999999999</v>
      </c>
      <c r="M562" s="45">
        <v>4200.6959999999999</v>
      </c>
      <c r="N562" s="45" t="s">
        <v>118</v>
      </c>
      <c r="O562" s="45"/>
      <c r="P562" s="55"/>
    </row>
    <row r="563" spans="1:16" ht="26.25" customHeight="1" x14ac:dyDescent="0.25">
      <c r="A563" s="242"/>
      <c r="B563" s="266" t="s">
        <v>988</v>
      </c>
      <c r="C563" s="244" t="s">
        <v>323</v>
      </c>
      <c r="D563" s="242" t="s">
        <v>500</v>
      </c>
      <c r="E563" s="43" t="s">
        <v>91</v>
      </c>
      <c r="F563" s="242" t="s">
        <v>111</v>
      </c>
      <c r="G563" s="2"/>
      <c r="H563" s="2"/>
      <c r="I563" s="2"/>
      <c r="J563" s="2">
        <v>1047.8</v>
      </c>
      <c r="K563" s="2">
        <v>1047.8</v>
      </c>
      <c r="L563" s="2">
        <v>1047.8</v>
      </c>
      <c r="M563" s="2">
        <v>1047.8</v>
      </c>
      <c r="N563" s="43" t="s">
        <v>120</v>
      </c>
      <c r="O563" s="43">
        <v>288012</v>
      </c>
      <c r="P563" s="55"/>
    </row>
    <row r="564" spans="1:16" ht="26.25" customHeight="1" x14ac:dyDescent="0.25">
      <c r="A564" s="243"/>
      <c r="B564" s="267"/>
      <c r="C564" s="244"/>
      <c r="D564" s="243"/>
      <c r="E564" s="43" t="s">
        <v>91</v>
      </c>
      <c r="F564" s="243"/>
      <c r="G564" s="2"/>
      <c r="H564" s="2"/>
      <c r="I564" s="2"/>
      <c r="J564" s="2">
        <v>449</v>
      </c>
      <c r="K564" s="2">
        <v>449</v>
      </c>
      <c r="L564" s="2">
        <v>449</v>
      </c>
      <c r="M564" s="2">
        <v>449</v>
      </c>
      <c r="N564" s="43" t="s">
        <v>118</v>
      </c>
      <c r="O564" s="43">
        <v>288012</v>
      </c>
      <c r="P564" s="55"/>
    </row>
    <row r="565" spans="1:16" ht="45" x14ac:dyDescent="0.25">
      <c r="A565" s="43"/>
      <c r="B565" s="54" t="s">
        <v>855</v>
      </c>
      <c r="C565" s="43" t="s">
        <v>506</v>
      </c>
      <c r="D565" s="43" t="s">
        <v>420</v>
      </c>
      <c r="E565" s="43" t="s">
        <v>1</v>
      </c>
      <c r="F565" s="43" t="s">
        <v>90</v>
      </c>
      <c r="G565" s="43">
        <v>53.5</v>
      </c>
      <c r="H565" s="43">
        <v>46</v>
      </c>
      <c r="I565" s="132">
        <v>38.5</v>
      </c>
      <c r="J565" s="132">
        <v>31</v>
      </c>
      <c r="K565" s="132">
        <v>23.5</v>
      </c>
      <c r="L565" s="132">
        <v>16</v>
      </c>
      <c r="M565" s="43">
        <v>16</v>
      </c>
      <c r="N565" s="43"/>
      <c r="O565" s="43"/>
      <c r="P565" s="55"/>
    </row>
    <row r="566" spans="1:16" ht="28.5" customHeight="1" x14ac:dyDescent="0.25">
      <c r="A566" s="244"/>
      <c r="B566" s="245" t="s">
        <v>270</v>
      </c>
      <c r="C566" s="244" t="s">
        <v>323</v>
      </c>
      <c r="D566" s="242" t="s">
        <v>420</v>
      </c>
      <c r="E566" s="43" t="s">
        <v>2</v>
      </c>
      <c r="F566" s="244" t="s">
        <v>461</v>
      </c>
      <c r="G566" s="45">
        <f>G569+G572</f>
        <v>88</v>
      </c>
      <c r="H566" s="45">
        <f t="shared" ref="H566:M566" si="41">H569+H572</f>
        <v>58</v>
      </c>
      <c r="I566" s="45">
        <v>78</v>
      </c>
      <c r="J566" s="45">
        <f t="shared" si="41"/>
        <v>45</v>
      </c>
      <c r="K566" s="45">
        <f t="shared" si="41"/>
        <v>60</v>
      </c>
      <c r="L566" s="45">
        <f t="shared" si="41"/>
        <v>5</v>
      </c>
      <c r="M566" s="45">
        <f t="shared" si="41"/>
        <v>5</v>
      </c>
      <c r="N566" s="97"/>
      <c r="O566" s="97"/>
      <c r="P566" s="55"/>
    </row>
    <row r="567" spans="1:16" ht="22.5" customHeight="1" x14ac:dyDescent="0.25">
      <c r="A567" s="244"/>
      <c r="B567" s="245"/>
      <c r="C567" s="244"/>
      <c r="D567" s="243"/>
      <c r="E567" s="43" t="s">
        <v>116</v>
      </c>
      <c r="F567" s="244"/>
      <c r="G567" s="45">
        <f>G570</f>
        <v>0</v>
      </c>
      <c r="H567" s="45">
        <f t="shared" ref="H567:M567" si="42">H570</f>
        <v>878.3</v>
      </c>
      <c r="I567" s="45">
        <v>1042.4000000000001</v>
      </c>
      <c r="J567" s="45">
        <f t="shared" si="42"/>
        <v>1660</v>
      </c>
      <c r="K567" s="45">
        <f t="shared" si="42"/>
        <v>1660</v>
      </c>
      <c r="L567" s="45">
        <f t="shared" si="42"/>
        <v>1660</v>
      </c>
      <c r="M567" s="45">
        <f t="shared" si="42"/>
        <v>1660</v>
      </c>
      <c r="N567" s="43" t="s">
        <v>104</v>
      </c>
      <c r="O567" s="43">
        <v>452065</v>
      </c>
      <c r="P567" s="55"/>
    </row>
    <row r="568" spans="1:16" ht="15.75" customHeight="1" x14ac:dyDescent="0.25">
      <c r="A568" s="57"/>
      <c r="B568" s="248" t="s">
        <v>13</v>
      </c>
      <c r="C568" s="249"/>
      <c r="D568" s="249"/>
      <c r="E568" s="249"/>
      <c r="F568" s="249"/>
      <c r="G568" s="249"/>
      <c r="H568" s="249"/>
      <c r="I568" s="249"/>
      <c r="J568" s="249"/>
      <c r="K568" s="249"/>
      <c r="L568" s="249"/>
      <c r="M568" s="249"/>
      <c r="N568" s="249"/>
      <c r="O568" s="249"/>
      <c r="P568" s="250"/>
    </row>
    <row r="569" spans="1:16" ht="19.5" customHeight="1" x14ac:dyDescent="0.25">
      <c r="A569" s="244"/>
      <c r="B569" s="245" t="s">
        <v>507</v>
      </c>
      <c r="C569" s="244" t="s">
        <v>323</v>
      </c>
      <c r="D569" s="242" t="s">
        <v>420</v>
      </c>
      <c r="E569" s="43" t="s">
        <v>2</v>
      </c>
      <c r="F569" s="244" t="s">
        <v>461</v>
      </c>
      <c r="G569" s="20"/>
      <c r="H569" s="4">
        <v>3</v>
      </c>
      <c r="I569" s="4">
        <v>3</v>
      </c>
      <c r="J569" s="4">
        <v>5</v>
      </c>
      <c r="K569" s="4">
        <v>5</v>
      </c>
      <c r="L569" s="4">
        <v>5</v>
      </c>
      <c r="M569" s="4">
        <v>5</v>
      </c>
      <c r="N569" s="43"/>
      <c r="O569" s="43"/>
      <c r="P569" s="55"/>
    </row>
    <row r="570" spans="1:16" ht="19.5" customHeight="1" x14ac:dyDescent="0.25">
      <c r="A570" s="244"/>
      <c r="B570" s="245"/>
      <c r="C570" s="244"/>
      <c r="D570" s="243"/>
      <c r="E570" s="43" t="s">
        <v>116</v>
      </c>
      <c r="F570" s="244"/>
      <c r="G570" s="20"/>
      <c r="H570" s="20">
        <v>878.3</v>
      </c>
      <c r="I570" s="20">
        <v>1042.4000000000001</v>
      </c>
      <c r="J570" s="20">
        <v>1660</v>
      </c>
      <c r="K570" s="20">
        <v>1660</v>
      </c>
      <c r="L570" s="20">
        <v>1660</v>
      </c>
      <c r="M570" s="20">
        <v>1660</v>
      </c>
      <c r="N570" s="43" t="s">
        <v>104</v>
      </c>
      <c r="O570" s="43">
        <v>458065</v>
      </c>
      <c r="P570" s="55"/>
    </row>
    <row r="571" spans="1:16" x14ac:dyDescent="0.25">
      <c r="A571" s="57"/>
      <c r="B571" s="248" t="s">
        <v>14</v>
      </c>
      <c r="C571" s="249"/>
      <c r="D571" s="249"/>
      <c r="E571" s="249"/>
      <c r="F571" s="249"/>
      <c r="G571" s="249"/>
      <c r="H571" s="249"/>
      <c r="I571" s="249"/>
      <c r="J571" s="249"/>
      <c r="K571" s="249"/>
      <c r="L571" s="249"/>
      <c r="M571" s="249"/>
      <c r="N571" s="249"/>
      <c r="O571" s="249"/>
      <c r="P571" s="250"/>
    </row>
    <row r="572" spans="1:16" ht="31.5" customHeight="1" x14ac:dyDescent="0.25">
      <c r="A572" s="43"/>
      <c r="B572" s="123" t="s">
        <v>508</v>
      </c>
      <c r="C572" s="43" t="s">
        <v>323</v>
      </c>
      <c r="D572" s="43" t="s">
        <v>420</v>
      </c>
      <c r="E572" s="43" t="s">
        <v>2</v>
      </c>
      <c r="F572" s="43" t="s">
        <v>90</v>
      </c>
      <c r="G572" s="4">
        <v>88</v>
      </c>
      <c r="H572" s="43">
        <v>55</v>
      </c>
      <c r="I572" s="43">
        <v>75</v>
      </c>
      <c r="J572" s="43">
        <v>40</v>
      </c>
      <c r="K572" s="43">
        <v>55</v>
      </c>
      <c r="L572" s="55"/>
      <c r="M572" s="55"/>
      <c r="N572" s="43" t="s">
        <v>96</v>
      </c>
      <c r="O572" s="43"/>
      <c r="P572" s="55"/>
    </row>
    <row r="573" spans="1:16" ht="63.75" customHeight="1" x14ac:dyDescent="0.25">
      <c r="A573" s="43"/>
      <c r="B573" s="54" t="s">
        <v>856</v>
      </c>
      <c r="C573" s="43" t="s">
        <v>506</v>
      </c>
      <c r="D573" s="43" t="s">
        <v>420</v>
      </c>
      <c r="E573" s="43" t="s">
        <v>1</v>
      </c>
      <c r="F573" s="43" t="s">
        <v>90</v>
      </c>
      <c r="G573" s="184">
        <v>86.2</v>
      </c>
      <c r="H573" s="184">
        <v>86.4</v>
      </c>
      <c r="I573" s="185">
        <v>86.5</v>
      </c>
      <c r="J573" s="184">
        <v>87</v>
      </c>
      <c r="K573" s="184">
        <v>87.2</v>
      </c>
      <c r="L573" s="184">
        <v>87.3</v>
      </c>
      <c r="M573" s="84">
        <v>87.4</v>
      </c>
      <c r="N573" s="43"/>
      <c r="O573" s="43"/>
      <c r="P573" s="55"/>
    </row>
    <row r="574" spans="1:16" ht="27" customHeight="1" x14ac:dyDescent="0.25">
      <c r="A574" s="244"/>
      <c r="B574" s="245" t="s">
        <v>271</v>
      </c>
      <c r="C574" s="244" t="s">
        <v>323</v>
      </c>
      <c r="D574" s="244" t="s">
        <v>420</v>
      </c>
      <c r="E574" s="43" t="s">
        <v>2</v>
      </c>
      <c r="F574" s="244" t="s">
        <v>90</v>
      </c>
      <c r="G574" s="45">
        <v>2</v>
      </c>
      <c r="H574" s="45"/>
      <c r="I574" s="45">
        <v>3</v>
      </c>
      <c r="J574" s="45">
        <v>2</v>
      </c>
      <c r="K574" s="45"/>
      <c r="L574" s="45">
        <v>4</v>
      </c>
      <c r="M574" s="45">
        <v>4</v>
      </c>
      <c r="N574" s="97"/>
      <c r="O574" s="97"/>
      <c r="P574" s="55"/>
    </row>
    <row r="575" spans="1:16" ht="16.5" customHeight="1" x14ac:dyDescent="0.25">
      <c r="A575" s="244"/>
      <c r="B575" s="245"/>
      <c r="C575" s="244"/>
      <c r="D575" s="244"/>
      <c r="E575" s="43" t="s">
        <v>116</v>
      </c>
      <c r="F575" s="244"/>
      <c r="G575" s="45">
        <f>G577+G579+G580+G583+G584+G586+G587+G589+G590+G592+G593+G595+G597+G599+G601+G603+G604+G605+G608+G609+G611</f>
        <v>6143.6</v>
      </c>
      <c r="H575" s="45">
        <v>7231.7</v>
      </c>
      <c r="I575" s="45">
        <v>22710.5</v>
      </c>
      <c r="J575" s="45">
        <v>40751.300000000003</v>
      </c>
      <c r="K575" s="45">
        <f t="shared" ref="K575" si="43">K578+K579+K581+K583+K584+K586+K587+K589+K590+K592+K593+K595+K597+K599+K601+K603+K604+K606+K608+K609+K611</f>
        <v>23500</v>
      </c>
      <c r="L575" s="45">
        <f>L578+L579+L581+L582+L584+L586+L587+L588+L590+L591+L593+L594+L596+L599+L600+L603+L604+L606+L608+L609+L611</f>
        <v>48698.832740999998</v>
      </c>
      <c r="M575" s="45">
        <f>M578+M579+M581+M583+M584+M586+M587+M588+M590+M592+M593+M595+M597+M599+M600+M603+M604+M606+M608+M609+M611</f>
        <v>43236.832740999998</v>
      </c>
      <c r="N575" s="43" t="s">
        <v>126</v>
      </c>
      <c r="O575" s="43"/>
      <c r="P575" s="55"/>
    </row>
    <row r="576" spans="1:16" ht="15.75" customHeight="1" x14ac:dyDescent="0.25">
      <c r="A576" s="57"/>
      <c r="B576" s="248" t="s">
        <v>13</v>
      </c>
      <c r="C576" s="249"/>
      <c r="D576" s="249"/>
      <c r="E576" s="249"/>
      <c r="F576" s="249"/>
      <c r="G576" s="249"/>
      <c r="H576" s="249"/>
      <c r="I576" s="249"/>
      <c r="J576" s="249"/>
      <c r="K576" s="249"/>
      <c r="L576" s="249"/>
      <c r="M576" s="249"/>
      <c r="N576" s="249"/>
      <c r="O576" s="249"/>
      <c r="P576" s="250"/>
    </row>
    <row r="577" spans="1:16" ht="15.75" customHeight="1" x14ac:dyDescent="0.25">
      <c r="A577" s="320"/>
      <c r="B577" s="245" t="s">
        <v>509</v>
      </c>
      <c r="C577" s="244" t="s">
        <v>323</v>
      </c>
      <c r="D577" s="244" t="s">
        <v>420</v>
      </c>
      <c r="E577" s="242" t="s">
        <v>116</v>
      </c>
      <c r="F577" s="244" t="s">
        <v>840</v>
      </c>
      <c r="G577" s="254">
        <v>2642</v>
      </c>
      <c r="H577" s="254">
        <v>3831.8739999999998</v>
      </c>
      <c r="I577" s="276">
        <v>15000</v>
      </c>
      <c r="J577" s="254">
        <v>2415.5786538000002</v>
      </c>
      <c r="K577" s="240"/>
      <c r="L577" s="240"/>
      <c r="M577" s="240"/>
      <c r="N577" s="240" t="s">
        <v>120</v>
      </c>
      <c r="O577" s="274">
        <v>458022</v>
      </c>
      <c r="P577" s="252"/>
    </row>
    <row r="578" spans="1:16" ht="13.5" customHeight="1" x14ac:dyDescent="0.25">
      <c r="A578" s="320"/>
      <c r="B578" s="245"/>
      <c r="C578" s="244"/>
      <c r="D578" s="244"/>
      <c r="E578" s="243"/>
      <c r="F578" s="244"/>
      <c r="G578" s="255"/>
      <c r="H578" s="255"/>
      <c r="I578" s="277"/>
      <c r="J578" s="255"/>
      <c r="K578" s="241"/>
      <c r="L578" s="241"/>
      <c r="M578" s="241"/>
      <c r="N578" s="241"/>
      <c r="O578" s="275"/>
      <c r="P578" s="253"/>
    </row>
    <row r="579" spans="1:16" ht="19.5" customHeight="1" x14ac:dyDescent="0.25">
      <c r="A579" s="320"/>
      <c r="B579" s="245"/>
      <c r="C579" s="244"/>
      <c r="D579" s="244"/>
      <c r="E579" s="43" t="s">
        <v>116</v>
      </c>
      <c r="F579" s="244"/>
      <c r="G579" s="2">
        <v>500</v>
      </c>
      <c r="H579" s="2">
        <v>100</v>
      </c>
      <c r="I579" s="2">
        <v>5000</v>
      </c>
      <c r="J579" s="2">
        <v>5699.4822801999999</v>
      </c>
      <c r="K579" s="45"/>
      <c r="L579" s="45"/>
      <c r="M579" s="45"/>
      <c r="N579" s="45" t="s">
        <v>118</v>
      </c>
      <c r="O579" s="113">
        <v>458022</v>
      </c>
      <c r="P579" s="55"/>
    </row>
    <row r="580" spans="1:16" ht="21.75" customHeight="1" x14ac:dyDescent="0.25">
      <c r="A580" s="244"/>
      <c r="B580" s="245" t="s">
        <v>510</v>
      </c>
      <c r="C580" s="244" t="s">
        <v>323</v>
      </c>
      <c r="D580" s="244" t="s">
        <v>420</v>
      </c>
      <c r="E580" s="242" t="s">
        <v>116</v>
      </c>
      <c r="F580" s="244" t="s">
        <v>840</v>
      </c>
      <c r="G580" s="254">
        <v>350.1</v>
      </c>
      <c r="H580" s="254"/>
      <c r="I580" s="254"/>
      <c r="J580" s="254"/>
      <c r="K580" s="240"/>
      <c r="L580" s="240"/>
      <c r="M580" s="240"/>
      <c r="N580" s="240" t="s">
        <v>118</v>
      </c>
      <c r="O580" s="274">
        <v>458022</v>
      </c>
      <c r="P580" s="256"/>
    </row>
    <row r="581" spans="1:16" ht="23.25" customHeight="1" x14ac:dyDescent="0.25">
      <c r="A581" s="244"/>
      <c r="B581" s="245"/>
      <c r="C581" s="244"/>
      <c r="D581" s="244"/>
      <c r="E581" s="243"/>
      <c r="F581" s="244"/>
      <c r="G581" s="255"/>
      <c r="H581" s="255"/>
      <c r="I581" s="255"/>
      <c r="J581" s="255"/>
      <c r="K581" s="241"/>
      <c r="L581" s="241"/>
      <c r="M581" s="241"/>
      <c r="N581" s="241"/>
      <c r="O581" s="275"/>
      <c r="P581" s="257"/>
    </row>
    <row r="582" spans="1:16" ht="26.25" customHeight="1" x14ac:dyDescent="0.25">
      <c r="A582" s="244"/>
      <c r="B582" s="245" t="s">
        <v>857</v>
      </c>
      <c r="C582" s="244" t="s">
        <v>323</v>
      </c>
      <c r="D582" s="244" t="s">
        <v>420</v>
      </c>
      <c r="E582" s="242" t="s">
        <v>116</v>
      </c>
      <c r="F582" s="244" t="s">
        <v>840</v>
      </c>
      <c r="G582" s="240"/>
      <c r="H582" s="240"/>
      <c r="I582" s="240"/>
      <c r="J582" s="240"/>
      <c r="K582" s="240"/>
      <c r="L582" s="256">
        <v>1879.7999999999997</v>
      </c>
      <c r="M582" s="240"/>
      <c r="N582" s="240" t="s">
        <v>120</v>
      </c>
      <c r="O582" s="274">
        <v>458022</v>
      </c>
      <c r="P582" s="256"/>
    </row>
    <row r="583" spans="1:16" ht="6.75" customHeight="1" x14ac:dyDescent="0.25">
      <c r="A583" s="244"/>
      <c r="B583" s="245"/>
      <c r="C583" s="244"/>
      <c r="D583" s="244"/>
      <c r="E583" s="243"/>
      <c r="F583" s="244"/>
      <c r="G583" s="241"/>
      <c r="H583" s="241"/>
      <c r="I583" s="241"/>
      <c r="J583" s="241"/>
      <c r="K583" s="241"/>
      <c r="L583" s="257"/>
      <c r="M583" s="241"/>
      <c r="N583" s="241"/>
      <c r="O583" s="275"/>
      <c r="P583" s="257"/>
    </row>
    <row r="584" spans="1:16" ht="19.5" customHeight="1" x14ac:dyDescent="0.25">
      <c r="A584" s="244"/>
      <c r="B584" s="245"/>
      <c r="C584" s="244"/>
      <c r="D584" s="244"/>
      <c r="E584" s="43" t="s">
        <v>116</v>
      </c>
      <c r="F584" s="244"/>
      <c r="G584" s="45"/>
      <c r="H584" s="45"/>
      <c r="I584" s="45"/>
      <c r="J584" s="45"/>
      <c r="K584" s="45"/>
      <c r="L584" s="97">
        <v>208.9</v>
      </c>
      <c r="M584" s="45"/>
      <c r="N584" s="45" t="s">
        <v>118</v>
      </c>
      <c r="O584" s="113">
        <v>458022</v>
      </c>
      <c r="P584" s="55"/>
    </row>
    <row r="585" spans="1:16" ht="26.25" customHeight="1" x14ac:dyDescent="0.25">
      <c r="A585" s="244"/>
      <c r="B585" s="245" t="s">
        <v>511</v>
      </c>
      <c r="C585" s="244" t="s">
        <v>323</v>
      </c>
      <c r="D585" s="244" t="s">
        <v>420</v>
      </c>
      <c r="E585" s="242" t="s">
        <v>116</v>
      </c>
      <c r="F585" s="244" t="s">
        <v>840</v>
      </c>
      <c r="G585" s="240"/>
      <c r="H585" s="240">
        <v>856.1</v>
      </c>
      <c r="I585" s="240"/>
      <c r="J585" s="240"/>
      <c r="K585" s="240"/>
      <c r="L585" s="240"/>
      <c r="M585" s="240"/>
      <c r="N585" s="240" t="s">
        <v>120</v>
      </c>
      <c r="O585" s="274">
        <v>458022</v>
      </c>
      <c r="P585" s="256"/>
    </row>
    <row r="586" spans="1:16" ht="12" customHeight="1" x14ac:dyDescent="0.25">
      <c r="A586" s="244"/>
      <c r="B586" s="245"/>
      <c r="C586" s="244"/>
      <c r="D586" s="244"/>
      <c r="E586" s="243"/>
      <c r="F586" s="244"/>
      <c r="G586" s="241"/>
      <c r="H586" s="241"/>
      <c r="I586" s="241"/>
      <c r="J586" s="241"/>
      <c r="K586" s="241"/>
      <c r="L586" s="241"/>
      <c r="M586" s="241"/>
      <c r="N586" s="241"/>
      <c r="O586" s="275"/>
      <c r="P586" s="257"/>
    </row>
    <row r="587" spans="1:16" ht="22.5" customHeight="1" x14ac:dyDescent="0.25">
      <c r="A587" s="244"/>
      <c r="B587" s="245"/>
      <c r="C587" s="244"/>
      <c r="D587" s="244"/>
      <c r="E587" s="43" t="s">
        <v>116</v>
      </c>
      <c r="F587" s="244"/>
      <c r="G587" s="2">
        <v>90.4</v>
      </c>
      <c r="H587" s="2">
        <v>1200</v>
      </c>
      <c r="I587" s="2">
        <v>1640.8</v>
      </c>
      <c r="J587" s="45"/>
      <c r="K587" s="45"/>
      <c r="L587" s="45"/>
      <c r="M587" s="45"/>
      <c r="N587" s="45" t="s">
        <v>118</v>
      </c>
      <c r="O587" s="113">
        <v>458022</v>
      </c>
      <c r="P587" s="55"/>
    </row>
    <row r="588" spans="1:16" ht="25.5" customHeight="1" x14ac:dyDescent="0.25">
      <c r="A588" s="244"/>
      <c r="B588" s="245" t="s">
        <v>512</v>
      </c>
      <c r="C588" s="244" t="s">
        <v>323</v>
      </c>
      <c r="D588" s="244" t="s">
        <v>420</v>
      </c>
      <c r="E588" s="242" t="s">
        <v>116</v>
      </c>
      <c r="F588" s="244" t="s">
        <v>840</v>
      </c>
      <c r="G588" s="240"/>
      <c r="H588" s="240"/>
      <c r="I588" s="240"/>
      <c r="J588" s="240"/>
      <c r="K588" s="240"/>
      <c r="L588" s="254">
        <v>6914.25</v>
      </c>
      <c r="M588" s="276">
        <v>6914.25</v>
      </c>
      <c r="N588" s="240" t="s">
        <v>120</v>
      </c>
      <c r="O588" s="274">
        <v>458022</v>
      </c>
      <c r="P588" s="256"/>
    </row>
    <row r="589" spans="1:16" ht="7.5" customHeight="1" x14ac:dyDescent="0.25">
      <c r="A589" s="244"/>
      <c r="B589" s="245"/>
      <c r="C589" s="244"/>
      <c r="D589" s="244"/>
      <c r="E589" s="243"/>
      <c r="F589" s="244"/>
      <c r="G589" s="241"/>
      <c r="H589" s="241"/>
      <c r="I589" s="241"/>
      <c r="J589" s="241"/>
      <c r="K589" s="241"/>
      <c r="L589" s="255"/>
      <c r="M589" s="277"/>
      <c r="N589" s="241"/>
      <c r="O589" s="275"/>
      <c r="P589" s="257"/>
    </row>
    <row r="590" spans="1:16" ht="33" customHeight="1" x14ac:dyDescent="0.25">
      <c r="A590" s="244"/>
      <c r="B590" s="245"/>
      <c r="C590" s="244"/>
      <c r="D590" s="244"/>
      <c r="E590" s="43" t="s">
        <v>116</v>
      </c>
      <c r="F590" s="244"/>
      <c r="G590" s="45"/>
      <c r="H590" s="45"/>
      <c r="I590" s="45"/>
      <c r="J590" s="45"/>
      <c r="K590" s="45"/>
      <c r="L590" s="2">
        <v>768.25</v>
      </c>
      <c r="M590" s="188">
        <v>768.25</v>
      </c>
      <c r="N590" s="45" t="s">
        <v>118</v>
      </c>
      <c r="O590" s="113">
        <v>458022</v>
      </c>
      <c r="P590" s="55"/>
    </row>
    <row r="591" spans="1:16" ht="22.5" customHeight="1" x14ac:dyDescent="0.25">
      <c r="A591" s="244"/>
      <c r="B591" s="245" t="s">
        <v>513</v>
      </c>
      <c r="C591" s="244" t="s">
        <v>323</v>
      </c>
      <c r="D591" s="244" t="s">
        <v>420</v>
      </c>
      <c r="E591" s="242" t="s">
        <v>116</v>
      </c>
      <c r="F591" s="244" t="s">
        <v>840</v>
      </c>
      <c r="G591" s="240"/>
      <c r="H591" s="240"/>
      <c r="I591" s="240"/>
      <c r="J591" s="240"/>
      <c r="K591" s="240"/>
      <c r="L591" s="258">
        <v>647.1</v>
      </c>
      <c r="M591" s="240"/>
      <c r="N591" s="240" t="str">
        <f>N588</f>
        <v>РБ</v>
      </c>
      <c r="O591" s="274">
        <v>458022</v>
      </c>
      <c r="P591" s="256"/>
    </row>
    <row r="592" spans="1:16" ht="11.25" customHeight="1" x14ac:dyDescent="0.25">
      <c r="A592" s="244"/>
      <c r="B592" s="245"/>
      <c r="C592" s="244"/>
      <c r="D592" s="244"/>
      <c r="E592" s="243"/>
      <c r="F592" s="244"/>
      <c r="G592" s="241"/>
      <c r="H592" s="241"/>
      <c r="I592" s="241"/>
      <c r="J592" s="241"/>
      <c r="K592" s="241"/>
      <c r="L592" s="259"/>
      <c r="M592" s="241"/>
      <c r="N592" s="241"/>
      <c r="O592" s="275"/>
      <c r="P592" s="257"/>
    </row>
    <row r="593" spans="1:16" ht="20.25" customHeight="1" x14ac:dyDescent="0.25">
      <c r="A593" s="244"/>
      <c r="B593" s="245"/>
      <c r="C593" s="244"/>
      <c r="D593" s="244"/>
      <c r="E593" s="43" t="s">
        <v>116</v>
      </c>
      <c r="F593" s="244"/>
      <c r="G593" s="45"/>
      <c r="H593" s="45"/>
      <c r="I593" s="45"/>
      <c r="J593" s="45"/>
      <c r="K593" s="45"/>
      <c r="L593" s="107">
        <v>71.900000000000006</v>
      </c>
      <c r="M593" s="45"/>
      <c r="N593" s="45" t="str">
        <f>N590</f>
        <v>ОБ</v>
      </c>
      <c r="O593" s="113">
        <v>458022</v>
      </c>
      <c r="P593" s="55"/>
    </row>
    <row r="594" spans="1:16" ht="27.75" customHeight="1" x14ac:dyDescent="0.25">
      <c r="A594" s="244"/>
      <c r="B594" s="245" t="s">
        <v>514</v>
      </c>
      <c r="C594" s="244" t="s">
        <v>323</v>
      </c>
      <c r="D594" s="244" t="s">
        <v>420</v>
      </c>
      <c r="E594" s="242" t="s">
        <v>116</v>
      </c>
      <c r="F594" s="244" t="s">
        <v>840</v>
      </c>
      <c r="G594" s="240"/>
      <c r="H594" s="240"/>
      <c r="I594" s="240"/>
      <c r="J594" s="240"/>
      <c r="K594" s="240"/>
      <c r="L594" s="240">
        <v>688.7</v>
      </c>
      <c r="M594" s="240"/>
      <c r="N594" s="240" t="s">
        <v>118</v>
      </c>
      <c r="O594" s="274">
        <v>458022</v>
      </c>
      <c r="P594" s="256"/>
    </row>
    <row r="595" spans="1:16" ht="26.25" customHeight="1" x14ac:dyDescent="0.25">
      <c r="A595" s="244"/>
      <c r="B595" s="245"/>
      <c r="C595" s="244"/>
      <c r="D595" s="244"/>
      <c r="E595" s="243"/>
      <c r="F595" s="244"/>
      <c r="G595" s="241"/>
      <c r="H595" s="241"/>
      <c r="I595" s="241"/>
      <c r="J595" s="241"/>
      <c r="K595" s="241"/>
      <c r="L595" s="241"/>
      <c r="M595" s="241"/>
      <c r="N595" s="241"/>
      <c r="O595" s="275"/>
      <c r="P595" s="257"/>
    </row>
    <row r="596" spans="1:16" ht="37.5" customHeight="1" x14ac:dyDescent="0.25">
      <c r="A596" s="244"/>
      <c r="B596" s="245" t="s">
        <v>515</v>
      </c>
      <c r="C596" s="244" t="s">
        <v>323</v>
      </c>
      <c r="D596" s="244" t="s">
        <v>420</v>
      </c>
      <c r="E596" s="242" t="s">
        <v>116</v>
      </c>
      <c r="F596" s="244" t="s">
        <v>840</v>
      </c>
      <c r="G596" s="240"/>
      <c r="H596" s="240"/>
      <c r="I596" s="240"/>
      <c r="J596" s="240"/>
      <c r="K596" s="240"/>
      <c r="L596" s="240">
        <v>1045.5999999999999</v>
      </c>
      <c r="M596" s="240"/>
      <c r="N596" s="240" t="s">
        <v>118</v>
      </c>
      <c r="O596" s="274">
        <v>458022</v>
      </c>
      <c r="P596" s="256"/>
    </row>
    <row r="597" spans="1:16" ht="3" customHeight="1" x14ac:dyDescent="0.25">
      <c r="A597" s="244"/>
      <c r="B597" s="245"/>
      <c r="C597" s="244"/>
      <c r="D597" s="244"/>
      <c r="E597" s="243"/>
      <c r="F597" s="244"/>
      <c r="G597" s="241"/>
      <c r="H597" s="241"/>
      <c r="I597" s="241"/>
      <c r="J597" s="241"/>
      <c r="K597" s="241"/>
      <c r="L597" s="241"/>
      <c r="M597" s="241"/>
      <c r="N597" s="241"/>
      <c r="O597" s="275"/>
      <c r="P597" s="257"/>
    </row>
    <row r="598" spans="1:16" ht="26.25" customHeight="1" x14ac:dyDescent="0.25">
      <c r="A598" s="244"/>
      <c r="B598" s="245" t="s">
        <v>516</v>
      </c>
      <c r="C598" s="244" t="s">
        <v>323</v>
      </c>
      <c r="D598" s="244" t="s">
        <v>420</v>
      </c>
      <c r="E598" s="242" t="s">
        <v>116</v>
      </c>
      <c r="F598" s="244" t="s">
        <v>840</v>
      </c>
      <c r="G598" s="240"/>
      <c r="H598" s="240">
        <v>245</v>
      </c>
      <c r="I598" s="240">
        <v>104.2</v>
      </c>
      <c r="J598" s="240"/>
      <c r="K598" s="240"/>
      <c r="L598" s="240"/>
      <c r="M598" s="240"/>
      <c r="N598" s="240" t="s">
        <v>118</v>
      </c>
      <c r="O598" s="274">
        <v>458022</v>
      </c>
      <c r="P598" s="256"/>
    </row>
    <row r="599" spans="1:16" ht="12.75" customHeight="1" x14ac:dyDescent="0.25">
      <c r="A599" s="244"/>
      <c r="B599" s="245"/>
      <c r="C599" s="244"/>
      <c r="D599" s="244"/>
      <c r="E599" s="243"/>
      <c r="F599" s="244"/>
      <c r="G599" s="241"/>
      <c r="H599" s="241"/>
      <c r="I599" s="241"/>
      <c r="J599" s="241"/>
      <c r="K599" s="241"/>
      <c r="L599" s="241"/>
      <c r="M599" s="241"/>
      <c r="N599" s="241"/>
      <c r="O599" s="275"/>
      <c r="P599" s="257"/>
    </row>
    <row r="600" spans="1:16" ht="48" customHeight="1" x14ac:dyDescent="0.25">
      <c r="A600" s="244"/>
      <c r="B600" s="245" t="s">
        <v>517</v>
      </c>
      <c r="C600" s="244" t="s">
        <v>323</v>
      </c>
      <c r="D600" s="244" t="s">
        <v>420</v>
      </c>
      <c r="E600" s="242" t="s">
        <v>116</v>
      </c>
      <c r="F600" s="244" t="s">
        <v>840</v>
      </c>
      <c r="G600" s="240"/>
      <c r="H600" s="240"/>
      <c r="I600" s="240"/>
      <c r="J600" s="240"/>
      <c r="K600" s="240"/>
      <c r="L600" s="240">
        <v>1610</v>
      </c>
      <c r="M600" s="240">
        <v>690</v>
      </c>
      <c r="N600" s="240" t="s">
        <v>118</v>
      </c>
      <c r="O600" s="274">
        <v>458022</v>
      </c>
      <c r="P600" s="256"/>
    </row>
    <row r="601" spans="1:16" ht="21" customHeight="1" x14ac:dyDescent="0.25">
      <c r="A601" s="244"/>
      <c r="B601" s="245"/>
      <c r="C601" s="244"/>
      <c r="D601" s="244"/>
      <c r="E601" s="243"/>
      <c r="F601" s="244"/>
      <c r="G601" s="241"/>
      <c r="H601" s="241"/>
      <c r="I601" s="241"/>
      <c r="J601" s="241"/>
      <c r="K601" s="241"/>
      <c r="L601" s="241"/>
      <c r="M601" s="241"/>
      <c r="N601" s="241"/>
      <c r="O601" s="275"/>
      <c r="P601" s="257"/>
    </row>
    <row r="602" spans="1:16" ht="20.25" customHeight="1" x14ac:dyDescent="0.25">
      <c r="A602" s="244"/>
      <c r="B602" s="245" t="s">
        <v>518</v>
      </c>
      <c r="C602" s="244" t="s">
        <v>323</v>
      </c>
      <c r="D602" s="244" t="s">
        <v>420</v>
      </c>
      <c r="E602" s="43" t="s">
        <v>12</v>
      </c>
      <c r="F602" s="244" t="s">
        <v>840</v>
      </c>
      <c r="G602" s="45"/>
      <c r="H602" s="45"/>
      <c r="I602" s="45"/>
      <c r="J602" s="45"/>
      <c r="K602" s="45"/>
      <c r="L602" s="45"/>
      <c r="M602" s="45">
        <v>1</v>
      </c>
      <c r="N602" s="45"/>
      <c r="O602" s="113">
        <v>458022</v>
      </c>
      <c r="P602" s="55"/>
    </row>
    <row r="603" spans="1:16" ht="15.75" customHeight="1" x14ac:dyDescent="0.25">
      <c r="A603" s="244"/>
      <c r="B603" s="245"/>
      <c r="C603" s="244"/>
      <c r="D603" s="244"/>
      <c r="E603" s="43" t="s">
        <v>116</v>
      </c>
      <c r="F603" s="244"/>
      <c r="G603" s="2"/>
      <c r="H603" s="2"/>
      <c r="I603" s="2"/>
      <c r="J603" s="2">
        <v>20000</v>
      </c>
      <c r="K603" s="2">
        <v>20000</v>
      </c>
      <c r="L603" s="2">
        <v>18500</v>
      </c>
      <c r="M603" s="188">
        <v>18500</v>
      </c>
      <c r="N603" s="45" t="s">
        <v>120</v>
      </c>
      <c r="O603" s="113">
        <v>458022</v>
      </c>
      <c r="P603" s="55"/>
    </row>
    <row r="604" spans="1:16" ht="23.25" customHeight="1" x14ac:dyDescent="0.25">
      <c r="A604" s="244"/>
      <c r="B604" s="245"/>
      <c r="C604" s="244"/>
      <c r="D604" s="244"/>
      <c r="E604" s="43" t="s">
        <v>116</v>
      </c>
      <c r="F604" s="244"/>
      <c r="G604" s="2">
        <v>1</v>
      </c>
      <c r="H604" s="2">
        <v>249.95</v>
      </c>
      <c r="I604" s="2">
        <v>253.05</v>
      </c>
      <c r="J604" s="2">
        <v>3950.201</v>
      </c>
      <c r="K604" s="2">
        <v>1500</v>
      </c>
      <c r="L604" s="2">
        <v>13774.8995</v>
      </c>
      <c r="M604" s="188">
        <v>13774.8995</v>
      </c>
      <c r="N604" s="45" t="str">
        <f>N600</f>
        <v>ОБ</v>
      </c>
      <c r="O604" s="113">
        <v>458022</v>
      </c>
      <c r="P604" s="55"/>
    </row>
    <row r="605" spans="1:16" ht="37.5" customHeight="1" x14ac:dyDescent="0.25">
      <c r="A605" s="244"/>
      <c r="B605" s="245" t="s">
        <v>519</v>
      </c>
      <c r="C605" s="244" t="s">
        <v>323</v>
      </c>
      <c r="D605" s="244" t="s">
        <v>420</v>
      </c>
      <c r="E605" s="242" t="s">
        <v>116</v>
      </c>
      <c r="F605" s="244" t="s">
        <v>840</v>
      </c>
      <c r="G605" s="254">
        <v>1260.0999999999999</v>
      </c>
      <c r="H605" s="240"/>
      <c r="I605" s="240"/>
      <c r="J605" s="240"/>
      <c r="K605" s="240"/>
      <c r="L605" s="240"/>
      <c r="M605" s="240"/>
      <c r="N605" s="240" t="s">
        <v>120</v>
      </c>
      <c r="O605" s="274">
        <v>458022</v>
      </c>
      <c r="P605" s="256"/>
    </row>
    <row r="606" spans="1:16" ht="43.5" customHeight="1" x14ac:dyDescent="0.25">
      <c r="A606" s="244"/>
      <c r="B606" s="245"/>
      <c r="C606" s="244"/>
      <c r="D606" s="244"/>
      <c r="E606" s="243"/>
      <c r="F606" s="244"/>
      <c r="G606" s="255"/>
      <c r="H606" s="241"/>
      <c r="I606" s="241"/>
      <c r="J606" s="241"/>
      <c r="K606" s="241"/>
      <c r="L606" s="241"/>
      <c r="M606" s="241"/>
      <c r="N606" s="241"/>
      <c r="O606" s="275"/>
      <c r="P606" s="257"/>
    </row>
    <row r="607" spans="1:16" ht="26.25" customHeight="1" x14ac:dyDescent="0.25">
      <c r="A607" s="244"/>
      <c r="B607" s="245" t="s">
        <v>520</v>
      </c>
      <c r="C607" s="244" t="s">
        <v>323</v>
      </c>
      <c r="D607" s="244" t="s">
        <v>420</v>
      </c>
      <c r="E607" s="242" t="s">
        <v>116</v>
      </c>
      <c r="F607" s="244" t="s">
        <v>840</v>
      </c>
      <c r="G607" s="240"/>
      <c r="H607" s="254">
        <v>500</v>
      </c>
      <c r="I607" s="240"/>
      <c r="J607" s="240"/>
      <c r="K607" s="240"/>
      <c r="L607" s="240"/>
      <c r="M607" s="240"/>
      <c r="N607" s="240" t="s">
        <v>120</v>
      </c>
      <c r="O607" s="274">
        <v>458022</v>
      </c>
      <c r="P607" s="256"/>
    </row>
    <row r="608" spans="1:16" ht="18" customHeight="1" x14ac:dyDescent="0.25">
      <c r="A608" s="244"/>
      <c r="B608" s="245"/>
      <c r="C608" s="244"/>
      <c r="D608" s="244"/>
      <c r="E608" s="243"/>
      <c r="F608" s="244"/>
      <c r="G608" s="241"/>
      <c r="H608" s="255"/>
      <c r="I608" s="241"/>
      <c r="J608" s="241"/>
      <c r="K608" s="241"/>
      <c r="L608" s="241"/>
      <c r="M608" s="241"/>
      <c r="N608" s="241"/>
      <c r="O608" s="275"/>
      <c r="P608" s="257"/>
    </row>
    <row r="609" spans="1:16" ht="26.25" customHeight="1" x14ac:dyDescent="0.25">
      <c r="A609" s="244"/>
      <c r="B609" s="245"/>
      <c r="C609" s="244"/>
      <c r="D609" s="244"/>
      <c r="E609" s="43" t="s">
        <v>116</v>
      </c>
      <c r="F609" s="244"/>
      <c r="G609" s="2">
        <v>1300</v>
      </c>
      <c r="H609" s="2"/>
      <c r="I609" s="2"/>
      <c r="J609" s="2">
        <v>1000</v>
      </c>
      <c r="K609" s="2">
        <v>2000</v>
      </c>
      <c r="L609" s="188">
        <v>2589.4332410000002</v>
      </c>
      <c r="M609" s="188">
        <v>2589.4332410000002</v>
      </c>
      <c r="N609" s="45" t="s">
        <v>118</v>
      </c>
      <c r="O609" s="113">
        <v>458022</v>
      </c>
      <c r="P609" s="55"/>
    </row>
    <row r="610" spans="1:16" ht="39" customHeight="1" x14ac:dyDescent="0.25">
      <c r="A610" s="244"/>
      <c r="B610" s="245" t="s">
        <v>858</v>
      </c>
      <c r="C610" s="244" t="s">
        <v>323</v>
      </c>
      <c r="D610" s="244" t="s">
        <v>420</v>
      </c>
      <c r="E610" s="242" t="s">
        <v>116</v>
      </c>
      <c r="F610" s="244" t="s">
        <v>840</v>
      </c>
      <c r="G610" s="240"/>
      <c r="H610" s="366">
        <v>248.8</v>
      </c>
      <c r="I610" s="366">
        <v>546.4</v>
      </c>
      <c r="J610" s="240"/>
      <c r="K610" s="240"/>
      <c r="L610" s="240"/>
      <c r="M610" s="240"/>
      <c r="N610" s="240" t="s">
        <v>118</v>
      </c>
      <c r="O610" s="274">
        <v>458022</v>
      </c>
      <c r="P610" s="256"/>
    </row>
    <row r="611" spans="1:16" ht="43.5" customHeight="1" x14ac:dyDescent="0.25">
      <c r="A611" s="244"/>
      <c r="B611" s="245"/>
      <c r="C611" s="244"/>
      <c r="D611" s="244"/>
      <c r="E611" s="243"/>
      <c r="F611" s="244"/>
      <c r="G611" s="241"/>
      <c r="H611" s="367"/>
      <c r="I611" s="367"/>
      <c r="J611" s="241"/>
      <c r="K611" s="241"/>
      <c r="L611" s="241"/>
      <c r="M611" s="241"/>
      <c r="N611" s="241"/>
      <c r="O611" s="275"/>
      <c r="P611" s="257"/>
    </row>
    <row r="612" spans="1:16" ht="43.5" customHeight="1" x14ac:dyDescent="0.25">
      <c r="A612" s="242"/>
      <c r="B612" s="266" t="s">
        <v>521</v>
      </c>
      <c r="C612" s="244" t="s">
        <v>323</v>
      </c>
      <c r="D612" s="244" t="s">
        <v>420</v>
      </c>
      <c r="E612" s="76" t="s">
        <v>116</v>
      </c>
      <c r="F612" s="244" t="s">
        <v>840</v>
      </c>
      <c r="G612" s="178"/>
      <c r="H612" s="19"/>
      <c r="I612" s="19"/>
      <c r="J612" s="178">
        <v>5380.2</v>
      </c>
      <c r="K612" s="178"/>
      <c r="L612" s="178"/>
      <c r="M612" s="178"/>
      <c r="N612" s="178" t="s">
        <v>120</v>
      </c>
      <c r="O612" s="187"/>
      <c r="P612" s="177"/>
    </row>
    <row r="613" spans="1:16" ht="30" customHeight="1" x14ac:dyDescent="0.25">
      <c r="A613" s="243"/>
      <c r="B613" s="267"/>
      <c r="C613" s="244"/>
      <c r="D613" s="244"/>
      <c r="E613" s="76" t="s">
        <v>116</v>
      </c>
      <c r="F613" s="244"/>
      <c r="G613" s="178"/>
      <c r="H613" s="19"/>
      <c r="I613" s="19">
        <v>166</v>
      </c>
      <c r="J613" s="178">
        <v>2305.8000000000002</v>
      </c>
      <c r="K613" s="178"/>
      <c r="L613" s="178"/>
      <c r="M613" s="178"/>
      <c r="N613" s="178" t="s">
        <v>118</v>
      </c>
      <c r="O613" s="187"/>
      <c r="P613" s="177"/>
    </row>
    <row r="614" spans="1:16" ht="27" customHeight="1" x14ac:dyDescent="0.25">
      <c r="A614" s="244"/>
      <c r="B614" s="245" t="s">
        <v>272</v>
      </c>
      <c r="C614" s="244" t="s">
        <v>323</v>
      </c>
      <c r="D614" s="244" t="s">
        <v>420</v>
      </c>
      <c r="E614" s="43" t="s">
        <v>2</v>
      </c>
      <c r="F614" s="244" t="s">
        <v>6</v>
      </c>
      <c r="G614" s="43">
        <v>1</v>
      </c>
      <c r="H614" s="43">
        <v>1</v>
      </c>
      <c r="I614" s="43">
        <v>1</v>
      </c>
      <c r="J614" s="43">
        <v>1</v>
      </c>
      <c r="K614" s="43">
        <v>1</v>
      </c>
      <c r="L614" s="43">
        <v>1</v>
      </c>
      <c r="M614" s="43">
        <v>1</v>
      </c>
      <c r="N614" s="97"/>
      <c r="O614" s="97"/>
      <c r="P614" s="55"/>
    </row>
    <row r="615" spans="1:16" x14ac:dyDescent="0.25">
      <c r="A615" s="244"/>
      <c r="B615" s="245"/>
      <c r="C615" s="244"/>
      <c r="D615" s="244"/>
      <c r="E615" s="43" t="s">
        <v>116</v>
      </c>
      <c r="F615" s="244"/>
      <c r="G615" s="45">
        <f>G618+G619</f>
        <v>3832</v>
      </c>
      <c r="H615" s="45">
        <v>4989.2</v>
      </c>
      <c r="I615" s="45">
        <v>3874</v>
      </c>
      <c r="J615" s="45">
        <v>3643.7</v>
      </c>
      <c r="K615" s="45">
        <v>1979.9</v>
      </c>
      <c r="L615" s="45">
        <v>3847.3</v>
      </c>
      <c r="M615" s="45">
        <v>4058.9</v>
      </c>
      <c r="N615" s="43" t="s">
        <v>124</v>
      </c>
      <c r="O615" s="43"/>
      <c r="P615" s="55"/>
    </row>
    <row r="616" spans="1:16" ht="15.75" customHeight="1" x14ac:dyDescent="0.25">
      <c r="A616" s="57"/>
      <c r="B616" s="248" t="s">
        <v>13</v>
      </c>
      <c r="C616" s="249"/>
      <c r="D616" s="249"/>
      <c r="E616" s="249"/>
      <c r="F616" s="249"/>
      <c r="G616" s="249"/>
      <c r="H616" s="249"/>
      <c r="I616" s="249"/>
      <c r="J616" s="249"/>
      <c r="K616" s="249"/>
      <c r="L616" s="249"/>
      <c r="M616" s="249"/>
      <c r="N616" s="249"/>
      <c r="O616" s="249"/>
      <c r="P616" s="250"/>
    </row>
    <row r="617" spans="1:16" ht="21" customHeight="1" x14ac:dyDescent="0.25">
      <c r="A617" s="320"/>
      <c r="B617" s="245" t="s">
        <v>522</v>
      </c>
      <c r="C617" s="244" t="s">
        <v>323</v>
      </c>
      <c r="D617" s="244" t="s">
        <v>420</v>
      </c>
      <c r="E617" s="43" t="s">
        <v>12</v>
      </c>
      <c r="F617" s="244" t="s">
        <v>122</v>
      </c>
      <c r="G617" s="45">
        <v>1</v>
      </c>
      <c r="H617" s="45">
        <v>1</v>
      </c>
      <c r="I617" s="45">
        <v>1</v>
      </c>
      <c r="J617" s="45">
        <v>1</v>
      </c>
      <c r="K617" s="45">
        <v>1</v>
      </c>
      <c r="L617" s="45">
        <v>1</v>
      </c>
      <c r="M617" s="45">
        <v>1</v>
      </c>
      <c r="N617" s="59"/>
      <c r="O617" s="59"/>
      <c r="P617" s="59"/>
    </row>
    <row r="618" spans="1:16" ht="17.25" customHeight="1" x14ac:dyDescent="0.25">
      <c r="A618" s="320"/>
      <c r="B618" s="245"/>
      <c r="C618" s="244"/>
      <c r="D618" s="244"/>
      <c r="E618" s="43" t="s">
        <v>116</v>
      </c>
      <c r="F618" s="244"/>
      <c r="G618" s="45"/>
      <c r="H618" s="45">
        <v>1163.0999999999999</v>
      </c>
      <c r="I618" s="45"/>
      <c r="J618" s="45"/>
      <c r="K618" s="45"/>
      <c r="L618" s="45"/>
      <c r="M618" s="45"/>
      <c r="N618" s="43" t="s">
        <v>118</v>
      </c>
      <c r="O618" s="43">
        <v>458022</v>
      </c>
      <c r="P618" s="59"/>
    </row>
    <row r="619" spans="1:16" ht="15.75" customHeight="1" x14ac:dyDescent="0.25">
      <c r="A619" s="320"/>
      <c r="B619" s="245"/>
      <c r="C619" s="244"/>
      <c r="D619" s="244"/>
      <c r="E619" s="43" t="s">
        <v>116</v>
      </c>
      <c r="F619" s="244"/>
      <c r="G619" s="45">
        <v>3832</v>
      </c>
      <c r="H619" s="45">
        <v>3826.7</v>
      </c>
      <c r="I619" s="45">
        <v>3874</v>
      </c>
      <c r="J619" s="45">
        <v>3643.7</v>
      </c>
      <c r="K619" s="45">
        <v>1979.9</v>
      </c>
      <c r="L619" s="45">
        <v>3847.3</v>
      </c>
      <c r="M619" s="45">
        <v>4058.9</v>
      </c>
      <c r="N619" s="43" t="s">
        <v>104</v>
      </c>
      <c r="O619" s="43">
        <v>458022</v>
      </c>
      <c r="P619" s="55"/>
    </row>
    <row r="620" spans="1:16" ht="60" x14ac:dyDescent="0.25">
      <c r="A620" s="43"/>
      <c r="B620" s="54" t="s">
        <v>523</v>
      </c>
      <c r="C620" s="43" t="s">
        <v>323</v>
      </c>
      <c r="D620" s="43" t="s">
        <v>420</v>
      </c>
      <c r="E620" s="43" t="s">
        <v>1</v>
      </c>
      <c r="F620" s="43" t="s">
        <v>6</v>
      </c>
      <c r="G620" s="43">
        <v>63.4</v>
      </c>
      <c r="H620" s="43">
        <v>63.6</v>
      </c>
      <c r="I620" s="132">
        <v>63.7</v>
      </c>
      <c r="J620" s="132">
        <v>63.9</v>
      </c>
      <c r="K620" s="132">
        <v>64</v>
      </c>
      <c r="L620" s="132">
        <v>64.3</v>
      </c>
      <c r="M620" s="43">
        <v>64.400000000000006</v>
      </c>
      <c r="N620" s="43"/>
      <c r="O620" s="43"/>
      <c r="P620" s="55"/>
    </row>
    <row r="621" spans="1:16" ht="15.75" customHeight="1" x14ac:dyDescent="0.25">
      <c r="A621" s="244"/>
      <c r="B621" s="245" t="s">
        <v>524</v>
      </c>
      <c r="C621" s="242" t="s">
        <v>323</v>
      </c>
      <c r="D621" s="242" t="s">
        <v>420</v>
      </c>
      <c r="E621" s="43" t="s">
        <v>2</v>
      </c>
      <c r="F621" s="244" t="s">
        <v>6</v>
      </c>
      <c r="G621" s="45">
        <v>1</v>
      </c>
      <c r="H621" s="45"/>
      <c r="I621" s="45">
        <v>3</v>
      </c>
      <c r="J621" s="45">
        <v>3</v>
      </c>
      <c r="K621" s="45">
        <v>3</v>
      </c>
      <c r="L621" s="45"/>
      <c r="M621" s="45"/>
      <c r="N621" s="97"/>
      <c r="O621" s="97"/>
      <c r="P621" s="55"/>
    </row>
    <row r="622" spans="1:16" x14ac:dyDescent="0.25">
      <c r="A622" s="244"/>
      <c r="B622" s="245"/>
      <c r="C622" s="243"/>
      <c r="D622" s="243"/>
      <c r="E622" s="43" t="s">
        <v>116</v>
      </c>
      <c r="F622" s="244"/>
      <c r="G622" s="45">
        <f>G624+G626+G628+G630+G632+G634+G636+G638+G640</f>
        <v>124.3</v>
      </c>
      <c r="H622" s="45"/>
      <c r="I622" s="45">
        <f t="shared" ref="I622:K622" si="44">I624+I626+I628+I630+I632+I634+I636+I638+I640</f>
        <v>503.2</v>
      </c>
      <c r="J622" s="45">
        <f t="shared" si="44"/>
        <v>879.7</v>
      </c>
      <c r="K622" s="45">
        <f t="shared" si="44"/>
        <v>1666.8</v>
      </c>
      <c r="L622" s="45"/>
      <c r="M622" s="45"/>
      <c r="N622" s="43" t="s">
        <v>118</v>
      </c>
      <c r="O622" s="43"/>
      <c r="P622" s="55"/>
    </row>
    <row r="623" spans="1:16" ht="15.75" customHeight="1" x14ac:dyDescent="0.25">
      <c r="A623" s="57"/>
      <c r="B623" s="248" t="s">
        <v>13</v>
      </c>
      <c r="C623" s="249"/>
      <c r="D623" s="249"/>
      <c r="E623" s="249"/>
      <c r="F623" s="249"/>
      <c r="G623" s="249"/>
      <c r="H623" s="249"/>
      <c r="I623" s="249"/>
      <c r="J623" s="249"/>
      <c r="K623" s="249"/>
      <c r="L623" s="249"/>
      <c r="M623" s="249"/>
      <c r="N623" s="249"/>
      <c r="O623" s="249"/>
      <c r="P623" s="250"/>
    </row>
    <row r="624" spans="1:16" ht="37.5" customHeight="1" x14ac:dyDescent="0.25">
      <c r="A624" s="244"/>
      <c r="B624" s="245" t="s">
        <v>525</v>
      </c>
      <c r="C624" s="242" t="s">
        <v>323</v>
      </c>
      <c r="D624" s="242" t="s">
        <v>420</v>
      </c>
      <c r="E624" s="258" t="s">
        <v>116</v>
      </c>
      <c r="F624" s="244" t="s">
        <v>122</v>
      </c>
      <c r="G624" s="240">
        <v>124.3</v>
      </c>
      <c r="H624" s="240"/>
      <c r="I624" s="240">
        <v>293.39999999999998</v>
      </c>
      <c r="J624" s="240"/>
      <c r="K624" s="240"/>
      <c r="L624" s="240"/>
      <c r="M624" s="240"/>
      <c r="N624" s="240" t="s">
        <v>118</v>
      </c>
      <c r="O624" s="242">
        <v>458045</v>
      </c>
      <c r="P624" s="256"/>
    </row>
    <row r="625" spans="1:16" ht="3" customHeight="1" x14ac:dyDescent="0.25">
      <c r="A625" s="244"/>
      <c r="B625" s="245"/>
      <c r="C625" s="243"/>
      <c r="D625" s="243"/>
      <c r="E625" s="259"/>
      <c r="F625" s="244"/>
      <c r="G625" s="241"/>
      <c r="H625" s="241"/>
      <c r="I625" s="241"/>
      <c r="J625" s="241"/>
      <c r="K625" s="241"/>
      <c r="L625" s="241"/>
      <c r="M625" s="241"/>
      <c r="N625" s="241"/>
      <c r="O625" s="243"/>
      <c r="P625" s="257"/>
    </row>
    <row r="626" spans="1:16" ht="37.5" customHeight="1" x14ac:dyDescent="0.25">
      <c r="A626" s="244"/>
      <c r="B626" s="245" t="s">
        <v>526</v>
      </c>
      <c r="C626" s="242" t="s">
        <v>323</v>
      </c>
      <c r="D626" s="242" t="s">
        <v>420</v>
      </c>
      <c r="E626" s="258" t="s">
        <v>116</v>
      </c>
      <c r="F626" s="244" t="s">
        <v>122</v>
      </c>
      <c r="G626" s="240"/>
      <c r="H626" s="240"/>
      <c r="I626" s="240">
        <v>103.8</v>
      </c>
      <c r="J626" s="240"/>
      <c r="K626" s="240"/>
      <c r="L626" s="240"/>
      <c r="M626" s="240"/>
      <c r="N626" s="240" t="s">
        <v>104</v>
      </c>
      <c r="O626" s="242">
        <v>458045</v>
      </c>
      <c r="P626" s="256"/>
    </row>
    <row r="627" spans="1:16" ht="7.5" customHeight="1" x14ac:dyDescent="0.25">
      <c r="A627" s="244"/>
      <c r="B627" s="245"/>
      <c r="C627" s="243"/>
      <c r="D627" s="243"/>
      <c r="E627" s="259"/>
      <c r="F627" s="244"/>
      <c r="G627" s="241"/>
      <c r="H627" s="241"/>
      <c r="I627" s="241"/>
      <c r="J627" s="241"/>
      <c r="K627" s="241"/>
      <c r="L627" s="241"/>
      <c r="M627" s="241"/>
      <c r="N627" s="241"/>
      <c r="O627" s="243"/>
      <c r="P627" s="257"/>
    </row>
    <row r="628" spans="1:16" ht="37.5" customHeight="1" x14ac:dyDescent="0.25">
      <c r="A628" s="244"/>
      <c r="B628" s="245" t="s">
        <v>989</v>
      </c>
      <c r="C628" s="242" t="s">
        <v>323</v>
      </c>
      <c r="D628" s="242" t="s">
        <v>420</v>
      </c>
      <c r="E628" s="258" t="s">
        <v>116</v>
      </c>
      <c r="F628" s="244" t="s">
        <v>122</v>
      </c>
      <c r="G628" s="240"/>
      <c r="H628" s="240"/>
      <c r="I628" s="240">
        <v>106</v>
      </c>
      <c r="J628" s="240"/>
      <c r="K628" s="240"/>
      <c r="L628" s="240"/>
      <c r="M628" s="240"/>
      <c r="N628" s="240" t="s">
        <v>104</v>
      </c>
      <c r="O628" s="242">
        <v>458045</v>
      </c>
      <c r="P628" s="256"/>
    </row>
    <row r="629" spans="1:16" ht="14.25" customHeight="1" x14ac:dyDescent="0.25">
      <c r="A629" s="244"/>
      <c r="B629" s="245"/>
      <c r="C629" s="243"/>
      <c r="D629" s="243"/>
      <c r="E629" s="259"/>
      <c r="F629" s="244"/>
      <c r="G629" s="241"/>
      <c r="H629" s="241"/>
      <c r="I629" s="241"/>
      <c r="J629" s="241"/>
      <c r="K629" s="241"/>
      <c r="L629" s="241"/>
      <c r="M629" s="241"/>
      <c r="N629" s="241"/>
      <c r="O629" s="243"/>
      <c r="P629" s="257"/>
    </row>
    <row r="630" spans="1:16" ht="37.5" customHeight="1" x14ac:dyDescent="0.25">
      <c r="A630" s="244"/>
      <c r="B630" s="245" t="s">
        <v>990</v>
      </c>
      <c r="C630" s="242" t="s">
        <v>323</v>
      </c>
      <c r="D630" s="242" t="s">
        <v>420</v>
      </c>
      <c r="E630" s="258" t="s">
        <v>116</v>
      </c>
      <c r="F630" s="244" t="s">
        <v>122</v>
      </c>
      <c r="G630" s="240"/>
      <c r="H630" s="240"/>
      <c r="I630" s="240"/>
      <c r="J630" s="240">
        <v>560</v>
      </c>
      <c r="K630" s="240"/>
      <c r="L630" s="240"/>
      <c r="M630" s="240"/>
      <c r="N630" s="240" t="s">
        <v>118</v>
      </c>
      <c r="O630" s="242">
        <v>458045</v>
      </c>
      <c r="P630" s="256"/>
    </row>
    <row r="631" spans="1:16" ht="1.5" customHeight="1" x14ac:dyDescent="0.25">
      <c r="A631" s="244"/>
      <c r="B631" s="245"/>
      <c r="C631" s="243"/>
      <c r="D631" s="243"/>
      <c r="E631" s="259"/>
      <c r="F631" s="244"/>
      <c r="G631" s="241"/>
      <c r="H631" s="241"/>
      <c r="I631" s="241"/>
      <c r="J631" s="241"/>
      <c r="K631" s="241"/>
      <c r="L631" s="241"/>
      <c r="M631" s="241"/>
      <c r="N631" s="241"/>
      <c r="O631" s="243"/>
      <c r="P631" s="257"/>
    </row>
    <row r="632" spans="1:16" ht="37.5" customHeight="1" x14ac:dyDescent="0.25">
      <c r="A632" s="244"/>
      <c r="B632" s="245" t="s">
        <v>991</v>
      </c>
      <c r="C632" s="242" t="s">
        <v>323</v>
      </c>
      <c r="D632" s="242" t="s">
        <v>420</v>
      </c>
      <c r="E632" s="258" t="s">
        <v>116</v>
      </c>
      <c r="F632" s="244" t="s">
        <v>122</v>
      </c>
      <c r="G632" s="240"/>
      <c r="H632" s="240"/>
      <c r="I632" s="240"/>
      <c r="J632" s="240">
        <v>74.599999999999994</v>
      </c>
      <c r="K632" s="240"/>
      <c r="L632" s="240"/>
      <c r="M632" s="240"/>
      <c r="N632" s="240" t="s">
        <v>104</v>
      </c>
      <c r="O632" s="242">
        <v>458045</v>
      </c>
      <c r="P632" s="256"/>
    </row>
    <row r="633" spans="1:16" ht="12" customHeight="1" x14ac:dyDescent="0.25">
      <c r="A633" s="244"/>
      <c r="B633" s="245"/>
      <c r="C633" s="243"/>
      <c r="D633" s="243"/>
      <c r="E633" s="259"/>
      <c r="F633" s="244"/>
      <c r="G633" s="241"/>
      <c r="H633" s="241"/>
      <c r="I633" s="241"/>
      <c r="J633" s="241"/>
      <c r="K633" s="241"/>
      <c r="L633" s="241"/>
      <c r="M633" s="241"/>
      <c r="N633" s="241"/>
      <c r="O633" s="243"/>
      <c r="P633" s="257"/>
    </row>
    <row r="634" spans="1:16" ht="37.5" customHeight="1" x14ac:dyDescent="0.25">
      <c r="A634" s="244"/>
      <c r="B634" s="245" t="s">
        <v>992</v>
      </c>
      <c r="C634" s="242" t="s">
        <v>323</v>
      </c>
      <c r="D634" s="242" t="s">
        <v>420</v>
      </c>
      <c r="E634" s="258" t="s">
        <v>116</v>
      </c>
      <c r="F634" s="244" t="s">
        <v>122</v>
      </c>
      <c r="G634" s="240"/>
      <c r="H634" s="240"/>
      <c r="I634" s="240"/>
      <c r="J634" s="240">
        <v>245.1</v>
      </c>
      <c r="K634" s="240"/>
      <c r="L634" s="240"/>
      <c r="M634" s="240"/>
      <c r="N634" s="240" t="s">
        <v>104</v>
      </c>
      <c r="O634" s="242">
        <v>458045</v>
      </c>
      <c r="P634" s="256"/>
    </row>
    <row r="635" spans="1:16" ht="24.75" customHeight="1" x14ac:dyDescent="0.25">
      <c r="A635" s="244"/>
      <c r="B635" s="245"/>
      <c r="C635" s="243"/>
      <c r="D635" s="243"/>
      <c r="E635" s="259"/>
      <c r="F635" s="244"/>
      <c r="G635" s="241"/>
      <c r="H635" s="241"/>
      <c r="I635" s="241"/>
      <c r="J635" s="241"/>
      <c r="K635" s="241"/>
      <c r="L635" s="241"/>
      <c r="M635" s="241"/>
      <c r="N635" s="241"/>
      <c r="O635" s="243"/>
      <c r="P635" s="257"/>
    </row>
    <row r="636" spans="1:16" ht="37.5" customHeight="1" x14ac:dyDescent="0.25">
      <c r="A636" s="244"/>
      <c r="B636" s="245" t="s">
        <v>993</v>
      </c>
      <c r="C636" s="242" t="s">
        <v>323</v>
      </c>
      <c r="D636" s="242" t="s">
        <v>420</v>
      </c>
      <c r="E636" s="258" t="s">
        <v>116</v>
      </c>
      <c r="F636" s="244" t="s">
        <v>840</v>
      </c>
      <c r="G636" s="240"/>
      <c r="H636" s="240"/>
      <c r="I636" s="240"/>
      <c r="J636" s="240"/>
      <c r="K636" s="240">
        <v>825.8</v>
      </c>
      <c r="L636" s="240"/>
      <c r="M636" s="240"/>
      <c r="N636" s="240" t="s">
        <v>104</v>
      </c>
      <c r="O636" s="242">
        <v>458045</v>
      </c>
      <c r="P636" s="256"/>
    </row>
    <row r="637" spans="1:16" ht="24.75" customHeight="1" x14ac:dyDescent="0.25">
      <c r="A637" s="244"/>
      <c r="B637" s="245"/>
      <c r="C637" s="243"/>
      <c r="D637" s="243"/>
      <c r="E637" s="259"/>
      <c r="F637" s="244"/>
      <c r="G637" s="241"/>
      <c r="H637" s="241"/>
      <c r="I637" s="241"/>
      <c r="J637" s="241"/>
      <c r="K637" s="241"/>
      <c r="L637" s="241"/>
      <c r="M637" s="241"/>
      <c r="N637" s="241"/>
      <c r="O637" s="243"/>
      <c r="P637" s="257"/>
    </row>
    <row r="638" spans="1:16" ht="27" customHeight="1" x14ac:dyDescent="0.25">
      <c r="A638" s="244"/>
      <c r="B638" s="245" t="s">
        <v>994</v>
      </c>
      <c r="C638" s="242" t="s">
        <v>323</v>
      </c>
      <c r="D638" s="242" t="s">
        <v>420</v>
      </c>
      <c r="E638" s="258" t="s">
        <v>116</v>
      </c>
      <c r="F638" s="244" t="s">
        <v>840</v>
      </c>
      <c r="G638" s="240"/>
      <c r="H638" s="240"/>
      <c r="I638" s="240"/>
      <c r="J638" s="240"/>
      <c r="K638" s="240">
        <v>741</v>
      </c>
      <c r="L638" s="240"/>
      <c r="M638" s="240"/>
      <c r="N638" s="240" t="s">
        <v>118</v>
      </c>
      <c r="O638" s="242">
        <v>458045</v>
      </c>
      <c r="P638" s="256"/>
    </row>
    <row r="639" spans="1:16" ht="18" customHeight="1" x14ac:dyDescent="0.25">
      <c r="A639" s="244"/>
      <c r="B639" s="245"/>
      <c r="C639" s="243"/>
      <c r="D639" s="243"/>
      <c r="E639" s="259"/>
      <c r="F639" s="244"/>
      <c r="G639" s="241"/>
      <c r="H639" s="241"/>
      <c r="I639" s="241"/>
      <c r="J639" s="241"/>
      <c r="K639" s="241"/>
      <c r="L639" s="241"/>
      <c r="M639" s="241"/>
      <c r="N639" s="241"/>
      <c r="O639" s="243"/>
      <c r="P639" s="257"/>
    </row>
    <row r="640" spans="1:16" ht="37.5" customHeight="1" x14ac:dyDescent="0.25">
      <c r="A640" s="244"/>
      <c r="B640" s="245" t="s">
        <v>995</v>
      </c>
      <c r="C640" s="242" t="s">
        <v>323</v>
      </c>
      <c r="D640" s="242" t="s">
        <v>420</v>
      </c>
      <c r="E640" s="258" t="s">
        <v>116</v>
      </c>
      <c r="F640" s="244" t="s">
        <v>840</v>
      </c>
      <c r="G640" s="240"/>
      <c r="H640" s="240"/>
      <c r="I640" s="240"/>
      <c r="J640" s="240"/>
      <c r="K640" s="240">
        <v>100</v>
      </c>
      <c r="L640" s="240"/>
      <c r="M640" s="240"/>
      <c r="N640" s="240" t="s">
        <v>104</v>
      </c>
      <c r="O640" s="242">
        <v>458045</v>
      </c>
      <c r="P640" s="256"/>
    </row>
    <row r="641" spans="1:16" ht="6.75" hidden="1" customHeight="1" x14ac:dyDescent="0.25">
      <c r="A641" s="244"/>
      <c r="B641" s="245"/>
      <c r="C641" s="243"/>
      <c r="D641" s="243"/>
      <c r="E641" s="259"/>
      <c r="F641" s="244"/>
      <c r="G641" s="241"/>
      <c r="H641" s="241"/>
      <c r="I641" s="241"/>
      <c r="J641" s="241"/>
      <c r="K641" s="241"/>
      <c r="L641" s="241"/>
      <c r="M641" s="241"/>
      <c r="N641" s="241"/>
      <c r="O641" s="243"/>
      <c r="P641" s="257"/>
    </row>
    <row r="642" spans="1:16" ht="32.25" customHeight="1" x14ac:dyDescent="0.25">
      <c r="A642" s="244"/>
      <c r="B642" s="245" t="s">
        <v>527</v>
      </c>
      <c r="C642" s="242" t="s">
        <v>323</v>
      </c>
      <c r="D642" s="242" t="s">
        <v>420</v>
      </c>
      <c r="E642" s="43" t="s">
        <v>2</v>
      </c>
      <c r="F642" s="244" t="s">
        <v>461</v>
      </c>
      <c r="G642" s="45">
        <f>G645</f>
        <v>0</v>
      </c>
      <c r="H642" s="45">
        <f t="shared" ref="H642:M642" si="45">H645</f>
        <v>1</v>
      </c>
      <c r="I642" s="45">
        <f t="shared" si="45"/>
        <v>1</v>
      </c>
      <c r="J642" s="45">
        <f t="shared" si="45"/>
        <v>1</v>
      </c>
      <c r="K642" s="45">
        <f t="shared" si="45"/>
        <v>1</v>
      </c>
      <c r="L642" s="45">
        <f t="shared" si="45"/>
        <v>1</v>
      </c>
      <c r="M642" s="45">
        <f t="shared" si="45"/>
        <v>1</v>
      </c>
      <c r="N642" s="97"/>
      <c r="O642" s="97"/>
      <c r="P642" s="55"/>
    </row>
    <row r="643" spans="1:16" ht="15" customHeight="1" x14ac:dyDescent="0.25">
      <c r="A643" s="244"/>
      <c r="B643" s="245"/>
      <c r="C643" s="243"/>
      <c r="D643" s="243"/>
      <c r="E643" s="43" t="s">
        <v>116</v>
      </c>
      <c r="F643" s="244"/>
      <c r="G643" s="45">
        <v>585.29999999999995</v>
      </c>
      <c r="H643" s="45">
        <v>874.04399999999998</v>
      </c>
      <c r="I643" s="45">
        <v>721.58500000000004</v>
      </c>
      <c r="J643" s="45">
        <v>761.27300000000002</v>
      </c>
      <c r="K643" s="45">
        <v>799.33600000000001</v>
      </c>
      <c r="L643" s="45">
        <v>843.29948000000002</v>
      </c>
      <c r="M643" s="45">
        <v>889.68095139999991</v>
      </c>
      <c r="N643" s="43" t="s">
        <v>178</v>
      </c>
      <c r="O643" s="43">
        <v>458015</v>
      </c>
      <c r="P643" s="55"/>
    </row>
    <row r="644" spans="1:16" ht="15.75" customHeight="1" x14ac:dyDescent="0.25">
      <c r="A644" s="57"/>
      <c r="B644" s="248" t="s">
        <v>13</v>
      </c>
      <c r="C644" s="249"/>
      <c r="D644" s="249"/>
      <c r="E644" s="249"/>
      <c r="F644" s="249"/>
      <c r="G644" s="249"/>
      <c r="H644" s="249"/>
      <c r="I644" s="249"/>
      <c r="J644" s="249"/>
      <c r="K644" s="249"/>
      <c r="L644" s="249"/>
      <c r="M644" s="249"/>
      <c r="N644" s="249"/>
      <c r="O644" s="249"/>
      <c r="P644" s="250"/>
    </row>
    <row r="645" spans="1:16" ht="31.5" customHeight="1" x14ac:dyDescent="0.25">
      <c r="A645" s="244"/>
      <c r="B645" s="245" t="s">
        <v>528</v>
      </c>
      <c r="C645" s="242" t="s">
        <v>323</v>
      </c>
      <c r="D645" s="242" t="s">
        <v>420</v>
      </c>
      <c r="E645" s="43" t="s">
        <v>12</v>
      </c>
      <c r="F645" s="244" t="s">
        <v>840</v>
      </c>
      <c r="G645" s="45"/>
      <c r="H645" s="45">
        <v>1</v>
      </c>
      <c r="I645" s="48">
        <v>1</v>
      </c>
      <c r="J645" s="45">
        <v>1</v>
      </c>
      <c r="K645" s="45">
        <v>1</v>
      </c>
      <c r="L645" s="45">
        <v>1</v>
      </c>
      <c r="M645" s="48">
        <v>1</v>
      </c>
      <c r="N645" s="43"/>
      <c r="O645" s="43"/>
      <c r="P645" s="55"/>
    </row>
    <row r="646" spans="1:16" ht="15.75" customHeight="1" x14ac:dyDescent="0.25">
      <c r="A646" s="244"/>
      <c r="B646" s="245"/>
      <c r="C646" s="243"/>
      <c r="D646" s="243"/>
      <c r="E646" s="43" t="s">
        <v>116</v>
      </c>
      <c r="F646" s="244"/>
      <c r="G646" s="45">
        <v>585.29999999999995</v>
      </c>
      <c r="H646" s="20">
        <v>874.04399999999998</v>
      </c>
      <c r="I646" s="20">
        <v>721.58500000000004</v>
      </c>
      <c r="J646" s="20">
        <v>761.27300000000002</v>
      </c>
      <c r="K646" s="20">
        <v>799.33600000000001</v>
      </c>
      <c r="L646" s="20">
        <v>843.29948000000002</v>
      </c>
      <c r="M646" s="20">
        <v>889.68095139999991</v>
      </c>
      <c r="N646" s="43" t="s">
        <v>178</v>
      </c>
      <c r="O646" s="43"/>
      <c r="P646" s="55"/>
    </row>
    <row r="647" spans="1:16" ht="27" customHeight="1" x14ac:dyDescent="0.25">
      <c r="A647" s="244"/>
      <c r="B647" s="245" t="s">
        <v>529</v>
      </c>
      <c r="C647" s="242" t="s">
        <v>323</v>
      </c>
      <c r="D647" s="242" t="s">
        <v>420</v>
      </c>
      <c r="E647" s="43" t="s">
        <v>2</v>
      </c>
      <c r="F647" s="244" t="s">
        <v>90</v>
      </c>
      <c r="G647" s="45">
        <v>3</v>
      </c>
      <c r="H647" s="45"/>
      <c r="I647" s="45"/>
      <c r="J647" s="45">
        <v>5</v>
      </c>
      <c r="K647" s="45">
        <v>1</v>
      </c>
      <c r="L647" s="45"/>
      <c r="M647" s="45"/>
      <c r="N647" s="97"/>
      <c r="O647" s="97"/>
      <c r="P647" s="55"/>
    </row>
    <row r="648" spans="1:16" ht="18.75" customHeight="1" x14ac:dyDescent="0.25">
      <c r="A648" s="244"/>
      <c r="B648" s="245"/>
      <c r="C648" s="243"/>
      <c r="D648" s="243"/>
      <c r="E648" s="43" t="s">
        <v>116</v>
      </c>
      <c r="F648" s="244"/>
      <c r="G648" s="45">
        <f>G650+G652+G654+G657+G659+G661+G663+G665+G667</f>
        <v>81.3</v>
      </c>
      <c r="H648" s="45"/>
      <c r="I648" s="45"/>
      <c r="J648" s="45">
        <f>J651+J653+J655+J656+J658+J661+J662+J664+J666</f>
        <v>79.400000000000006</v>
      </c>
      <c r="K648" s="45">
        <f>K651+K653+K655+K657+K659+K660+K663+K665+K667</f>
        <v>10.7</v>
      </c>
      <c r="L648" s="45"/>
      <c r="M648" s="45"/>
      <c r="N648" s="43" t="s">
        <v>104</v>
      </c>
      <c r="O648" s="43"/>
      <c r="P648" s="55"/>
    </row>
    <row r="649" spans="1:16" ht="15.75" customHeight="1" x14ac:dyDescent="0.25">
      <c r="A649" s="57"/>
      <c r="B649" s="248" t="s">
        <v>13</v>
      </c>
      <c r="C649" s="249"/>
      <c r="D649" s="249"/>
      <c r="E649" s="249"/>
      <c r="F649" s="249"/>
      <c r="G649" s="249"/>
      <c r="H649" s="249"/>
      <c r="I649" s="249"/>
      <c r="J649" s="249"/>
      <c r="K649" s="249"/>
      <c r="L649" s="249"/>
      <c r="M649" s="249"/>
      <c r="N649" s="249"/>
      <c r="O649" s="249"/>
      <c r="P649" s="250"/>
    </row>
    <row r="650" spans="1:16" ht="21.75" customHeight="1" x14ac:dyDescent="0.25">
      <c r="A650" s="244"/>
      <c r="B650" s="245" t="s">
        <v>530</v>
      </c>
      <c r="C650" s="242" t="s">
        <v>323</v>
      </c>
      <c r="D650" s="242" t="s">
        <v>420</v>
      </c>
      <c r="E650" s="242" t="s">
        <v>116</v>
      </c>
      <c r="F650" s="244" t="s">
        <v>840</v>
      </c>
      <c r="G650" s="279">
        <v>13.4</v>
      </c>
      <c r="H650" s="279"/>
      <c r="I650" s="279"/>
      <c r="J650" s="279"/>
      <c r="K650" s="279"/>
      <c r="L650" s="279"/>
      <c r="M650" s="279"/>
      <c r="N650" s="242" t="s">
        <v>104</v>
      </c>
      <c r="O650" s="242">
        <v>458015</v>
      </c>
      <c r="P650" s="252"/>
    </row>
    <row r="651" spans="1:16" ht="57.75" customHeight="1" x14ac:dyDescent="0.25">
      <c r="A651" s="244"/>
      <c r="B651" s="245"/>
      <c r="C651" s="243"/>
      <c r="D651" s="243"/>
      <c r="E651" s="243"/>
      <c r="F651" s="244"/>
      <c r="G651" s="280"/>
      <c r="H651" s="280"/>
      <c r="I651" s="280"/>
      <c r="J651" s="280"/>
      <c r="K651" s="280"/>
      <c r="L651" s="280"/>
      <c r="M651" s="280"/>
      <c r="N651" s="243"/>
      <c r="O651" s="243"/>
      <c r="P651" s="253"/>
    </row>
    <row r="652" spans="1:16" ht="21.75" customHeight="1" x14ac:dyDescent="0.25">
      <c r="A652" s="244"/>
      <c r="B652" s="245" t="s">
        <v>859</v>
      </c>
      <c r="C652" s="242" t="s">
        <v>323</v>
      </c>
      <c r="D652" s="242" t="s">
        <v>420</v>
      </c>
      <c r="E652" s="242" t="s">
        <v>116</v>
      </c>
      <c r="F652" s="244" t="s">
        <v>840</v>
      </c>
      <c r="G652" s="279">
        <v>2.1</v>
      </c>
      <c r="H652" s="279"/>
      <c r="I652" s="279"/>
      <c r="J652" s="279"/>
      <c r="K652" s="279"/>
      <c r="L652" s="279"/>
      <c r="M652" s="279"/>
      <c r="N652" s="242" t="s">
        <v>104</v>
      </c>
      <c r="O652" s="242">
        <v>458015</v>
      </c>
      <c r="P652" s="252"/>
    </row>
    <row r="653" spans="1:16" ht="13.5" customHeight="1" x14ac:dyDescent="0.25">
      <c r="A653" s="244"/>
      <c r="B653" s="245"/>
      <c r="C653" s="243"/>
      <c r="D653" s="243"/>
      <c r="E653" s="243"/>
      <c r="F653" s="244"/>
      <c r="G653" s="280"/>
      <c r="H653" s="280"/>
      <c r="I653" s="280"/>
      <c r="J653" s="280"/>
      <c r="K653" s="280"/>
      <c r="L653" s="280"/>
      <c r="M653" s="280"/>
      <c r="N653" s="243"/>
      <c r="O653" s="243"/>
      <c r="P653" s="253"/>
    </row>
    <row r="654" spans="1:16" ht="38.25" customHeight="1" x14ac:dyDescent="0.25">
      <c r="A654" s="244"/>
      <c r="B654" s="245" t="s">
        <v>867</v>
      </c>
      <c r="C654" s="242" t="s">
        <v>323</v>
      </c>
      <c r="D654" s="242" t="s">
        <v>420</v>
      </c>
      <c r="E654" s="242" t="s">
        <v>116</v>
      </c>
      <c r="F654" s="244" t="s">
        <v>840</v>
      </c>
      <c r="G654" s="279">
        <v>65.8</v>
      </c>
      <c r="H654" s="279"/>
      <c r="I654" s="279"/>
      <c r="J654" s="279"/>
      <c r="K654" s="279"/>
      <c r="L654" s="279"/>
      <c r="M654" s="279"/>
      <c r="N654" s="242" t="s">
        <v>104</v>
      </c>
      <c r="O654" s="242">
        <v>458015</v>
      </c>
      <c r="P654" s="252"/>
    </row>
    <row r="655" spans="1:16" ht="23.25" customHeight="1" x14ac:dyDescent="0.25">
      <c r="A655" s="244"/>
      <c r="B655" s="245"/>
      <c r="C655" s="243"/>
      <c r="D655" s="243"/>
      <c r="E655" s="243"/>
      <c r="F655" s="244"/>
      <c r="G655" s="280"/>
      <c r="H655" s="280"/>
      <c r="I655" s="280"/>
      <c r="J655" s="280"/>
      <c r="K655" s="280"/>
      <c r="L655" s="280"/>
      <c r="M655" s="280"/>
      <c r="N655" s="243"/>
      <c r="O655" s="243"/>
      <c r="P655" s="253"/>
    </row>
    <row r="656" spans="1:16" ht="21.75" customHeight="1" x14ac:dyDescent="0.25">
      <c r="A656" s="244"/>
      <c r="B656" s="245" t="s">
        <v>860</v>
      </c>
      <c r="C656" s="242" t="s">
        <v>323</v>
      </c>
      <c r="D656" s="242" t="s">
        <v>420</v>
      </c>
      <c r="E656" s="242" t="s">
        <v>116</v>
      </c>
      <c r="F656" s="244" t="s">
        <v>840</v>
      </c>
      <c r="G656" s="279"/>
      <c r="H656" s="279"/>
      <c r="I656" s="279"/>
      <c r="J656" s="279">
        <v>32.4</v>
      </c>
      <c r="K656" s="279"/>
      <c r="L656" s="279"/>
      <c r="M656" s="279"/>
      <c r="N656" s="242" t="s">
        <v>104</v>
      </c>
      <c r="O656" s="242">
        <v>458015</v>
      </c>
      <c r="P656" s="252"/>
    </row>
    <row r="657" spans="1:16" ht="21" customHeight="1" x14ac:dyDescent="0.25">
      <c r="A657" s="244"/>
      <c r="B657" s="245"/>
      <c r="C657" s="243"/>
      <c r="D657" s="243"/>
      <c r="E657" s="243"/>
      <c r="F657" s="244"/>
      <c r="G657" s="280"/>
      <c r="H657" s="280"/>
      <c r="I657" s="280"/>
      <c r="J657" s="280"/>
      <c r="K657" s="280"/>
      <c r="L657" s="280"/>
      <c r="M657" s="280"/>
      <c r="N657" s="243"/>
      <c r="O657" s="243"/>
      <c r="P657" s="253"/>
    </row>
    <row r="658" spans="1:16" ht="39.75" customHeight="1" x14ac:dyDescent="0.25">
      <c r="A658" s="244"/>
      <c r="B658" s="245" t="s">
        <v>861</v>
      </c>
      <c r="C658" s="242" t="s">
        <v>323</v>
      </c>
      <c r="D658" s="242" t="s">
        <v>420</v>
      </c>
      <c r="E658" s="242" t="s">
        <v>116</v>
      </c>
      <c r="F658" s="244" t="s">
        <v>840</v>
      </c>
      <c r="G658" s="279"/>
      <c r="H658" s="279"/>
      <c r="I658" s="279"/>
      <c r="J658" s="279">
        <v>11.7</v>
      </c>
      <c r="K658" s="279"/>
      <c r="L658" s="279"/>
      <c r="M658" s="279"/>
      <c r="N658" s="242" t="s">
        <v>104</v>
      </c>
      <c r="O658" s="242">
        <v>458015</v>
      </c>
      <c r="P658" s="256"/>
    </row>
    <row r="659" spans="1:16" ht="6" customHeight="1" x14ac:dyDescent="0.25">
      <c r="A659" s="244"/>
      <c r="B659" s="245"/>
      <c r="C659" s="243"/>
      <c r="D659" s="243"/>
      <c r="E659" s="243"/>
      <c r="F659" s="244"/>
      <c r="G659" s="280"/>
      <c r="H659" s="280"/>
      <c r="I659" s="280"/>
      <c r="J659" s="280"/>
      <c r="K659" s="280"/>
      <c r="L659" s="280"/>
      <c r="M659" s="280"/>
      <c r="N659" s="243"/>
      <c r="O659" s="243"/>
      <c r="P659" s="257"/>
    </row>
    <row r="660" spans="1:16" ht="34.5" customHeight="1" x14ac:dyDescent="0.25">
      <c r="A660" s="244"/>
      <c r="B660" s="245" t="s">
        <v>862</v>
      </c>
      <c r="C660" s="242" t="s">
        <v>323</v>
      </c>
      <c r="D660" s="242" t="s">
        <v>420</v>
      </c>
      <c r="E660" s="242" t="s">
        <v>116</v>
      </c>
      <c r="F660" s="244" t="s">
        <v>840</v>
      </c>
      <c r="G660" s="279"/>
      <c r="H660" s="279"/>
      <c r="I660" s="279"/>
      <c r="J660" s="279"/>
      <c r="K660" s="279">
        <v>10.7</v>
      </c>
      <c r="L660" s="279"/>
      <c r="M660" s="279"/>
      <c r="N660" s="242" t="s">
        <v>104</v>
      </c>
      <c r="O660" s="242">
        <v>458015</v>
      </c>
      <c r="P660" s="256"/>
    </row>
    <row r="661" spans="1:16" ht="9" customHeight="1" x14ac:dyDescent="0.25">
      <c r="A661" s="244"/>
      <c r="B661" s="245"/>
      <c r="C661" s="243"/>
      <c r="D661" s="243"/>
      <c r="E661" s="243"/>
      <c r="F661" s="244"/>
      <c r="G661" s="280"/>
      <c r="H661" s="280"/>
      <c r="I661" s="280"/>
      <c r="J661" s="280"/>
      <c r="K661" s="280"/>
      <c r="L661" s="280"/>
      <c r="M661" s="280"/>
      <c r="N661" s="243"/>
      <c r="O661" s="243"/>
      <c r="P661" s="257"/>
    </row>
    <row r="662" spans="1:16" ht="33.75" customHeight="1" x14ac:dyDescent="0.25">
      <c r="A662" s="244"/>
      <c r="B662" s="245" t="s">
        <v>863</v>
      </c>
      <c r="C662" s="242" t="s">
        <v>323</v>
      </c>
      <c r="D662" s="242" t="s">
        <v>420</v>
      </c>
      <c r="E662" s="242" t="s">
        <v>116</v>
      </c>
      <c r="F662" s="244" t="s">
        <v>840</v>
      </c>
      <c r="G662" s="279"/>
      <c r="H662" s="279"/>
      <c r="I662" s="279"/>
      <c r="J662" s="279">
        <v>20.5</v>
      </c>
      <c r="K662" s="279"/>
      <c r="L662" s="279"/>
      <c r="M662" s="279"/>
      <c r="N662" s="242" t="s">
        <v>104</v>
      </c>
      <c r="O662" s="242">
        <v>458015</v>
      </c>
      <c r="P662" s="256"/>
    </row>
    <row r="663" spans="1:16" ht="2.25" customHeight="1" x14ac:dyDescent="0.25">
      <c r="A663" s="244"/>
      <c r="B663" s="245"/>
      <c r="C663" s="243"/>
      <c r="D663" s="243"/>
      <c r="E663" s="243"/>
      <c r="F663" s="244"/>
      <c r="G663" s="280"/>
      <c r="H663" s="280"/>
      <c r="I663" s="280"/>
      <c r="J663" s="280"/>
      <c r="K663" s="280"/>
      <c r="L663" s="280"/>
      <c r="M663" s="280"/>
      <c r="N663" s="243"/>
      <c r="O663" s="243"/>
      <c r="P663" s="257"/>
    </row>
    <row r="664" spans="1:16" ht="27" customHeight="1" x14ac:dyDescent="0.25">
      <c r="A664" s="244"/>
      <c r="B664" s="245" t="s">
        <v>864</v>
      </c>
      <c r="C664" s="242" t="s">
        <v>323</v>
      </c>
      <c r="D664" s="242" t="s">
        <v>420</v>
      </c>
      <c r="E664" s="242" t="s">
        <v>116</v>
      </c>
      <c r="F664" s="244" t="s">
        <v>840</v>
      </c>
      <c r="G664" s="279"/>
      <c r="H664" s="279"/>
      <c r="I664" s="279"/>
      <c r="J664" s="279">
        <v>7.9</v>
      </c>
      <c r="K664" s="279"/>
      <c r="L664" s="279"/>
      <c r="M664" s="279"/>
      <c r="N664" s="242" t="s">
        <v>104</v>
      </c>
      <c r="O664" s="242">
        <v>458015</v>
      </c>
      <c r="P664" s="256"/>
    </row>
    <row r="665" spans="1:16" ht="12" customHeight="1" x14ac:dyDescent="0.25">
      <c r="A665" s="244"/>
      <c r="B665" s="245"/>
      <c r="C665" s="243"/>
      <c r="D665" s="243"/>
      <c r="E665" s="243"/>
      <c r="F665" s="244"/>
      <c r="G665" s="280"/>
      <c r="H665" s="280"/>
      <c r="I665" s="280"/>
      <c r="J665" s="280"/>
      <c r="K665" s="280"/>
      <c r="L665" s="280"/>
      <c r="M665" s="280"/>
      <c r="N665" s="243"/>
      <c r="O665" s="243"/>
      <c r="P665" s="257"/>
    </row>
    <row r="666" spans="1:16" ht="35.25" customHeight="1" x14ac:dyDescent="0.25">
      <c r="A666" s="244"/>
      <c r="B666" s="245" t="s">
        <v>865</v>
      </c>
      <c r="C666" s="242" t="s">
        <v>323</v>
      </c>
      <c r="D666" s="242" t="s">
        <v>420</v>
      </c>
      <c r="E666" s="242" t="s">
        <v>116</v>
      </c>
      <c r="F666" s="244" t="s">
        <v>840</v>
      </c>
      <c r="G666" s="279"/>
      <c r="H666" s="279"/>
      <c r="I666" s="279"/>
      <c r="J666" s="279">
        <v>6.9</v>
      </c>
      <c r="K666" s="279"/>
      <c r="L666" s="279"/>
      <c r="M666" s="279"/>
      <c r="N666" s="242" t="s">
        <v>104</v>
      </c>
      <c r="O666" s="242">
        <v>458015</v>
      </c>
      <c r="P666" s="256"/>
    </row>
    <row r="667" spans="1:16" ht="3" customHeight="1" x14ac:dyDescent="0.25">
      <c r="A667" s="244"/>
      <c r="B667" s="245"/>
      <c r="C667" s="243"/>
      <c r="D667" s="243"/>
      <c r="E667" s="243"/>
      <c r="F667" s="244"/>
      <c r="G667" s="280"/>
      <c r="H667" s="280"/>
      <c r="I667" s="280"/>
      <c r="J667" s="280"/>
      <c r="K667" s="280"/>
      <c r="L667" s="280"/>
      <c r="M667" s="280"/>
      <c r="N667" s="243"/>
      <c r="O667" s="243"/>
      <c r="P667" s="257"/>
    </row>
    <row r="668" spans="1:16" ht="45" x14ac:dyDescent="0.25">
      <c r="A668" s="43"/>
      <c r="B668" s="54" t="s">
        <v>866</v>
      </c>
      <c r="C668" s="43"/>
      <c r="D668" s="43"/>
      <c r="E668" s="43"/>
      <c r="F668" s="43"/>
      <c r="G668" s="49"/>
      <c r="H668" s="49"/>
      <c r="I668" s="49"/>
      <c r="J668" s="107"/>
      <c r="K668" s="107"/>
      <c r="L668" s="107"/>
      <c r="M668" s="107"/>
      <c r="N668" s="43"/>
      <c r="O668" s="43"/>
      <c r="P668" s="55"/>
    </row>
    <row r="669" spans="1:16" ht="45" x14ac:dyDescent="0.25">
      <c r="A669" s="43"/>
      <c r="B669" s="123" t="s">
        <v>50</v>
      </c>
      <c r="C669" s="43" t="s">
        <v>332</v>
      </c>
      <c r="D669" s="43" t="s">
        <v>420</v>
      </c>
      <c r="E669" s="43" t="s">
        <v>1</v>
      </c>
      <c r="F669" s="43" t="s">
        <v>461</v>
      </c>
      <c r="G669" s="43">
        <v>99.9</v>
      </c>
      <c r="H669" s="43">
        <v>99.9</v>
      </c>
      <c r="I669" s="132">
        <v>100</v>
      </c>
      <c r="J669" s="132">
        <v>100</v>
      </c>
      <c r="K669" s="132">
        <v>100</v>
      </c>
      <c r="L669" s="132">
        <v>100</v>
      </c>
      <c r="M669" s="43">
        <v>100</v>
      </c>
      <c r="N669" s="43"/>
      <c r="O669" s="43"/>
      <c r="P669" s="55"/>
    </row>
    <row r="670" spans="1:16" ht="45" x14ac:dyDescent="0.25">
      <c r="A670" s="43"/>
      <c r="B670" s="123" t="s">
        <v>7</v>
      </c>
      <c r="C670" s="43" t="s">
        <v>332</v>
      </c>
      <c r="D670" s="43" t="s">
        <v>420</v>
      </c>
      <c r="E670" s="43" t="s">
        <v>1</v>
      </c>
      <c r="F670" s="43" t="s">
        <v>90</v>
      </c>
      <c r="G670" s="43">
        <v>98.2</v>
      </c>
      <c r="H670" s="43">
        <v>100</v>
      </c>
      <c r="I670" s="132">
        <v>100</v>
      </c>
      <c r="J670" s="132">
        <v>100</v>
      </c>
      <c r="K670" s="132">
        <v>100</v>
      </c>
      <c r="L670" s="132">
        <v>100</v>
      </c>
      <c r="M670" s="43">
        <v>100</v>
      </c>
      <c r="N670" s="43"/>
      <c r="O670" s="43"/>
      <c r="P670" s="55"/>
    </row>
    <row r="671" spans="1:16" ht="18" customHeight="1" x14ac:dyDescent="0.25">
      <c r="A671" s="244"/>
      <c r="B671" s="245" t="s">
        <v>531</v>
      </c>
      <c r="C671" s="242" t="s">
        <v>323</v>
      </c>
      <c r="D671" s="244" t="s">
        <v>420</v>
      </c>
      <c r="E671" s="43" t="s">
        <v>2</v>
      </c>
      <c r="F671" s="244" t="s">
        <v>90</v>
      </c>
      <c r="G671" s="43">
        <v>1</v>
      </c>
      <c r="H671" s="43"/>
      <c r="I671" s="43"/>
      <c r="J671" s="43"/>
      <c r="K671" s="43">
        <v>1</v>
      </c>
      <c r="L671" s="43">
        <v>1</v>
      </c>
      <c r="M671" s="43"/>
      <c r="N671" s="97"/>
      <c r="O671" s="97"/>
      <c r="P671" s="55"/>
    </row>
    <row r="672" spans="1:16" ht="30.75" customHeight="1" x14ac:dyDescent="0.25">
      <c r="A672" s="244"/>
      <c r="B672" s="245"/>
      <c r="C672" s="243"/>
      <c r="D672" s="244"/>
      <c r="E672" s="43" t="s">
        <v>116</v>
      </c>
      <c r="F672" s="244"/>
      <c r="G672" s="45">
        <f>G674+G675+G676+G677+G678+G680</f>
        <v>240.6</v>
      </c>
      <c r="H672" s="45">
        <f t="shared" ref="H672:M672" si="46">H674+H675+H676+H677+H678+H680</f>
        <v>0</v>
      </c>
      <c r="I672" s="45">
        <f t="shared" si="46"/>
        <v>0</v>
      </c>
      <c r="J672" s="45">
        <f t="shared" si="46"/>
        <v>2415.6999999999998</v>
      </c>
      <c r="K672" s="45">
        <f t="shared" si="46"/>
        <v>2415.6999999999998</v>
      </c>
      <c r="L672" s="45">
        <f t="shared" si="46"/>
        <v>263.10000000000002</v>
      </c>
      <c r="M672" s="45">
        <f t="shared" si="46"/>
        <v>0</v>
      </c>
      <c r="N672" s="43" t="s">
        <v>127</v>
      </c>
      <c r="O672" s="43"/>
      <c r="P672" s="55"/>
    </row>
    <row r="673" spans="1:16" ht="15.75" customHeight="1" x14ac:dyDescent="0.25">
      <c r="A673" s="57"/>
      <c r="B673" s="248" t="s">
        <v>13</v>
      </c>
      <c r="C673" s="249"/>
      <c r="D673" s="249"/>
      <c r="E673" s="249"/>
      <c r="F673" s="249"/>
      <c r="G673" s="249"/>
      <c r="H673" s="249"/>
      <c r="I673" s="249"/>
      <c r="J673" s="249"/>
      <c r="K673" s="249"/>
      <c r="L673" s="249"/>
      <c r="M673" s="249"/>
      <c r="N673" s="249"/>
      <c r="O673" s="249"/>
      <c r="P673" s="250"/>
    </row>
    <row r="674" spans="1:16" ht="25.5" customHeight="1" x14ac:dyDescent="0.25">
      <c r="A674" s="244"/>
      <c r="B674" s="245" t="s">
        <v>532</v>
      </c>
      <c r="C674" s="244" t="s">
        <v>323</v>
      </c>
      <c r="D674" s="244" t="s">
        <v>420</v>
      </c>
      <c r="E674" s="242" t="s">
        <v>116</v>
      </c>
      <c r="F674" s="244" t="s">
        <v>840</v>
      </c>
      <c r="G674" s="242">
        <v>228</v>
      </c>
      <c r="H674" s="242"/>
      <c r="I674" s="242"/>
      <c r="J674" s="242"/>
      <c r="K674" s="242"/>
      <c r="L674" s="242"/>
      <c r="M674" s="242"/>
      <c r="N674" s="242" t="s">
        <v>120</v>
      </c>
      <c r="O674" s="242">
        <v>458029</v>
      </c>
      <c r="P674" s="252"/>
    </row>
    <row r="675" spans="1:16" ht="6" customHeight="1" x14ac:dyDescent="0.25">
      <c r="A675" s="244"/>
      <c r="B675" s="245"/>
      <c r="C675" s="244"/>
      <c r="D675" s="244"/>
      <c r="E675" s="263"/>
      <c r="F675" s="244"/>
      <c r="G675" s="243"/>
      <c r="H675" s="243"/>
      <c r="I675" s="243"/>
      <c r="J675" s="243"/>
      <c r="K675" s="243"/>
      <c r="L675" s="243"/>
      <c r="M675" s="243"/>
      <c r="N675" s="243"/>
      <c r="O675" s="243"/>
      <c r="P675" s="253"/>
    </row>
    <row r="676" spans="1:16" ht="19.5" customHeight="1" x14ac:dyDescent="0.25">
      <c r="A676" s="244"/>
      <c r="B676" s="245"/>
      <c r="C676" s="244"/>
      <c r="D676" s="244"/>
      <c r="E676" s="243"/>
      <c r="F676" s="244"/>
      <c r="G676" s="43">
        <v>12.6</v>
      </c>
      <c r="H676" s="43"/>
      <c r="I676" s="43"/>
      <c r="J676" s="43"/>
      <c r="K676" s="43"/>
      <c r="L676" s="43"/>
      <c r="M676" s="43"/>
      <c r="N676" s="43" t="s">
        <v>118</v>
      </c>
      <c r="O676" s="43">
        <v>458029</v>
      </c>
      <c r="P676" s="59"/>
    </row>
    <row r="677" spans="1:16" ht="26.25" customHeight="1" x14ac:dyDescent="0.25">
      <c r="A677" s="244"/>
      <c r="B677" s="245" t="s">
        <v>533</v>
      </c>
      <c r="C677" s="244" t="s">
        <v>323</v>
      </c>
      <c r="D677" s="244" t="s">
        <v>420</v>
      </c>
      <c r="E677" s="242" t="s">
        <v>116</v>
      </c>
      <c r="F677" s="244" t="s">
        <v>840</v>
      </c>
      <c r="G677" s="123"/>
      <c r="H677" s="123"/>
      <c r="I677" s="123"/>
      <c r="J677" s="123"/>
      <c r="K677" s="189"/>
      <c r="L677" s="43">
        <v>236.8</v>
      </c>
      <c r="M677" s="43"/>
      <c r="N677" s="43" t="s">
        <v>120</v>
      </c>
      <c r="O677" s="43">
        <v>458029</v>
      </c>
      <c r="P677" s="190"/>
    </row>
    <row r="678" spans="1:16" ht="15.75" customHeight="1" x14ac:dyDescent="0.25">
      <c r="A678" s="244"/>
      <c r="B678" s="245"/>
      <c r="C678" s="244"/>
      <c r="D678" s="244"/>
      <c r="E678" s="263"/>
      <c r="F678" s="244"/>
      <c r="G678" s="244"/>
      <c r="H678" s="244"/>
      <c r="I678" s="244"/>
      <c r="J678" s="244"/>
      <c r="K678" s="268"/>
      <c r="L678" s="244">
        <v>26.3</v>
      </c>
      <c r="M678" s="244"/>
      <c r="N678" s="244" t="s">
        <v>118</v>
      </c>
      <c r="O678" s="244">
        <v>458029</v>
      </c>
      <c r="P678" s="273"/>
    </row>
    <row r="679" spans="1:16" ht="9.75" customHeight="1" x14ac:dyDescent="0.25">
      <c r="A679" s="244"/>
      <c r="B679" s="245"/>
      <c r="C679" s="244"/>
      <c r="D679" s="244"/>
      <c r="E679" s="243"/>
      <c r="F679" s="244"/>
      <c r="G679" s="244"/>
      <c r="H679" s="244"/>
      <c r="I679" s="244"/>
      <c r="J679" s="244"/>
      <c r="K679" s="269"/>
      <c r="L679" s="244"/>
      <c r="M679" s="244"/>
      <c r="N679" s="244"/>
      <c r="O679" s="244"/>
      <c r="P679" s="273"/>
    </row>
    <row r="680" spans="1:16" ht="19.5" customHeight="1" x14ac:dyDescent="0.25">
      <c r="A680" s="244"/>
      <c r="B680" s="245" t="s">
        <v>868</v>
      </c>
      <c r="C680" s="244" t="s">
        <v>323</v>
      </c>
      <c r="D680" s="244" t="s">
        <v>420</v>
      </c>
      <c r="E680" s="242" t="s">
        <v>116</v>
      </c>
      <c r="F680" s="244" t="s">
        <v>840</v>
      </c>
      <c r="G680" s="242"/>
      <c r="H680" s="242"/>
      <c r="I680" s="242"/>
      <c r="J680" s="254">
        <v>2415.6999999999998</v>
      </c>
      <c r="K680" s="254">
        <v>2415.6999999999998</v>
      </c>
      <c r="L680" s="242"/>
      <c r="M680" s="242"/>
      <c r="N680" s="242" t="s">
        <v>120</v>
      </c>
      <c r="O680" s="242">
        <v>458029</v>
      </c>
      <c r="P680" s="252"/>
    </row>
    <row r="681" spans="1:16" ht="39.75" customHeight="1" x14ac:dyDescent="0.25">
      <c r="A681" s="244"/>
      <c r="B681" s="245"/>
      <c r="C681" s="244"/>
      <c r="D681" s="244"/>
      <c r="E681" s="263"/>
      <c r="F681" s="244"/>
      <c r="G681" s="243"/>
      <c r="H681" s="243"/>
      <c r="I681" s="243"/>
      <c r="J681" s="255"/>
      <c r="K681" s="255"/>
      <c r="L681" s="243"/>
      <c r="M681" s="243"/>
      <c r="N681" s="243"/>
      <c r="O681" s="243"/>
      <c r="P681" s="253"/>
    </row>
    <row r="682" spans="1:16" ht="21.75" customHeight="1" x14ac:dyDescent="0.25">
      <c r="A682" s="244"/>
      <c r="B682" s="245" t="s">
        <v>535</v>
      </c>
      <c r="C682" s="244" t="s">
        <v>323</v>
      </c>
      <c r="D682" s="244" t="s">
        <v>420</v>
      </c>
      <c r="E682" s="43" t="s">
        <v>2</v>
      </c>
      <c r="F682" s="244" t="s">
        <v>461</v>
      </c>
      <c r="G682" s="48"/>
      <c r="H682" s="48"/>
      <c r="I682" s="48"/>
      <c r="J682" s="48">
        <v>1</v>
      </c>
      <c r="K682" s="48">
        <v>1</v>
      </c>
      <c r="L682" s="48"/>
      <c r="M682" s="48">
        <v>1</v>
      </c>
      <c r="N682" s="97"/>
      <c r="O682" s="97"/>
      <c r="P682" s="55"/>
    </row>
    <row r="683" spans="1:16" ht="25.5" customHeight="1" x14ac:dyDescent="0.25">
      <c r="A683" s="244"/>
      <c r="B683" s="245"/>
      <c r="C683" s="244"/>
      <c r="D683" s="244"/>
      <c r="E683" s="43" t="s">
        <v>116</v>
      </c>
      <c r="F683" s="244"/>
      <c r="G683" s="45">
        <f>G685+G686+G688+G690+G691+G693+G695</f>
        <v>4372.393</v>
      </c>
      <c r="H683" s="45">
        <f t="shared" ref="H683:M683" si="47">H685+H686+H688+H690+H691+H693+H695</f>
        <v>1606.664</v>
      </c>
      <c r="I683" s="45">
        <f t="shared" si="47"/>
        <v>0</v>
      </c>
      <c r="J683" s="45">
        <f t="shared" si="47"/>
        <v>10106.304049999999</v>
      </c>
      <c r="K683" s="45">
        <f t="shared" si="47"/>
        <v>12610.61225</v>
      </c>
      <c r="L683" s="45">
        <f t="shared" si="47"/>
        <v>5163.4000000000005</v>
      </c>
      <c r="M683" s="45">
        <f t="shared" si="47"/>
        <v>5163.4000000000005</v>
      </c>
      <c r="N683" s="43" t="s">
        <v>126</v>
      </c>
      <c r="O683" s="43"/>
      <c r="P683" s="55"/>
    </row>
    <row r="684" spans="1:16" ht="15.75" customHeight="1" x14ac:dyDescent="0.25">
      <c r="A684" s="57"/>
      <c r="B684" s="248" t="s">
        <v>13</v>
      </c>
      <c r="C684" s="249"/>
      <c r="D684" s="249"/>
      <c r="E684" s="249"/>
      <c r="F684" s="249"/>
      <c r="G684" s="249"/>
      <c r="H684" s="249"/>
      <c r="I684" s="249"/>
      <c r="J684" s="249"/>
      <c r="K684" s="249"/>
      <c r="L684" s="249"/>
      <c r="M684" s="249"/>
      <c r="N684" s="249"/>
      <c r="O684" s="249"/>
      <c r="P684" s="250"/>
    </row>
    <row r="685" spans="1:16" ht="24.75" customHeight="1" x14ac:dyDescent="0.25">
      <c r="A685" s="244"/>
      <c r="B685" s="326" t="s">
        <v>534</v>
      </c>
      <c r="C685" s="244" t="s">
        <v>323</v>
      </c>
      <c r="D685" s="244" t="s">
        <v>420</v>
      </c>
      <c r="E685" s="242" t="s">
        <v>116</v>
      </c>
      <c r="F685" s="244" t="s">
        <v>122</v>
      </c>
      <c r="G685" s="48"/>
      <c r="H685" s="48"/>
      <c r="I685" s="48"/>
      <c r="J685" s="48">
        <v>7000</v>
      </c>
      <c r="K685" s="48">
        <v>11638</v>
      </c>
      <c r="L685" s="48"/>
      <c r="M685" s="48"/>
      <c r="N685" s="43" t="s">
        <v>120</v>
      </c>
      <c r="O685" s="43">
        <v>458029</v>
      </c>
      <c r="P685" s="59"/>
    </row>
    <row r="686" spans="1:16" ht="11.25" hidden="1" customHeight="1" x14ac:dyDescent="0.25">
      <c r="A686" s="244"/>
      <c r="B686" s="326"/>
      <c r="C686" s="244"/>
      <c r="D686" s="244"/>
      <c r="E686" s="243"/>
      <c r="F686" s="244"/>
      <c r="G686" s="370">
        <v>80</v>
      </c>
      <c r="H686" s="368">
        <v>200</v>
      </c>
      <c r="I686" s="370"/>
      <c r="J686" s="368">
        <v>1790.7918</v>
      </c>
      <c r="K686" s="368"/>
      <c r="L686" s="370"/>
      <c r="M686" s="258"/>
      <c r="N686" s="242" t="s">
        <v>118</v>
      </c>
      <c r="O686" s="242">
        <v>458029</v>
      </c>
      <c r="P686" s="256"/>
    </row>
    <row r="687" spans="1:16" ht="16.5" customHeight="1" x14ac:dyDescent="0.25">
      <c r="A687" s="244"/>
      <c r="B687" s="326"/>
      <c r="C687" s="244"/>
      <c r="D687" s="244"/>
      <c r="E687" s="43" t="s">
        <v>116</v>
      </c>
      <c r="F687" s="244"/>
      <c r="G687" s="371"/>
      <c r="H687" s="369"/>
      <c r="I687" s="371"/>
      <c r="J687" s="369"/>
      <c r="K687" s="369"/>
      <c r="L687" s="371"/>
      <c r="M687" s="259"/>
      <c r="N687" s="243"/>
      <c r="O687" s="243"/>
      <c r="P687" s="257"/>
    </row>
    <row r="688" spans="1:16" ht="31.5" customHeight="1" x14ac:dyDescent="0.25">
      <c r="A688" s="244"/>
      <c r="B688" s="326" t="s">
        <v>536</v>
      </c>
      <c r="C688" s="244" t="s">
        <v>323</v>
      </c>
      <c r="D688" s="244" t="s">
        <v>420</v>
      </c>
      <c r="E688" s="242" t="s">
        <v>116</v>
      </c>
      <c r="F688" s="244" t="s">
        <v>122</v>
      </c>
      <c r="G688" s="303"/>
      <c r="H688" s="303"/>
      <c r="I688" s="303"/>
      <c r="J688" s="303">
        <v>342.9</v>
      </c>
      <c r="K688" s="303"/>
      <c r="L688" s="303"/>
      <c r="M688" s="303"/>
      <c r="N688" s="242" t="s">
        <v>118</v>
      </c>
      <c r="O688" s="242">
        <v>458029</v>
      </c>
      <c r="P688" s="256"/>
    </row>
    <row r="689" spans="1:16" ht="8.25" customHeight="1" x14ac:dyDescent="0.25">
      <c r="A689" s="244"/>
      <c r="B689" s="326"/>
      <c r="C689" s="244"/>
      <c r="D689" s="244"/>
      <c r="E689" s="243"/>
      <c r="F689" s="244"/>
      <c r="G689" s="304"/>
      <c r="H689" s="304"/>
      <c r="I689" s="304"/>
      <c r="J689" s="304"/>
      <c r="K689" s="304"/>
      <c r="L689" s="304"/>
      <c r="M689" s="304"/>
      <c r="N689" s="243"/>
      <c r="O689" s="243"/>
      <c r="P689" s="257"/>
    </row>
    <row r="690" spans="1:16" ht="15" customHeight="1" x14ac:dyDescent="0.25">
      <c r="A690" s="244"/>
      <c r="B690" s="245" t="s">
        <v>20</v>
      </c>
      <c r="C690" s="244" t="s">
        <v>323</v>
      </c>
      <c r="D690" s="244" t="s">
        <v>420</v>
      </c>
      <c r="E690" s="242" t="s">
        <v>116</v>
      </c>
      <c r="F690" s="244" t="s">
        <v>122</v>
      </c>
      <c r="G690" s="48"/>
      <c r="H690" s="48"/>
      <c r="I690" s="48"/>
      <c r="J690" s="48"/>
      <c r="K690" s="48"/>
      <c r="L690" s="48">
        <v>4647.1000000000004</v>
      </c>
      <c r="M690" s="48">
        <v>4647.1000000000004</v>
      </c>
      <c r="N690" s="43" t="s">
        <v>120</v>
      </c>
      <c r="O690" s="43">
        <v>458029</v>
      </c>
      <c r="P690" s="55"/>
    </row>
    <row r="691" spans="1:16" ht="15.75" customHeight="1" x14ac:dyDescent="0.25">
      <c r="A691" s="244"/>
      <c r="B691" s="245"/>
      <c r="C691" s="244"/>
      <c r="D691" s="244"/>
      <c r="E691" s="243"/>
      <c r="F691" s="244"/>
      <c r="G691" s="368"/>
      <c r="H691" s="368"/>
      <c r="I691" s="368"/>
      <c r="J691" s="368"/>
      <c r="K691" s="368"/>
      <c r="L691" s="370">
        <v>516.29999999999995</v>
      </c>
      <c r="M691" s="314">
        <v>516.29999999999995</v>
      </c>
      <c r="N691" s="242" t="s">
        <v>118</v>
      </c>
      <c r="O691" s="242">
        <v>458029</v>
      </c>
      <c r="P691" s="256"/>
    </row>
    <row r="692" spans="1:16" x14ac:dyDescent="0.25">
      <c r="A692" s="244"/>
      <c r="B692" s="245"/>
      <c r="C692" s="244"/>
      <c r="D692" s="244"/>
      <c r="E692" s="43" t="s">
        <v>116</v>
      </c>
      <c r="F692" s="244"/>
      <c r="G692" s="369"/>
      <c r="H692" s="369"/>
      <c r="I692" s="369"/>
      <c r="J692" s="369"/>
      <c r="K692" s="369"/>
      <c r="L692" s="371"/>
      <c r="M692" s="315"/>
      <c r="N692" s="243"/>
      <c r="O692" s="243"/>
      <c r="P692" s="257"/>
    </row>
    <row r="693" spans="1:16" ht="35.25" customHeight="1" x14ac:dyDescent="0.25">
      <c r="A693" s="244"/>
      <c r="B693" s="245" t="s">
        <v>537</v>
      </c>
      <c r="C693" s="244" t="s">
        <v>323</v>
      </c>
      <c r="D693" s="244" t="s">
        <v>420</v>
      </c>
      <c r="E693" s="242" t="s">
        <v>116</v>
      </c>
      <c r="F693" s="244" t="s">
        <v>122</v>
      </c>
      <c r="G693" s="240">
        <f>775.252+2917.141</f>
        <v>3692.393</v>
      </c>
      <c r="H693" s="240">
        <v>1406.664</v>
      </c>
      <c r="I693" s="303"/>
      <c r="J693" s="240">
        <v>731.74157500000001</v>
      </c>
      <c r="K693" s="240">
        <v>731.74157500000001</v>
      </c>
      <c r="L693" s="303"/>
      <c r="M693" s="303"/>
      <c r="N693" s="242" t="s">
        <v>120</v>
      </c>
      <c r="O693" s="242">
        <v>458029</v>
      </c>
      <c r="P693" s="256"/>
    </row>
    <row r="694" spans="1:16" ht="15.75" customHeight="1" x14ac:dyDescent="0.25">
      <c r="A694" s="244"/>
      <c r="B694" s="245"/>
      <c r="C694" s="244"/>
      <c r="D694" s="244"/>
      <c r="E694" s="243"/>
      <c r="F694" s="244"/>
      <c r="G694" s="241"/>
      <c r="H694" s="241"/>
      <c r="I694" s="304"/>
      <c r="J694" s="241"/>
      <c r="K694" s="241"/>
      <c r="L694" s="304"/>
      <c r="M694" s="304"/>
      <c r="N694" s="243"/>
      <c r="O694" s="243"/>
      <c r="P694" s="257"/>
    </row>
    <row r="695" spans="1:16" ht="24.75" customHeight="1" x14ac:dyDescent="0.25">
      <c r="A695" s="244"/>
      <c r="B695" s="245"/>
      <c r="C695" s="244"/>
      <c r="D695" s="244"/>
      <c r="E695" s="43" t="s">
        <v>116</v>
      </c>
      <c r="F695" s="244"/>
      <c r="G695" s="45">
        <v>600</v>
      </c>
      <c r="H695" s="45"/>
      <c r="I695" s="45"/>
      <c r="J695" s="45">
        <v>240.87067500000001</v>
      </c>
      <c r="K695" s="45">
        <v>240.87067500000001</v>
      </c>
      <c r="L695" s="45"/>
      <c r="M695" s="123"/>
      <c r="N695" s="43" t="s">
        <v>118</v>
      </c>
      <c r="O695" s="43">
        <v>458029</v>
      </c>
      <c r="P695" s="55"/>
    </row>
    <row r="696" spans="1:16" ht="26.25" customHeight="1" x14ac:dyDescent="0.25">
      <c r="A696" s="244"/>
      <c r="B696" s="245" t="s">
        <v>538</v>
      </c>
      <c r="C696" s="244" t="s">
        <v>323</v>
      </c>
      <c r="D696" s="244" t="s">
        <v>420</v>
      </c>
      <c r="E696" s="43" t="s">
        <v>2</v>
      </c>
      <c r="F696" s="244" t="s">
        <v>461</v>
      </c>
      <c r="G696" s="48"/>
      <c r="H696" s="48"/>
      <c r="I696" s="48"/>
      <c r="J696" s="48">
        <v>1</v>
      </c>
      <c r="K696" s="48"/>
      <c r="L696" s="48"/>
      <c r="M696" s="48">
        <v>1</v>
      </c>
      <c r="N696" s="97"/>
      <c r="O696" s="97"/>
      <c r="P696" s="55"/>
    </row>
    <row r="697" spans="1:16" ht="30" customHeight="1" x14ac:dyDescent="0.25">
      <c r="A697" s="244"/>
      <c r="B697" s="245"/>
      <c r="C697" s="244"/>
      <c r="D697" s="244"/>
      <c r="E697" s="43" t="s">
        <v>116</v>
      </c>
      <c r="F697" s="244"/>
      <c r="G697" s="45">
        <v>0</v>
      </c>
      <c r="H697" s="45">
        <v>1</v>
      </c>
      <c r="I697" s="45">
        <v>14500</v>
      </c>
      <c r="J697" s="45">
        <v>14997.9</v>
      </c>
      <c r="K697" s="45">
        <v>14500</v>
      </c>
      <c r="L697" s="45">
        <v>14500</v>
      </c>
      <c r="M697" s="45">
        <v>14500</v>
      </c>
      <c r="N697" s="43" t="s">
        <v>126</v>
      </c>
      <c r="O697" s="43"/>
      <c r="P697" s="55"/>
    </row>
    <row r="698" spans="1:16" ht="15.75" customHeight="1" x14ac:dyDescent="0.25">
      <c r="A698" s="57"/>
      <c r="B698" s="248" t="s">
        <v>13</v>
      </c>
      <c r="C698" s="249"/>
      <c r="D698" s="249"/>
      <c r="E698" s="249"/>
      <c r="F698" s="249"/>
      <c r="G698" s="249"/>
      <c r="H698" s="249"/>
      <c r="I698" s="249"/>
      <c r="J698" s="249"/>
      <c r="K698" s="249"/>
      <c r="L698" s="249"/>
      <c r="M698" s="249"/>
      <c r="N698" s="249"/>
      <c r="O698" s="249"/>
      <c r="P698" s="250"/>
    </row>
    <row r="699" spans="1:16" ht="23.25" customHeight="1" x14ac:dyDescent="0.25">
      <c r="A699" s="244"/>
      <c r="B699" s="245" t="s">
        <v>540</v>
      </c>
      <c r="C699" s="244" t="s">
        <v>323</v>
      </c>
      <c r="D699" s="244" t="s">
        <v>420</v>
      </c>
      <c r="E699" s="242" t="s">
        <v>116</v>
      </c>
      <c r="F699" s="244" t="s">
        <v>122</v>
      </c>
      <c r="G699" s="303"/>
      <c r="H699" s="303"/>
      <c r="I699" s="254">
        <v>14500</v>
      </c>
      <c r="J699" s="254">
        <v>14500</v>
      </c>
      <c r="K699" s="254">
        <v>14500</v>
      </c>
      <c r="L699" s="254">
        <v>14500</v>
      </c>
      <c r="M699" s="254">
        <v>14500</v>
      </c>
      <c r="N699" s="242" t="s">
        <v>539</v>
      </c>
      <c r="O699" s="242"/>
      <c r="P699" s="256"/>
    </row>
    <row r="700" spans="1:16" ht="13.5" customHeight="1" x14ac:dyDescent="0.25">
      <c r="A700" s="244"/>
      <c r="B700" s="245"/>
      <c r="C700" s="244"/>
      <c r="D700" s="244"/>
      <c r="E700" s="243"/>
      <c r="F700" s="244"/>
      <c r="G700" s="304"/>
      <c r="H700" s="304"/>
      <c r="I700" s="255"/>
      <c r="J700" s="255"/>
      <c r="K700" s="255"/>
      <c r="L700" s="255"/>
      <c r="M700" s="255"/>
      <c r="N700" s="243"/>
      <c r="O700" s="243"/>
      <c r="P700" s="257"/>
    </row>
    <row r="701" spans="1:16" ht="35.25" customHeight="1" x14ac:dyDescent="0.25">
      <c r="A701" s="244"/>
      <c r="B701" s="245" t="s">
        <v>541</v>
      </c>
      <c r="C701" s="244" t="s">
        <v>323</v>
      </c>
      <c r="D701" s="244" t="s">
        <v>420</v>
      </c>
      <c r="E701" s="242" t="s">
        <v>116</v>
      </c>
      <c r="F701" s="244" t="s">
        <v>122</v>
      </c>
      <c r="G701" s="303"/>
      <c r="H701" s="254">
        <v>1</v>
      </c>
      <c r="I701" s="303"/>
      <c r="J701" s="254">
        <v>497.94099999999997</v>
      </c>
      <c r="K701" s="303"/>
      <c r="L701" s="303"/>
      <c r="M701" s="303"/>
      <c r="N701" s="242" t="s">
        <v>118</v>
      </c>
      <c r="O701" s="242">
        <v>458029</v>
      </c>
      <c r="P701" s="256"/>
    </row>
    <row r="702" spans="1:16" ht="33" customHeight="1" x14ac:dyDescent="0.25">
      <c r="A702" s="244"/>
      <c r="B702" s="245"/>
      <c r="C702" s="244"/>
      <c r="D702" s="244"/>
      <c r="E702" s="243"/>
      <c r="F702" s="244"/>
      <c r="G702" s="304"/>
      <c r="H702" s="255"/>
      <c r="I702" s="304"/>
      <c r="J702" s="255"/>
      <c r="K702" s="304"/>
      <c r="L702" s="304"/>
      <c r="M702" s="304"/>
      <c r="N702" s="243"/>
      <c r="O702" s="243"/>
      <c r="P702" s="257"/>
    </row>
    <row r="703" spans="1:16" ht="45" x14ac:dyDescent="0.25">
      <c r="A703" s="43"/>
      <c r="B703" s="54" t="s">
        <v>869</v>
      </c>
      <c r="C703" s="43" t="s">
        <v>154</v>
      </c>
      <c r="D703" s="43" t="s">
        <v>420</v>
      </c>
      <c r="E703" s="43" t="s">
        <v>2</v>
      </c>
      <c r="F703" s="43"/>
      <c r="G703" s="113"/>
      <c r="H703" s="113"/>
      <c r="I703" s="132"/>
      <c r="J703" s="132">
        <v>1</v>
      </c>
      <c r="K703" s="132">
        <v>2</v>
      </c>
      <c r="L703" s="132"/>
      <c r="M703" s="113"/>
      <c r="N703" s="43"/>
      <c r="O703" s="43"/>
      <c r="P703" s="55"/>
    </row>
    <row r="704" spans="1:16" ht="20.25" customHeight="1" x14ac:dyDescent="0.25">
      <c r="A704" s="244"/>
      <c r="B704" s="245" t="s">
        <v>542</v>
      </c>
      <c r="C704" s="244" t="s">
        <v>148</v>
      </c>
      <c r="D704" s="244" t="s">
        <v>420</v>
      </c>
      <c r="E704" s="43" t="s">
        <v>2</v>
      </c>
      <c r="F704" s="244" t="s">
        <v>6</v>
      </c>
      <c r="G704" s="48">
        <v>3</v>
      </c>
      <c r="H704" s="48"/>
      <c r="I704" s="48"/>
      <c r="J704" s="48"/>
      <c r="K704" s="48"/>
      <c r="L704" s="48">
        <v>4</v>
      </c>
      <c r="M704" s="48"/>
      <c r="N704" s="43"/>
      <c r="O704" s="43"/>
      <c r="P704" s="55"/>
    </row>
    <row r="705" spans="1:16" ht="20.25" customHeight="1" x14ac:dyDescent="0.25">
      <c r="A705" s="244"/>
      <c r="B705" s="245"/>
      <c r="C705" s="244"/>
      <c r="D705" s="244"/>
      <c r="E705" s="43" t="s">
        <v>116</v>
      </c>
      <c r="F705" s="244"/>
      <c r="G705" s="45">
        <f>G707+G709+G711+G713+G715+G717+G718+G719</f>
        <v>780.5</v>
      </c>
      <c r="H705" s="45">
        <v>0</v>
      </c>
      <c r="I705" s="45">
        <f t="shared" ref="I705:L705" si="48">I707+I709+I711+I713+I715+I717+I718+I719</f>
        <v>500</v>
      </c>
      <c r="J705" s="45">
        <f t="shared" si="48"/>
        <v>40460</v>
      </c>
      <c r="K705" s="45">
        <f t="shared" si="48"/>
        <v>40200</v>
      </c>
      <c r="L705" s="45">
        <f t="shared" si="48"/>
        <v>54180.2</v>
      </c>
      <c r="M705" s="45"/>
      <c r="N705" s="43" t="s">
        <v>126</v>
      </c>
      <c r="O705" s="43"/>
      <c r="P705" s="55"/>
    </row>
    <row r="706" spans="1:16" ht="15.75" customHeight="1" x14ac:dyDescent="0.25">
      <c r="A706" s="57"/>
      <c r="B706" s="248" t="s">
        <v>13</v>
      </c>
      <c r="C706" s="249"/>
      <c r="D706" s="249"/>
      <c r="E706" s="249"/>
      <c r="F706" s="249"/>
      <c r="G706" s="249"/>
      <c r="H706" s="249"/>
      <c r="I706" s="249"/>
      <c r="J706" s="249"/>
      <c r="K706" s="249"/>
      <c r="L706" s="249"/>
      <c r="M706" s="249"/>
      <c r="N706" s="249"/>
      <c r="O706" s="249"/>
      <c r="P706" s="250"/>
    </row>
    <row r="707" spans="1:16" ht="48.75" customHeight="1" x14ac:dyDescent="0.25">
      <c r="A707" s="244"/>
      <c r="B707" s="245" t="s">
        <v>543</v>
      </c>
      <c r="C707" s="244" t="s">
        <v>148</v>
      </c>
      <c r="D707" s="244" t="s">
        <v>420</v>
      </c>
      <c r="E707" s="242" t="s">
        <v>116</v>
      </c>
      <c r="F707" s="244" t="s">
        <v>111</v>
      </c>
      <c r="G707" s="303">
        <v>9.4</v>
      </c>
      <c r="H707" s="303"/>
      <c r="I707" s="303"/>
      <c r="J707" s="303"/>
      <c r="K707" s="303"/>
      <c r="L707" s="240"/>
      <c r="M707" s="242"/>
      <c r="N707" s="242" t="s">
        <v>104</v>
      </c>
      <c r="O707" s="242">
        <v>467004</v>
      </c>
      <c r="P707" s="256"/>
    </row>
    <row r="708" spans="1:16" ht="45.75" customHeight="1" x14ac:dyDescent="0.25">
      <c r="A708" s="244"/>
      <c r="B708" s="245"/>
      <c r="C708" s="244"/>
      <c r="D708" s="244"/>
      <c r="E708" s="243"/>
      <c r="F708" s="244"/>
      <c r="G708" s="304"/>
      <c r="H708" s="304"/>
      <c r="I708" s="304"/>
      <c r="J708" s="304"/>
      <c r="K708" s="304"/>
      <c r="L708" s="241"/>
      <c r="M708" s="243"/>
      <c r="N708" s="243"/>
      <c r="O708" s="243"/>
      <c r="P708" s="257"/>
    </row>
    <row r="709" spans="1:16" ht="48.75" customHeight="1" x14ac:dyDescent="0.25">
      <c r="A709" s="244"/>
      <c r="B709" s="245" t="s">
        <v>544</v>
      </c>
      <c r="C709" s="244" t="s">
        <v>148</v>
      </c>
      <c r="D709" s="244" t="s">
        <v>420</v>
      </c>
      <c r="E709" s="242" t="s">
        <v>116</v>
      </c>
      <c r="F709" s="244" t="s">
        <v>111</v>
      </c>
      <c r="G709" s="303">
        <v>701</v>
      </c>
      <c r="H709" s="303"/>
      <c r="I709" s="303"/>
      <c r="J709" s="303"/>
      <c r="K709" s="303"/>
      <c r="L709" s="240"/>
      <c r="M709" s="242"/>
      <c r="N709" s="242" t="s">
        <v>120</v>
      </c>
      <c r="O709" s="242">
        <v>467004</v>
      </c>
      <c r="P709" s="256"/>
    </row>
    <row r="710" spans="1:16" ht="43.5" customHeight="1" x14ac:dyDescent="0.25">
      <c r="A710" s="244"/>
      <c r="B710" s="245"/>
      <c r="C710" s="244"/>
      <c r="D710" s="244"/>
      <c r="E710" s="243"/>
      <c r="F710" s="244"/>
      <c r="G710" s="304"/>
      <c r="H710" s="304"/>
      <c r="I710" s="304"/>
      <c r="J710" s="304"/>
      <c r="K710" s="304"/>
      <c r="L710" s="241"/>
      <c r="M710" s="243"/>
      <c r="N710" s="243"/>
      <c r="O710" s="243"/>
      <c r="P710" s="257"/>
    </row>
    <row r="711" spans="1:16" ht="29.25" customHeight="1" x14ac:dyDescent="0.25">
      <c r="A711" s="244"/>
      <c r="B711" s="245" t="s">
        <v>546</v>
      </c>
      <c r="C711" s="244" t="s">
        <v>148</v>
      </c>
      <c r="D711" s="244" t="s">
        <v>420</v>
      </c>
      <c r="E711" s="242" t="s">
        <v>116</v>
      </c>
      <c r="F711" s="244" t="s">
        <v>111</v>
      </c>
      <c r="G711" s="303"/>
      <c r="H711" s="303"/>
      <c r="I711" s="303"/>
      <c r="J711" s="303"/>
      <c r="K711" s="303"/>
      <c r="L711" s="240">
        <v>830.2</v>
      </c>
      <c r="M711" s="242"/>
      <c r="N711" s="242" t="s">
        <v>118</v>
      </c>
      <c r="O711" s="242">
        <v>467004</v>
      </c>
      <c r="P711" s="256"/>
    </row>
    <row r="712" spans="1:16" ht="23.25" customHeight="1" x14ac:dyDescent="0.25">
      <c r="A712" s="244"/>
      <c r="B712" s="245"/>
      <c r="C712" s="244"/>
      <c r="D712" s="244"/>
      <c r="E712" s="243"/>
      <c r="F712" s="244"/>
      <c r="G712" s="304"/>
      <c r="H712" s="304"/>
      <c r="I712" s="304"/>
      <c r="J712" s="304"/>
      <c r="K712" s="304"/>
      <c r="L712" s="241"/>
      <c r="M712" s="243"/>
      <c r="N712" s="243"/>
      <c r="O712" s="243"/>
      <c r="P712" s="257"/>
    </row>
    <row r="713" spans="1:16" ht="48.75" customHeight="1" x14ac:dyDescent="0.25">
      <c r="A713" s="244"/>
      <c r="B713" s="245" t="s">
        <v>545</v>
      </c>
      <c r="C713" s="244" t="s">
        <v>148</v>
      </c>
      <c r="D713" s="244" t="s">
        <v>420</v>
      </c>
      <c r="E713" s="242" t="s">
        <v>116</v>
      </c>
      <c r="F713" s="244" t="s">
        <v>111</v>
      </c>
      <c r="G713" s="303">
        <v>70.099999999999994</v>
      </c>
      <c r="H713" s="303"/>
      <c r="I713" s="303"/>
      <c r="J713" s="303"/>
      <c r="K713" s="303"/>
      <c r="L713" s="240"/>
      <c r="M713" s="242"/>
      <c r="N713" s="242" t="s">
        <v>120</v>
      </c>
      <c r="O713" s="242">
        <v>467004</v>
      </c>
      <c r="P713" s="256"/>
    </row>
    <row r="714" spans="1:16" ht="18.75" customHeight="1" x14ac:dyDescent="0.25">
      <c r="A714" s="244"/>
      <c r="B714" s="245"/>
      <c r="C714" s="244"/>
      <c r="D714" s="244"/>
      <c r="E714" s="243"/>
      <c r="F714" s="244"/>
      <c r="G714" s="304"/>
      <c r="H714" s="304"/>
      <c r="I714" s="304"/>
      <c r="J714" s="304"/>
      <c r="K714" s="304"/>
      <c r="L714" s="241"/>
      <c r="M714" s="243"/>
      <c r="N714" s="243"/>
      <c r="O714" s="243"/>
      <c r="P714" s="257"/>
    </row>
    <row r="715" spans="1:16" ht="50.25" customHeight="1" x14ac:dyDescent="0.25">
      <c r="A715" s="244"/>
      <c r="B715" s="245" t="s">
        <v>547</v>
      </c>
      <c r="C715" s="244" t="s">
        <v>148</v>
      </c>
      <c r="D715" s="244" t="s">
        <v>420</v>
      </c>
      <c r="E715" s="242" t="s">
        <v>116</v>
      </c>
      <c r="F715" s="244" t="s">
        <v>111</v>
      </c>
      <c r="G715" s="303"/>
      <c r="H715" s="303"/>
      <c r="I715" s="303"/>
      <c r="J715" s="303"/>
      <c r="K715" s="303"/>
      <c r="L715" s="240">
        <v>250</v>
      </c>
      <c r="M715" s="242"/>
      <c r="N715" s="242" t="s">
        <v>118</v>
      </c>
      <c r="O715" s="242">
        <v>467004</v>
      </c>
      <c r="P715" s="256"/>
    </row>
    <row r="716" spans="1:16" ht="13.5" customHeight="1" x14ac:dyDescent="0.25">
      <c r="A716" s="244"/>
      <c r="B716" s="245"/>
      <c r="C716" s="244"/>
      <c r="D716" s="244"/>
      <c r="E716" s="243"/>
      <c r="F716" s="244"/>
      <c r="G716" s="304"/>
      <c r="H716" s="304"/>
      <c r="I716" s="304"/>
      <c r="J716" s="304"/>
      <c r="K716" s="304"/>
      <c r="L716" s="241"/>
      <c r="M716" s="243"/>
      <c r="N716" s="243"/>
      <c r="O716" s="243"/>
      <c r="P716" s="257"/>
    </row>
    <row r="717" spans="1:16" ht="28.5" customHeight="1" x14ac:dyDescent="0.25">
      <c r="A717" s="244"/>
      <c r="B717" s="245" t="s">
        <v>997</v>
      </c>
      <c r="C717" s="244" t="s">
        <v>148</v>
      </c>
      <c r="D717" s="244" t="s">
        <v>420</v>
      </c>
      <c r="E717" s="244" t="s">
        <v>91</v>
      </c>
      <c r="F717" s="244" t="s">
        <v>111</v>
      </c>
      <c r="G717" s="2"/>
      <c r="H717" s="2"/>
      <c r="I717" s="2">
        <v>350</v>
      </c>
      <c r="J717" s="2">
        <v>28140</v>
      </c>
      <c r="K717" s="2">
        <v>28140</v>
      </c>
      <c r="L717" s="2">
        <v>37170</v>
      </c>
      <c r="M717" s="107"/>
      <c r="N717" s="76" t="s">
        <v>120</v>
      </c>
      <c r="O717" s="43">
        <v>467004</v>
      </c>
      <c r="P717" s="177"/>
    </row>
    <row r="718" spans="1:16" ht="60" customHeight="1" x14ac:dyDescent="0.25">
      <c r="A718" s="244"/>
      <c r="B718" s="245"/>
      <c r="C718" s="244"/>
      <c r="D718" s="244"/>
      <c r="E718" s="244"/>
      <c r="F718" s="244"/>
      <c r="G718" s="2"/>
      <c r="H718" s="2"/>
      <c r="I718" s="2">
        <v>150</v>
      </c>
      <c r="J718" s="2">
        <v>12060</v>
      </c>
      <c r="K718" s="2">
        <v>12060</v>
      </c>
      <c r="L718" s="2">
        <v>15930</v>
      </c>
      <c r="M718" s="107"/>
      <c r="N718" s="76" t="s">
        <v>118</v>
      </c>
      <c r="O718" s="43">
        <v>467004</v>
      </c>
      <c r="P718" s="177"/>
    </row>
    <row r="719" spans="1:16" ht="52.5" customHeight="1" x14ac:dyDescent="0.25">
      <c r="A719" s="43"/>
      <c r="B719" s="54" t="s">
        <v>996</v>
      </c>
      <c r="C719" s="43" t="s">
        <v>148</v>
      </c>
      <c r="D719" s="43" t="s">
        <v>420</v>
      </c>
      <c r="E719" s="43" t="s">
        <v>91</v>
      </c>
      <c r="F719" s="43" t="s">
        <v>111</v>
      </c>
      <c r="G719" s="2"/>
      <c r="H719" s="2"/>
      <c r="I719" s="2"/>
      <c r="J719" s="2">
        <v>260</v>
      </c>
      <c r="K719" s="2"/>
      <c r="L719" s="2"/>
      <c r="M719" s="107"/>
      <c r="N719" s="76" t="s">
        <v>982</v>
      </c>
      <c r="O719" s="43"/>
      <c r="P719" s="177"/>
    </row>
    <row r="720" spans="1:16" ht="49.5" customHeight="1" x14ac:dyDescent="0.25">
      <c r="A720" s="43"/>
      <c r="B720" s="54" t="s">
        <v>548</v>
      </c>
      <c r="C720" s="43" t="s">
        <v>499</v>
      </c>
      <c r="D720" s="43" t="s">
        <v>420</v>
      </c>
      <c r="E720" s="43" t="s">
        <v>8</v>
      </c>
      <c r="F720" s="43" t="s">
        <v>6</v>
      </c>
      <c r="G720" s="113">
        <v>6</v>
      </c>
      <c r="H720" s="113">
        <v>14</v>
      </c>
      <c r="I720" s="113">
        <v>9</v>
      </c>
      <c r="J720" s="113">
        <v>2</v>
      </c>
      <c r="K720" s="113">
        <v>11</v>
      </c>
      <c r="L720" s="113"/>
      <c r="M720" s="113">
        <v>17</v>
      </c>
      <c r="N720" s="43"/>
      <c r="O720" s="43"/>
      <c r="P720" s="55"/>
    </row>
    <row r="721" spans="1:16" x14ac:dyDescent="0.25">
      <c r="A721" s="244"/>
      <c r="B721" s="245" t="s">
        <v>549</v>
      </c>
      <c r="C721" s="244" t="s">
        <v>148</v>
      </c>
      <c r="D721" s="244" t="s">
        <v>420</v>
      </c>
      <c r="E721" s="43" t="s">
        <v>550</v>
      </c>
      <c r="F721" s="244" t="s">
        <v>6</v>
      </c>
      <c r="G721" s="45">
        <v>16115.7</v>
      </c>
      <c r="H721" s="45">
        <v>8455</v>
      </c>
      <c r="I721" s="45">
        <v>23860</v>
      </c>
      <c r="J721" s="45">
        <v>27648</v>
      </c>
      <c r="K721" s="45">
        <v>27136</v>
      </c>
      <c r="L721" s="45">
        <v>27136</v>
      </c>
      <c r="M721" s="45"/>
      <c r="N721" s="43"/>
      <c r="O721" s="43"/>
      <c r="P721" s="55"/>
    </row>
    <row r="722" spans="1:16" x14ac:dyDescent="0.25">
      <c r="A722" s="244"/>
      <c r="B722" s="245"/>
      <c r="C722" s="244"/>
      <c r="D722" s="244"/>
      <c r="E722" s="43" t="s">
        <v>116</v>
      </c>
      <c r="F722" s="244"/>
      <c r="G722" s="45">
        <v>3687.0257000000001</v>
      </c>
      <c r="H722" s="45">
        <v>2020.317</v>
      </c>
      <c r="I722" s="45">
        <v>6611.826</v>
      </c>
      <c r="J722" s="45">
        <v>8314.3583999999992</v>
      </c>
      <c r="K722" s="45">
        <v>8999.4500000000007</v>
      </c>
      <c r="L722" s="45">
        <v>8999.4500000000007</v>
      </c>
      <c r="M722" s="45"/>
      <c r="N722" s="43" t="s">
        <v>134</v>
      </c>
      <c r="O722" s="107"/>
      <c r="P722" s="55"/>
    </row>
    <row r="723" spans="1:16" x14ac:dyDescent="0.25">
      <c r="A723" s="244"/>
      <c r="B723" s="245"/>
      <c r="C723" s="244"/>
      <c r="D723" s="244"/>
      <c r="E723" s="43" t="s">
        <v>116</v>
      </c>
      <c r="F723" s="244"/>
      <c r="G723" s="45">
        <v>1888.7853</v>
      </c>
      <c r="H723" s="45">
        <v>1414.3030000000001</v>
      </c>
      <c r="I723" s="45">
        <v>3086.5740000000001</v>
      </c>
      <c r="J723" s="45">
        <v>3758.8449999999998</v>
      </c>
      <c r="K723" s="45">
        <v>4085.5</v>
      </c>
      <c r="L723" s="45">
        <v>4085.47</v>
      </c>
      <c r="M723" s="45"/>
      <c r="N723" s="107" t="s">
        <v>118</v>
      </c>
      <c r="O723" s="107"/>
      <c r="P723" s="55"/>
    </row>
    <row r="724" spans="1:16" ht="15.75" customHeight="1" x14ac:dyDescent="0.25">
      <c r="A724" s="244"/>
      <c r="B724" s="245" t="s">
        <v>551</v>
      </c>
      <c r="C724" s="244" t="s">
        <v>148</v>
      </c>
      <c r="D724" s="242" t="s">
        <v>420</v>
      </c>
      <c r="E724" s="43" t="s">
        <v>51</v>
      </c>
      <c r="F724" s="244" t="s">
        <v>6</v>
      </c>
      <c r="G724" s="45">
        <f>G727+G729+G731+G733+G735+G737+G739+G741+G743+G745+G747+G749+G752+G755+G757</f>
        <v>36304.74</v>
      </c>
      <c r="H724" s="45">
        <f t="shared" ref="H724:N724" si="49">H727+H729+H731+H733+H735+H737+H739+H741+H743+H745+H747+H749+H752+H755+H757</f>
        <v>37773.199999999997</v>
      </c>
      <c r="I724" s="45">
        <f t="shared" si="49"/>
        <v>72821.249999999985</v>
      </c>
      <c r="J724" s="45">
        <f t="shared" si="49"/>
        <v>0</v>
      </c>
      <c r="K724" s="45">
        <f t="shared" si="49"/>
        <v>57936.240000000005</v>
      </c>
      <c r="L724" s="45">
        <f t="shared" si="49"/>
        <v>19152</v>
      </c>
      <c r="M724" s="45">
        <f t="shared" si="49"/>
        <v>99712.5</v>
      </c>
      <c r="N724" s="45">
        <f t="shared" si="49"/>
        <v>0</v>
      </c>
      <c r="O724" s="43"/>
      <c r="P724" s="55"/>
    </row>
    <row r="725" spans="1:16" ht="29.25" customHeight="1" x14ac:dyDescent="0.25">
      <c r="A725" s="244"/>
      <c r="B725" s="245"/>
      <c r="C725" s="244"/>
      <c r="D725" s="243"/>
      <c r="E725" s="43" t="s">
        <v>116</v>
      </c>
      <c r="F725" s="244"/>
      <c r="G725" s="45">
        <f>G728+G730+G732+G734+G736+G738+G740+G742+G744+G746+G748+G750+G751+G753+G754+G756+G758</f>
        <v>10418.725999999999</v>
      </c>
      <c r="H725" s="45">
        <f t="shared" ref="H725:M725" si="50">H728+H730+H732+H734+H736+H738+H740+H742+H744+H746+H748+H750+H751+H753+H754+H756+H758</f>
        <v>12007.135499999999</v>
      </c>
      <c r="I725" s="45">
        <f t="shared" si="50"/>
        <v>6574.2947000000013</v>
      </c>
      <c r="J725" s="45">
        <f t="shared" si="50"/>
        <v>10034.889200000001</v>
      </c>
      <c r="K725" s="45">
        <f t="shared" si="50"/>
        <v>17867.297500000001</v>
      </c>
      <c r="L725" s="45">
        <f t="shared" si="50"/>
        <v>41909.699999999997</v>
      </c>
      <c r="M725" s="45">
        <f t="shared" si="50"/>
        <v>32605.3</v>
      </c>
      <c r="N725" s="107" t="s">
        <v>126</v>
      </c>
      <c r="O725" s="107"/>
      <c r="P725" s="55"/>
    </row>
    <row r="726" spans="1:16" ht="16.5" customHeight="1" x14ac:dyDescent="0.25">
      <c r="A726" s="57"/>
      <c r="B726" s="248" t="s">
        <v>13</v>
      </c>
      <c r="C726" s="249"/>
      <c r="D726" s="249"/>
      <c r="E726" s="249"/>
      <c r="F726" s="249"/>
      <c r="G726" s="249"/>
      <c r="H726" s="249"/>
      <c r="I726" s="249"/>
      <c r="J726" s="249"/>
      <c r="K726" s="249"/>
      <c r="L726" s="249"/>
      <c r="M726" s="249"/>
      <c r="N726" s="249"/>
      <c r="O726" s="249"/>
      <c r="P726" s="250"/>
    </row>
    <row r="727" spans="1:16" s="191" customFormat="1" ht="39" customHeight="1" x14ac:dyDescent="0.25">
      <c r="A727" s="244"/>
      <c r="B727" s="245" t="s">
        <v>870</v>
      </c>
      <c r="C727" s="244" t="s">
        <v>148</v>
      </c>
      <c r="D727" s="244" t="s">
        <v>136</v>
      </c>
      <c r="E727" s="43" t="s">
        <v>550</v>
      </c>
      <c r="F727" s="244" t="s">
        <v>111</v>
      </c>
      <c r="G727" s="45">
        <v>36304.74</v>
      </c>
      <c r="H727" s="45"/>
      <c r="I727" s="45"/>
      <c r="J727" s="45"/>
      <c r="K727" s="45"/>
      <c r="L727" s="45"/>
      <c r="M727" s="45"/>
      <c r="N727" s="107"/>
      <c r="O727" s="107">
        <v>467003</v>
      </c>
      <c r="P727" s="323"/>
    </row>
    <row r="728" spans="1:16" s="191" customFormat="1" ht="58.5" customHeight="1" x14ac:dyDescent="0.25">
      <c r="A728" s="244"/>
      <c r="B728" s="245"/>
      <c r="C728" s="244"/>
      <c r="D728" s="244"/>
      <c r="E728" s="43" t="s">
        <v>116</v>
      </c>
      <c r="F728" s="244"/>
      <c r="G728" s="45">
        <v>1456.5029999999999</v>
      </c>
      <c r="H728" s="45">
        <v>522.71050000000002</v>
      </c>
      <c r="I728" s="45"/>
      <c r="J728" s="45"/>
      <c r="K728" s="45"/>
      <c r="L728" s="45"/>
      <c r="M728" s="45"/>
      <c r="N728" s="107" t="s">
        <v>118</v>
      </c>
      <c r="O728" s="107">
        <v>467003</v>
      </c>
      <c r="P728" s="323"/>
    </row>
    <row r="729" spans="1:16" s="191" customFormat="1" ht="42" customHeight="1" x14ac:dyDescent="0.25">
      <c r="A729" s="244"/>
      <c r="B729" s="245" t="s">
        <v>552</v>
      </c>
      <c r="C729" s="244" t="s">
        <v>148</v>
      </c>
      <c r="D729" s="244" t="s">
        <v>182</v>
      </c>
      <c r="E729" s="43" t="s">
        <v>550</v>
      </c>
      <c r="F729" s="244" t="s">
        <v>111</v>
      </c>
      <c r="G729" s="45"/>
      <c r="H729" s="45">
        <v>20167.2</v>
      </c>
      <c r="I729" s="45"/>
      <c r="J729" s="45"/>
      <c r="K729" s="45"/>
      <c r="L729" s="45"/>
      <c r="M729" s="45"/>
      <c r="N729" s="107"/>
      <c r="O729" s="107">
        <v>467003</v>
      </c>
      <c r="P729" s="323"/>
    </row>
    <row r="730" spans="1:16" s="191" customFormat="1" ht="51.75" customHeight="1" x14ac:dyDescent="0.25">
      <c r="A730" s="244"/>
      <c r="B730" s="245"/>
      <c r="C730" s="244"/>
      <c r="D730" s="244"/>
      <c r="E730" s="43" t="s">
        <v>116</v>
      </c>
      <c r="F730" s="244"/>
      <c r="G730" s="45">
        <v>2500</v>
      </c>
      <c r="H730" s="45">
        <v>677.50570000000005</v>
      </c>
      <c r="I730" s="45"/>
      <c r="J730" s="45"/>
      <c r="K730" s="45"/>
      <c r="L730" s="45"/>
      <c r="M730" s="45"/>
      <c r="N730" s="107" t="s">
        <v>118</v>
      </c>
      <c r="O730" s="107">
        <v>467003</v>
      </c>
      <c r="P730" s="323"/>
    </row>
    <row r="731" spans="1:16" s="191" customFormat="1" ht="52.5" customHeight="1" x14ac:dyDescent="0.25">
      <c r="A731" s="244"/>
      <c r="B731" s="245" t="s">
        <v>553</v>
      </c>
      <c r="C731" s="244" t="s">
        <v>148</v>
      </c>
      <c r="D731" s="244" t="s">
        <v>182</v>
      </c>
      <c r="E731" s="43" t="s">
        <v>550</v>
      </c>
      <c r="F731" s="244" t="s">
        <v>111</v>
      </c>
      <c r="G731" s="45"/>
      <c r="H731" s="45">
        <v>17606</v>
      </c>
      <c r="I731" s="45"/>
      <c r="J731" s="45"/>
      <c r="K731" s="45"/>
      <c r="L731" s="45"/>
      <c r="M731" s="45"/>
      <c r="N731" s="107"/>
      <c r="O731" s="107">
        <v>467003</v>
      </c>
      <c r="P731" s="323"/>
    </row>
    <row r="732" spans="1:16" s="191" customFormat="1" ht="44.25" customHeight="1" x14ac:dyDescent="0.25">
      <c r="A732" s="244"/>
      <c r="B732" s="245"/>
      <c r="C732" s="244"/>
      <c r="D732" s="244"/>
      <c r="E732" s="43" t="s">
        <v>116</v>
      </c>
      <c r="F732" s="244"/>
      <c r="G732" s="45">
        <v>2500</v>
      </c>
      <c r="H732" s="45">
        <v>677.50570000000005</v>
      </c>
      <c r="I732" s="45"/>
      <c r="J732" s="45"/>
      <c r="K732" s="45"/>
      <c r="L732" s="45"/>
      <c r="M732" s="45"/>
      <c r="N732" s="107" t="s">
        <v>118</v>
      </c>
      <c r="O732" s="107">
        <v>467003</v>
      </c>
      <c r="P732" s="323"/>
    </row>
    <row r="733" spans="1:16" s="191" customFormat="1" ht="59.25" customHeight="1" x14ac:dyDescent="0.25">
      <c r="A733" s="244"/>
      <c r="B733" s="245" t="s">
        <v>554</v>
      </c>
      <c r="C733" s="244" t="s">
        <v>148</v>
      </c>
      <c r="D733" s="244" t="s">
        <v>182</v>
      </c>
      <c r="E733" s="43" t="s">
        <v>550</v>
      </c>
      <c r="F733" s="244" t="s">
        <v>111</v>
      </c>
      <c r="G733" s="45"/>
      <c r="H733" s="45"/>
      <c r="I733" s="45">
        <v>20177</v>
      </c>
      <c r="J733" s="45"/>
      <c r="K733" s="45"/>
      <c r="L733" s="45"/>
      <c r="M733" s="45"/>
      <c r="N733" s="107"/>
      <c r="O733" s="107">
        <v>467003</v>
      </c>
      <c r="P733" s="323"/>
    </row>
    <row r="734" spans="1:16" s="191" customFormat="1" ht="50.25" customHeight="1" x14ac:dyDescent="0.25">
      <c r="A734" s="244"/>
      <c r="B734" s="245"/>
      <c r="C734" s="244"/>
      <c r="D734" s="244"/>
      <c r="E734" s="43" t="s">
        <v>116</v>
      </c>
      <c r="F734" s="244"/>
      <c r="G734" s="45">
        <v>1450</v>
      </c>
      <c r="H734" s="45">
        <v>1446.3988999999999</v>
      </c>
      <c r="I734" s="45">
        <v>272.12200000000001</v>
      </c>
      <c r="J734" s="45"/>
      <c r="K734" s="45"/>
      <c r="L734" s="45"/>
      <c r="M734" s="45"/>
      <c r="N734" s="107" t="s">
        <v>118</v>
      </c>
      <c r="O734" s="107">
        <v>467003</v>
      </c>
      <c r="P734" s="323"/>
    </row>
    <row r="735" spans="1:16" s="191" customFormat="1" ht="27" customHeight="1" x14ac:dyDescent="0.25">
      <c r="A735" s="244"/>
      <c r="B735" s="245" t="s">
        <v>555</v>
      </c>
      <c r="C735" s="244" t="s">
        <v>148</v>
      </c>
      <c r="D735" s="244" t="s">
        <v>182</v>
      </c>
      <c r="E735" s="43" t="s">
        <v>550</v>
      </c>
      <c r="F735" s="244" t="s">
        <v>111</v>
      </c>
      <c r="G735" s="45"/>
      <c r="H735" s="45"/>
      <c r="I735" s="45">
        <v>18739.73</v>
      </c>
      <c r="J735" s="45"/>
      <c r="K735" s="45"/>
      <c r="L735" s="45"/>
      <c r="M735" s="45"/>
      <c r="N735" s="107"/>
      <c r="O735" s="107">
        <v>467003</v>
      </c>
      <c r="P735" s="323"/>
    </row>
    <row r="736" spans="1:16" s="191" customFormat="1" ht="67.5" customHeight="1" x14ac:dyDescent="0.25">
      <c r="A736" s="244"/>
      <c r="B736" s="245"/>
      <c r="C736" s="244"/>
      <c r="D736" s="244"/>
      <c r="E736" s="43" t="s">
        <v>116</v>
      </c>
      <c r="F736" s="244"/>
      <c r="G736" s="45">
        <v>2512.223</v>
      </c>
      <c r="H736" s="45">
        <v>494.08859999999999</v>
      </c>
      <c r="I736" s="45">
        <v>280.02199999999999</v>
      </c>
      <c r="J736" s="45"/>
      <c r="K736" s="45"/>
      <c r="L736" s="45"/>
      <c r="M736" s="45"/>
      <c r="N736" s="107" t="s">
        <v>118</v>
      </c>
      <c r="O736" s="107">
        <v>467003</v>
      </c>
      <c r="P736" s="323"/>
    </row>
    <row r="737" spans="1:16" s="191" customFormat="1" ht="44.25" customHeight="1" x14ac:dyDescent="0.25">
      <c r="A737" s="244"/>
      <c r="B737" s="245" t="s">
        <v>556</v>
      </c>
      <c r="C737" s="244" t="s">
        <v>148</v>
      </c>
      <c r="D737" s="244" t="s">
        <v>182</v>
      </c>
      <c r="E737" s="43" t="s">
        <v>550</v>
      </c>
      <c r="F737" s="244" t="s">
        <v>111</v>
      </c>
      <c r="G737" s="45"/>
      <c r="H737" s="45"/>
      <c r="I737" s="45">
        <v>3556.02</v>
      </c>
      <c r="J737" s="45"/>
      <c r="K737" s="45"/>
      <c r="L737" s="45"/>
      <c r="M737" s="45"/>
      <c r="N737" s="107"/>
      <c r="O737" s="107">
        <v>467003</v>
      </c>
      <c r="P737" s="323"/>
    </row>
    <row r="738" spans="1:16" s="191" customFormat="1" ht="35.25" customHeight="1" x14ac:dyDescent="0.25">
      <c r="A738" s="244"/>
      <c r="B738" s="245"/>
      <c r="C738" s="244"/>
      <c r="D738" s="244"/>
      <c r="E738" s="43" t="s">
        <v>116</v>
      </c>
      <c r="F738" s="244"/>
      <c r="G738" s="45"/>
      <c r="H738" s="45">
        <v>200</v>
      </c>
      <c r="I738" s="45">
        <v>846.35429999999997</v>
      </c>
      <c r="J738" s="45"/>
      <c r="K738" s="45"/>
      <c r="L738" s="45"/>
      <c r="M738" s="45"/>
      <c r="N738" s="107" t="s">
        <v>118</v>
      </c>
      <c r="O738" s="107">
        <v>467003</v>
      </c>
      <c r="P738" s="323"/>
    </row>
    <row r="739" spans="1:16" s="191" customFormat="1" ht="42.75" customHeight="1" x14ac:dyDescent="0.25">
      <c r="A739" s="244"/>
      <c r="B739" s="245" t="s">
        <v>557</v>
      </c>
      <c r="C739" s="244" t="s">
        <v>148</v>
      </c>
      <c r="D739" s="244" t="s">
        <v>182</v>
      </c>
      <c r="E739" s="43" t="s">
        <v>550</v>
      </c>
      <c r="F739" s="244" t="s">
        <v>111</v>
      </c>
      <c r="G739" s="45"/>
      <c r="H739" s="45"/>
      <c r="I739" s="45">
        <v>3556.02</v>
      </c>
      <c r="J739" s="45"/>
      <c r="K739" s="45"/>
      <c r="L739" s="45"/>
      <c r="M739" s="45"/>
      <c r="N739" s="107"/>
      <c r="O739" s="107">
        <v>467003</v>
      </c>
      <c r="P739" s="323"/>
    </row>
    <row r="740" spans="1:16" s="191" customFormat="1" ht="36" customHeight="1" x14ac:dyDescent="0.25">
      <c r="A740" s="244"/>
      <c r="B740" s="245"/>
      <c r="C740" s="244"/>
      <c r="D740" s="244"/>
      <c r="E740" s="43" t="s">
        <v>116</v>
      </c>
      <c r="F740" s="244"/>
      <c r="G740" s="45"/>
      <c r="H740" s="45">
        <v>200</v>
      </c>
      <c r="I740" s="45">
        <v>626.22770000000003</v>
      </c>
      <c r="J740" s="45"/>
      <c r="K740" s="45"/>
      <c r="L740" s="45"/>
      <c r="M740" s="45"/>
      <c r="N740" s="107" t="s">
        <v>118</v>
      </c>
      <c r="O740" s="107">
        <v>467003</v>
      </c>
      <c r="P740" s="323"/>
    </row>
    <row r="741" spans="1:16" s="191" customFormat="1" ht="49.5" customHeight="1" x14ac:dyDescent="0.25">
      <c r="A741" s="244"/>
      <c r="B741" s="245" t="s">
        <v>558</v>
      </c>
      <c r="C741" s="244" t="s">
        <v>148</v>
      </c>
      <c r="D741" s="244" t="s">
        <v>182</v>
      </c>
      <c r="E741" s="43" t="s">
        <v>550</v>
      </c>
      <c r="F741" s="244" t="s">
        <v>111</v>
      </c>
      <c r="G741" s="45"/>
      <c r="H741" s="45"/>
      <c r="I741" s="45">
        <v>7136.43</v>
      </c>
      <c r="J741" s="45"/>
      <c r="K741" s="45"/>
      <c r="L741" s="45"/>
      <c r="M741" s="45"/>
      <c r="N741" s="107"/>
      <c r="O741" s="107">
        <v>467003</v>
      </c>
      <c r="P741" s="323"/>
    </row>
    <row r="742" spans="1:16" s="191" customFormat="1" ht="45" customHeight="1" x14ac:dyDescent="0.25">
      <c r="A742" s="244"/>
      <c r="B742" s="245"/>
      <c r="C742" s="244"/>
      <c r="D742" s="244"/>
      <c r="E742" s="43" t="s">
        <v>116</v>
      </c>
      <c r="F742" s="244"/>
      <c r="G742" s="45"/>
      <c r="H742" s="45">
        <v>250</v>
      </c>
      <c r="I742" s="45">
        <v>1328.3664000000001</v>
      </c>
      <c r="J742" s="45"/>
      <c r="K742" s="45"/>
      <c r="L742" s="45"/>
      <c r="M742" s="45"/>
      <c r="N742" s="107" t="s">
        <v>118</v>
      </c>
      <c r="O742" s="107">
        <v>467003</v>
      </c>
      <c r="P742" s="323"/>
    </row>
    <row r="743" spans="1:16" s="191" customFormat="1" ht="51" customHeight="1" x14ac:dyDescent="0.25">
      <c r="A743" s="244"/>
      <c r="B743" s="245" t="s">
        <v>559</v>
      </c>
      <c r="C743" s="244" t="s">
        <v>148</v>
      </c>
      <c r="D743" s="244" t="s">
        <v>182</v>
      </c>
      <c r="E743" s="43" t="s">
        <v>550</v>
      </c>
      <c r="F743" s="244" t="s">
        <v>111</v>
      </c>
      <c r="G743" s="45"/>
      <c r="H743" s="45"/>
      <c r="I743" s="45">
        <v>7133.37</v>
      </c>
      <c r="J743" s="45"/>
      <c r="K743" s="45"/>
      <c r="L743" s="45"/>
      <c r="M743" s="45"/>
      <c r="N743" s="107"/>
      <c r="O743" s="107">
        <v>467003</v>
      </c>
      <c r="P743" s="323"/>
    </row>
    <row r="744" spans="1:16" s="191" customFormat="1" ht="46.5" customHeight="1" x14ac:dyDescent="0.25">
      <c r="A744" s="244"/>
      <c r="B744" s="245"/>
      <c r="C744" s="244"/>
      <c r="D744" s="244"/>
      <c r="E744" s="43" t="s">
        <v>116</v>
      </c>
      <c r="F744" s="244"/>
      <c r="G744" s="45"/>
      <c r="H744" s="45">
        <v>637.44209999999998</v>
      </c>
      <c r="I744" s="45">
        <v>1235.5132000000001</v>
      </c>
      <c r="J744" s="45"/>
      <c r="K744" s="45"/>
      <c r="L744" s="45"/>
      <c r="M744" s="45"/>
      <c r="N744" s="107" t="s">
        <v>118</v>
      </c>
      <c r="O744" s="107">
        <v>467003</v>
      </c>
      <c r="P744" s="323"/>
    </row>
    <row r="745" spans="1:16" s="191" customFormat="1" ht="55.5" customHeight="1" x14ac:dyDescent="0.25">
      <c r="A745" s="244"/>
      <c r="B745" s="245" t="s">
        <v>560</v>
      </c>
      <c r="C745" s="244" t="s">
        <v>148</v>
      </c>
      <c r="D745" s="244" t="s">
        <v>182</v>
      </c>
      <c r="E745" s="43" t="s">
        <v>550</v>
      </c>
      <c r="F745" s="244" t="s">
        <v>111</v>
      </c>
      <c r="G745" s="45"/>
      <c r="H745" s="45"/>
      <c r="I745" s="45">
        <v>6261.34</v>
      </c>
      <c r="J745" s="45"/>
      <c r="K745" s="45"/>
      <c r="L745" s="45"/>
      <c r="M745" s="45"/>
      <c r="N745" s="107"/>
      <c r="O745" s="107">
        <v>467003</v>
      </c>
      <c r="P745" s="323"/>
    </row>
    <row r="746" spans="1:16" s="191" customFormat="1" ht="59.25" customHeight="1" x14ac:dyDescent="0.25">
      <c r="A746" s="244"/>
      <c r="B746" s="245"/>
      <c r="C746" s="244"/>
      <c r="D746" s="244"/>
      <c r="E746" s="43" t="s">
        <v>116</v>
      </c>
      <c r="F746" s="244"/>
      <c r="G746" s="45"/>
      <c r="H746" s="45">
        <v>74.1554</v>
      </c>
      <c r="I746" s="45">
        <v>1139.0096000000001</v>
      </c>
      <c r="J746" s="45"/>
      <c r="K746" s="45"/>
      <c r="L746" s="45"/>
      <c r="M746" s="45"/>
      <c r="N746" s="107" t="s">
        <v>118</v>
      </c>
      <c r="O746" s="107">
        <v>467003</v>
      </c>
      <c r="P746" s="323"/>
    </row>
    <row r="747" spans="1:16" s="191" customFormat="1" ht="45.75" customHeight="1" x14ac:dyDescent="0.25">
      <c r="A747" s="244"/>
      <c r="B747" s="245" t="s">
        <v>561</v>
      </c>
      <c r="C747" s="244" t="s">
        <v>148</v>
      </c>
      <c r="D747" s="244" t="s">
        <v>182</v>
      </c>
      <c r="E747" s="43" t="s">
        <v>550</v>
      </c>
      <c r="F747" s="244" t="s">
        <v>111</v>
      </c>
      <c r="G747" s="45"/>
      <c r="H747" s="45"/>
      <c r="I747" s="45">
        <v>6261.34</v>
      </c>
      <c r="J747" s="45"/>
      <c r="K747" s="45"/>
      <c r="L747" s="45"/>
      <c r="M747" s="45"/>
      <c r="N747" s="107"/>
      <c r="O747" s="107">
        <v>467003</v>
      </c>
      <c r="P747" s="323"/>
    </row>
    <row r="748" spans="1:16" s="191" customFormat="1" ht="61.5" customHeight="1" x14ac:dyDescent="0.25">
      <c r="A748" s="244"/>
      <c r="B748" s="245"/>
      <c r="C748" s="244"/>
      <c r="D748" s="244"/>
      <c r="E748" s="43" t="s">
        <v>116</v>
      </c>
      <c r="F748" s="244"/>
      <c r="G748" s="45"/>
      <c r="H748" s="45">
        <v>475.84460000000001</v>
      </c>
      <c r="I748" s="45">
        <v>846.67949999999996</v>
      </c>
      <c r="J748" s="45"/>
      <c r="K748" s="45"/>
      <c r="L748" s="45"/>
      <c r="M748" s="45"/>
      <c r="N748" s="107" t="s">
        <v>118</v>
      </c>
      <c r="O748" s="107">
        <v>467003</v>
      </c>
      <c r="P748" s="323"/>
    </row>
    <row r="749" spans="1:16" s="194" customFormat="1" ht="36" customHeight="1" x14ac:dyDescent="0.25">
      <c r="A749" s="341"/>
      <c r="B749" s="245" t="s">
        <v>562</v>
      </c>
      <c r="C749" s="244" t="s">
        <v>148</v>
      </c>
      <c r="D749" s="244" t="s">
        <v>182</v>
      </c>
      <c r="E749" s="43" t="s">
        <v>550</v>
      </c>
      <c r="F749" s="244" t="s">
        <v>111</v>
      </c>
      <c r="G749" s="192"/>
      <c r="H749" s="192"/>
      <c r="I749" s="193"/>
      <c r="J749" s="192"/>
      <c r="K749" s="45">
        <v>22500.52</v>
      </c>
      <c r="L749" s="192"/>
      <c r="M749" s="192"/>
      <c r="N749" s="43"/>
      <c r="O749" s="107">
        <v>467003</v>
      </c>
      <c r="P749" s="323"/>
    </row>
    <row r="750" spans="1:16" s="194" customFormat="1" ht="41.25" customHeight="1" x14ac:dyDescent="0.25">
      <c r="A750" s="341"/>
      <c r="B750" s="245"/>
      <c r="C750" s="244"/>
      <c r="D750" s="244"/>
      <c r="E750" s="43" t="s">
        <v>116</v>
      </c>
      <c r="F750" s="244"/>
      <c r="G750" s="195"/>
      <c r="H750" s="45">
        <v>4843.4250000000002</v>
      </c>
      <c r="I750" s="192"/>
      <c r="J750" s="45">
        <v>529.20600000000002</v>
      </c>
      <c r="K750" s="195"/>
      <c r="L750" s="195"/>
      <c r="M750" s="195"/>
      <c r="N750" s="43" t="s">
        <v>132</v>
      </c>
      <c r="O750" s="107">
        <v>467003</v>
      </c>
      <c r="P750" s="323"/>
    </row>
    <row r="751" spans="1:16" s="196" customFormat="1" ht="30" customHeight="1" x14ac:dyDescent="0.25">
      <c r="A751" s="341"/>
      <c r="B751" s="245"/>
      <c r="C751" s="244"/>
      <c r="D751" s="244"/>
      <c r="E751" s="43" t="s">
        <v>116</v>
      </c>
      <c r="F751" s="244"/>
      <c r="G751" s="195"/>
      <c r="H751" s="192"/>
      <c r="I751" s="193"/>
      <c r="J751" s="45">
        <v>500</v>
      </c>
      <c r="K751" s="45">
        <v>4866.3905000000004</v>
      </c>
      <c r="L751" s="195"/>
      <c r="M751" s="195"/>
      <c r="N751" s="43" t="s">
        <v>118</v>
      </c>
      <c r="O751" s="107">
        <v>467003</v>
      </c>
      <c r="P751" s="323"/>
    </row>
    <row r="752" spans="1:16" s="191" customFormat="1" ht="39.75" customHeight="1" x14ac:dyDescent="0.25">
      <c r="A752" s="244"/>
      <c r="B752" s="245" t="s">
        <v>563</v>
      </c>
      <c r="C752" s="244" t="s">
        <v>148</v>
      </c>
      <c r="D752" s="244" t="s">
        <v>182</v>
      </c>
      <c r="E752" s="43" t="s">
        <v>550</v>
      </c>
      <c r="F752" s="244" t="s">
        <v>111</v>
      </c>
      <c r="G752" s="45"/>
      <c r="H752" s="45"/>
      <c r="I752" s="45"/>
      <c r="J752" s="45"/>
      <c r="K752" s="45">
        <v>35435.72</v>
      </c>
      <c r="L752" s="45"/>
      <c r="M752" s="45"/>
      <c r="N752" s="107"/>
      <c r="O752" s="107">
        <v>467003</v>
      </c>
      <c r="P752" s="323"/>
    </row>
    <row r="753" spans="1:16" s="194" customFormat="1" ht="45.75" customHeight="1" x14ac:dyDescent="0.25">
      <c r="A753" s="244"/>
      <c r="B753" s="245"/>
      <c r="C753" s="244"/>
      <c r="D753" s="244"/>
      <c r="E753" s="43" t="s">
        <v>116</v>
      </c>
      <c r="F753" s="244"/>
      <c r="G753" s="192"/>
      <c r="H753" s="45">
        <v>1508.059</v>
      </c>
      <c r="I753" s="192"/>
      <c r="J753" s="45">
        <v>7505.6832000000004</v>
      </c>
      <c r="K753" s="192"/>
      <c r="L753" s="192"/>
      <c r="M753" s="192"/>
      <c r="N753" s="43" t="s">
        <v>132</v>
      </c>
      <c r="O753" s="107">
        <v>467003</v>
      </c>
      <c r="P753" s="323"/>
    </row>
    <row r="754" spans="1:16" s="194" customFormat="1" ht="40.5" customHeight="1" x14ac:dyDescent="0.25">
      <c r="A754" s="244"/>
      <c r="B754" s="245"/>
      <c r="C754" s="244"/>
      <c r="D754" s="244"/>
      <c r="E754" s="43" t="s">
        <v>116</v>
      </c>
      <c r="F754" s="244"/>
      <c r="G754" s="192"/>
      <c r="H754" s="192"/>
      <c r="I754" s="193"/>
      <c r="J754" s="45">
        <v>1500</v>
      </c>
      <c r="K754" s="45">
        <v>5140.4069999999992</v>
      </c>
      <c r="L754" s="192"/>
      <c r="M754" s="192"/>
      <c r="N754" s="43" t="s">
        <v>118</v>
      </c>
      <c r="O754" s="107">
        <v>467003</v>
      </c>
      <c r="P754" s="323"/>
    </row>
    <row r="755" spans="1:16" s="194" customFormat="1" ht="29.25" customHeight="1" x14ac:dyDescent="0.25">
      <c r="A755" s="244"/>
      <c r="B755" s="245" t="s">
        <v>565</v>
      </c>
      <c r="C755" s="244" t="s">
        <v>148</v>
      </c>
      <c r="D755" s="244" t="s">
        <v>182</v>
      </c>
      <c r="E755" s="43" t="s">
        <v>564</v>
      </c>
      <c r="F755" s="244" t="s">
        <v>111</v>
      </c>
      <c r="G755" s="192"/>
      <c r="H755" s="192"/>
      <c r="I755" s="193"/>
      <c r="J755" s="45"/>
      <c r="K755" s="45"/>
      <c r="L755" s="45">
        <v>19152</v>
      </c>
      <c r="M755" s="45">
        <v>87189.5</v>
      </c>
      <c r="N755" s="43"/>
      <c r="O755" s="107">
        <v>467003</v>
      </c>
      <c r="P755" s="323"/>
    </row>
    <row r="756" spans="1:16" ht="23.25" customHeight="1" x14ac:dyDescent="0.25">
      <c r="A756" s="244"/>
      <c r="B756" s="245"/>
      <c r="C756" s="244"/>
      <c r="D756" s="244"/>
      <c r="E756" s="43" t="s">
        <v>116</v>
      </c>
      <c r="F756" s="244"/>
      <c r="G756" s="123"/>
      <c r="H756" s="123"/>
      <c r="I756" s="45"/>
      <c r="J756" s="45"/>
      <c r="K756" s="45">
        <v>7860.5</v>
      </c>
      <c r="L756" s="45">
        <v>41173.199999999997</v>
      </c>
      <c r="M756" s="45">
        <v>31868.799999999999</v>
      </c>
      <c r="N756" s="43" t="s">
        <v>566</v>
      </c>
      <c r="O756" s="107">
        <v>467003</v>
      </c>
      <c r="P756" s="323"/>
    </row>
    <row r="757" spans="1:16" ht="38.25" customHeight="1" x14ac:dyDescent="0.25">
      <c r="A757" s="244"/>
      <c r="B757" s="245" t="s">
        <v>567</v>
      </c>
      <c r="C757" s="244" t="s">
        <v>148</v>
      </c>
      <c r="D757" s="244" t="s">
        <v>182</v>
      </c>
      <c r="E757" s="43" t="s">
        <v>564</v>
      </c>
      <c r="F757" s="244" t="s">
        <v>111</v>
      </c>
      <c r="G757" s="123"/>
      <c r="H757" s="123"/>
      <c r="I757" s="45"/>
      <c r="J757" s="45"/>
      <c r="K757" s="45"/>
      <c r="L757" s="45"/>
      <c r="M757" s="45">
        <v>12523</v>
      </c>
      <c r="N757" s="43"/>
      <c r="O757" s="107">
        <v>467003</v>
      </c>
      <c r="P757" s="285"/>
    </row>
    <row r="758" spans="1:16" ht="36.75" customHeight="1" x14ac:dyDescent="0.25">
      <c r="A758" s="244"/>
      <c r="B758" s="245"/>
      <c r="C758" s="244"/>
      <c r="D758" s="244"/>
      <c r="E758" s="43" t="s">
        <v>116</v>
      </c>
      <c r="F758" s="244"/>
      <c r="G758" s="123"/>
      <c r="H758" s="123"/>
      <c r="I758" s="45"/>
      <c r="J758" s="45"/>
      <c r="K758" s="45"/>
      <c r="L758" s="45">
        <v>736.5</v>
      </c>
      <c r="M758" s="45">
        <v>736.5</v>
      </c>
      <c r="N758" s="43" t="s">
        <v>566</v>
      </c>
      <c r="O758" s="107">
        <v>467003</v>
      </c>
      <c r="P758" s="285"/>
    </row>
    <row r="759" spans="1:16" x14ac:dyDescent="0.25">
      <c r="A759" s="320"/>
      <c r="B759" s="245" t="s">
        <v>568</v>
      </c>
      <c r="C759" s="244" t="s">
        <v>148</v>
      </c>
      <c r="D759" s="244" t="s">
        <v>182</v>
      </c>
      <c r="E759" s="43" t="s">
        <v>564</v>
      </c>
      <c r="F759" s="284" t="s">
        <v>461</v>
      </c>
      <c r="G759" s="45"/>
      <c r="H759" s="45"/>
      <c r="I759" s="45">
        <v>19200</v>
      </c>
      <c r="J759" s="45">
        <v>22400</v>
      </c>
      <c r="K759" s="45">
        <v>25600</v>
      </c>
      <c r="L759" s="45">
        <v>25600</v>
      </c>
      <c r="M759" s="45"/>
      <c r="N759" s="107"/>
      <c r="O759" s="107">
        <v>467003</v>
      </c>
      <c r="P759" s="59"/>
    </row>
    <row r="760" spans="1:16" x14ac:dyDescent="0.25">
      <c r="A760" s="320"/>
      <c r="B760" s="245"/>
      <c r="C760" s="244"/>
      <c r="D760" s="244"/>
      <c r="E760" s="43" t="s">
        <v>116</v>
      </c>
      <c r="F760" s="284"/>
      <c r="G760" s="45"/>
      <c r="H760" s="45"/>
      <c r="I760" s="45">
        <v>5718.3360000000002</v>
      </c>
      <c r="J760" s="45">
        <v>7185.2479999999996</v>
      </c>
      <c r="K760" s="45">
        <v>8037.12</v>
      </c>
      <c r="L760" s="45">
        <v>9501.44</v>
      </c>
      <c r="M760" s="45"/>
      <c r="N760" s="43" t="s">
        <v>132</v>
      </c>
      <c r="O760" s="107">
        <v>467003</v>
      </c>
      <c r="P760" s="59"/>
    </row>
    <row r="761" spans="1:16" x14ac:dyDescent="0.25">
      <c r="A761" s="320"/>
      <c r="B761" s="245"/>
      <c r="C761" s="244"/>
      <c r="D761" s="244"/>
      <c r="E761" s="43" t="s">
        <v>116</v>
      </c>
      <c r="F761" s="284"/>
      <c r="G761" s="45"/>
      <c r="H761" s="45"/>
      <c r="I761" s="45">
        <v>3113.6640000000002</v>
      </c>
      <c r="J761" s="45">
        <v>3342.752</v>
      </c>
      <c r="K761" s="45">
        <v>4378.88</v>
      </c>
      <c r="L761" s="45">
        <v>3298.56</v>
      </c>
      <c r="M761" s="45"/>
      <c r="N761" s="107" t="s">
        <v>118</v>
      </c>
      <c r="O761" s="107">
        <v>467003</v>
      </c>
      <c r="P761" s="59"/>
    </row>
    <row r="762" spans="1:16" ht="30" x14ac:dyDescent="0.25">
      <c r="A762" s="57"/>
      <c r="B762" s="54" t="s">
        <v>569</v>
      </c>
      <c r="C762" s="43" t="s">
        <v>148</v>
      </c>
      <c r="D762" s="43" t="s">
        <v>182</v>
      </c>
      <c r="E762" s="43" t="s">
        <v>564</v>
      </c>
      <c r="F762" s="43" t="s">
        <v>461</v>
      </c>
      <c r="G762" s="45">
        <v>232690.9</v>
      </c>
      <c r="H762" s="45">
        <v>223488</v>
      </c>
      <c r="I762" s="45">
        <v>229003</v>
      </c>
      <c r="J762" s="45">
        <v>275000</v>
      </c>
      <c r="K762" s="45">
        <v>285000</v>
      </c>
      <c r="L762" s="45">
        <v>300000</v>
      </c>
      <c r="M762" s="45"/>
      <c r="N762" s="107" t="s">
        <v>96</v>
      </c>
      <c r="O762" s="107"/>
      <c r="P762" s="59"/>
    </row>
    <row r="763" spans="1:16" ht="17.25" customHeight="1" x14ac:dyDescent="0.25">
      <c r="A763" s="244"/>
      <c r="B763" s="245" t="s">
        <v>570</v>
      </c>
      <c r="C763" s="244" t="s">
        <v>148</v>
      </c>
      <c r="D763" s="244" t="s">
        <v>420</v>
      </c>
      <c r="E763" s="43" t="s">
        <v>12</v>
      </c>
      <c r="F763" s="244" t="s">
        <v>461</v>
      </c>
      <c r="G763" s="48"/>
      <c r="H763" s="48">
        <v>6</v>
      </c>
      <c r="I763" s="48">
        <v>15</v>
      </c>
      <c r="J763" s="48">
        <v>8</v>
      </c>
      <c r="K763" s="48">
        <v>5</v>
      </c>
      <c r="L763" s="48">
        <v>31</v>
      </c>
      <c r="M763" s="48">
        <v>10</v>
      </c>
      <c r="N763" s="43"/>
      <c r="O763" s="107"/>
      <c r="P763" s="55"/>
    </row>
    <row r="764" spans="1:16" ht="29.25" customHeight="1" x14ac:dyDescent="0.25">
      <c r="A764" s="244"/>
      <c r="B764" s="245"/>
      <c r="C764" s="244"/>
      <c r="D764" s="244"/>
      <c r="E764" s="43" t="s">
        <v>116</v>
      </c>
      <c r="F764" s="244"/>
      <c r="G764" s="45">
        <v>14000.3</v>
      </c>
      <c r="H764" s="45">
        <v>42064.800000000003</v>
      </c>
      <c r="I764" s="45">
        <v>4600.2</v>
      </c>
      <c r="J764" s="45">
        <v>16928.900000000001</v>
      </c>
      <c r="K764" s="45">
        <f t="shared" ref="K764:M764" si="51">SUM(K766:K915)</f>
        <v>18489.428322</v>
      </c>
      <c r="L764" s="45">
        <v>55256.1</v>
      </c>
      <c r="M764" s="45">
        <f t="shared" si="51"/>
        <v>40469.093779999988</v>
      </c>
      <c r="N764" s="107" t="s">
        <v>127</v>
      </c>
      <c r="O764" s="107"/>
      <c r="P764" s="55"/>
    </row>
    <row r="765" spans="1:16" ht="16.5" customHeight="1" x14ac:dyDescent="0.25">
      <c r="A765" s="57"/>
      <c r="B765" s="248" t="s">
        <v>13</v>
      </c>
      <c r="C765" s="249"/>
      <c r="D765" s="249"/>
      <c r="E765" s="249"/>
      <c r="F765" s="249"/>
      <c r="G765" s="249"/>
      <c r="H765" s="249"/>
      <c r="I765" s="249"/>
      <c r="J765" s="249"/>
      <c r="K765" s="249"/>
      <c r="L765" s="249"/>
      <c r="M765" s="249"/>
      <c r="N765" s="249"/>
      <c r="O765" s="249"/>
      <c r="P765" s="250"/>
    </row>
    <row r="766" spans="1:16" s="47" customFormat="1" ht="48" customHeight="1" x14ac:dyDescent="0.25">
      <c r="A766" s="319"/>
      <c r="B766" s="245" t="s">
        <v>871</v>
      </c>
      <c r="C766" s="244" t="s">
        <v>148</v>
      </c>
      <c r="D766" s="244" t="s">
        <v>182</v>
      </c>
      <c r="E766" s="43" t="s">
        <v>116</v>
      </c>
      <c r="F766" s="244" t="s">
        <v>111</v>
      </c>
      <c r="G766" s="45">
        <v>2897.5729999999999</v>
      </c>
      <c r="H766" s="45">
        <f>730.451+9.644</f>
        <v>740.09500000000003</v>
      </c>
      <c r="I766" s="45"/>
      <c r="J766" s="45"/>
      <c r="K766" s="45"/>
      <c r="L766" s="45"/>
      <c r="M766" s="197"/>
      <c r="N766" s="43" t="s">
        <v>134</v>
      </c>
      <c r="O766" s="43">
        <v>467004</v>
      </c>
      <c r="P766" s="251"/>
    </row>
    <row r="767" spans="1:16" s="47" customFormat="1" ht="19.5" customHeight="1" x14ac:dyDescent="0.25">
      <c r="A767" s="319"/>
      <c r="B767" s="245"/>
      <c r="C767" s="244"/>
      <c r="D767" s="244"/>
      <c r="E767" s="43" t="s">
        <v>116</v>
      </c>
      <c r="F767" s="244"/>
      <c r="G767" s="45"/>
      <c r="H767" s="45">
        <v>650</v>
      </c>
      <c r="I767" s="45">
        <v>100</v>
      </c>
      <c r="J767" s="45">
        <v>300</v>
      </c>
      <c r="K767" s="45">
        <v>1638.0583220000001</v>
      </c>
      <c r="L767" s="45"/>
      <c r="M767" s="197"/>
      <c r="N767" s="43" t="s">
        <v>118</v>
      </c>
      <c r="O767" s="43">
        <v>467004</v>
      </c>
      <c r="P767" s="251"/>
    </row>
    <row r="768" spans="1:16" s="47" customFormat="1" ht="42.75" customHeight="1" x14ac:dyDescent="0.25">
      <c r="A768" s="319"/>
      <c r="B768" s="245" t="s">
        <v>872</v>
      </c>
      <c r="C768" s="244" t="s">
        <v>148</v>
      </c>
      <c r="D768" s="244" t="s">
        <v>182</v>
      </c>
      <c r="E768" s="43" t="s">
        <v>116</v>
      </c>
      <c r="F768" s="244" t="s">
        <v>111</v>
      </c>
      <c r="G768" s="45">
        <v>2274.2429999999999</v>
      </c>
      <c r="H768" s="45">
        <v>1189.789</v>
      </c>
      <c r="I768" s="45"/>
      <c r="J768" s="45"/>
      <c r="K768" s="45"/>
      <c r="L768" s="45"/>
      <c r="M768" s="197"/>
      <c r="N768" s="43" t="s">
        <v>134</v>
      </c>
      <c r="O768" s="43">
        <v>467004</v>
      </c>
      <c r="P768" s="251"/>
    </row>
    <row r="769" spans="1:16" s="47" customFormat="1" ht="24" customHeight="1" x14ac:dyDescent="0.25">
      <c r="A769" s="319"/>
      <c r="B769" s="245"/>
      <c r="C769" s="244"/>
      <c r="D769" s="244"/>
      <c r="E769" s="43" t="s">
        <v>116</v>
      </c>
      <c r="F769" s="244"/>
      <c r="G769" s="45">
        <v>200</v>
      </c>
      <c r="H769" s="45">
        <v>64.962999999999994</v>
      </c>
      <c r="I769" s="45"/>
      <c r="J769" s="45"/>
      <c r="K769" s="45"/>
      <c r="L769" s="45"/>
      <c r="M769" s="197"/>
      <c r="N769" s="43" t="s">
        <v>118</v>
      </c>
      <c r="O769" s="43">
        <v>467004</v>
      </c>
      <c r="P769" s="251"/>
    </row>
    <row r="770" spans="1:16" s="47" customFormat="1" ht="42" customHeight="1" x14ac:dyDescent="0.25">
      <c r="A770" s="319"/>
      <c r="B770" s="245" t="s">
        <v>571</v>
      </c>
      <c r="C770" s="244" t="s">
        <v>148</v>
      </c>
      <c r="D770" s="244" t="s">
        <v>182</v>
      </c>
      <c r="E770" s="242" t="s">
        <v>116</v>
      </c>
      <c r="F770" s="244" t="s">
        <v>111</v>
      </c>
      <c r="G770" s="240"/>
      <c r="H770" s="240">
        <v>44.923099999999998</v>
      </c>
      <c r="I770" s="240">
        <v>117.09347</v>
      </c>
      <c r="J770" s="240"/>
      <c r="K770" s="240"/>
      <c r="L770" s="240"/>
      <c r="M770" s="246"/>
      <c r="N770" s="242" t="s">
        <v>118</v>
      </c>
      <c r="O770" s="242">
        <v>467004</v>
      </c>
      <c r="P770" s="251"/>
    </row>
    <row r="771" spans="1:16" s="47" customFormat="1" ht="41.25" customHeight="1" x14ac:dyDescent="0.25">
      <c r="A771" s="319"/>
      <c r="B771" s="245"/>
      <c r="C771" s="244"/>
      <c r="D771" s="244"/>
      <c r="E771" s="243"/>
      <c r="F771" s="244"/>
      <c r="G771" s="241"/>
      <c r="H771" s="241"/>
      <c r="I771" s="241"/>
      <c r="J771" s="241"/>
      <c r="K771" s="241"/>
      <c r="L771" s="241"/>
      <c r="M771" s="247"/>
      <c r="N771" s="243"/>
      <c r="O771" s="243"/>
      <c r="P771" s="251"/>
    </row>
    <row r="772" spans="1:16" s="47" customFormat="1" ht="54.75" customHeight="1" x14ac:dyDescent="0.25">
      <c r="A772" s="319"/>
      <c r="B772" s="245" t="s">
        <v>572</v>
      </c>
      <c r="C772" s="244" t="s">
        <v>148</v>
      </c>
      <c r="D772" s="244" t="s">
        <v>182</v>
      </c>
      <c r="E772" s="242" t="s">
        <v>116</v>
      </c>
      <c r="F772" s="244" t="s">
        <v>111</v>
      </c>
      <c r="G772" s="240"/>
      <c r="H772" s="240">
        <f>56.989+136.811</f>
        <v>193.8</v>
      </c>
      <c r="I772" s="240"/>
      <c r="J772" s="240"/>
      <c r="K772" s="240"/>
      <c r="L772" s="240"/>
      <c r="M772" s="246"/>
      <c r="N772" s="242" t="s">
        <v>132</v>
      </c>
      <c r="O772" s="242">
        <v>467004</v>
      </c>
      <c r="P772" s="251"/>
    </row>
    <row r="773" spans="1:16" s="47" customFormat="1" ht="54" customHeight="1" x14ac:dyDescent="0.25">
      <c r="A773" s="319"/>
      <c r="B773" s="245"/>
      <c r="C773" s="244"/>
      <c r="D773" s="244"/>
      <c r="E773" s="243"/>
      <c r="F773" s="244"/>
      <c r="G773" s="241"/>
      <c r="H773" s="241"/>
      <c r="I773" s="241"/>
      <c r="J773" s="241"/>
      <c r="K773" s="241"/>
      <c r="L773" s="241"/>
      <c r="M773" s="247"/>
      <c r="N773" s="243"/>
      <c r="O773" s="243"/>
      <c r="P773" s="251"/>
    </row>
    <row r="774" spans="1:16" s="47" customFormat="1" ht="42.75" customHeight="1" x14ac:dyDescent="0.25">
      <c r="A774" s="319"/>
      <c r="B774" s="245" t="s">
        <v>573</v>
      </c>
      <c r="C774" s="244" t="s">
        <v>148</v>
      </c>
      <c r="D774" s="244" t="s">
        <v>182</v>
      </c>
      <c r="E774" s="43" t="s">
        <v>116</v>
      </c>
      <c r="F774" s="244" t="s">
        <v>111</v>
      </c>
      <c r="G774" s="45"/>
      <c r="H774" s="45">
        <v>690.02</v>
      </c>
      <c r="I774" s="45"/>
      <c r="J774" s="45"/>
      <c r="K774" s="45"/>
      <c r="L774" s="45"/>
      <c r="M774" s="197"/>
      <c r="N774" s="43" t="s">
        <v>132</v>
      </c>
      <c r="O774" s="43">
        <v>467004</v>
      </c>
      <c r="P774" s="198"/>
    </row>
    <row r="775" spans="1:16" s="47" customFormat="1" ht="32.25" customHeight="1" x14ac:dyDescent="0.25">
      <c r="A775" s="319"/>
      <c r="B775" s="245"/>
      <c r="C775" s="244"/>
      <c r="D775" s="244"/>
      <c r="E775" s="43" t="s">
        <v>116</v>
      </c>
      <c r="F775" s="244"/>
      <c r="G775" s="45"/>
      <c r="H775" s="45">
        <v>298.38499999999999</v>
      </c>
      <c r="I775" s="45"/>
      <c r="J775" s="45"/>
      <c r="K775" s="45"/>
      <c r="L775" s="45"/>
      <c r="M775" s="197"/>
      <c r="N775" s="43" t="s">
        <v>118</v>
      </c>
      <c r="O775" s="43">
        <v>467004</v>
      </c>
      <c r="P775" s="198"/>
    </row>
    <row r="776" spans="1:16" s="47" customFormat="1" ht="30" customHeight="1" x14ac:dyDescent="0.25">
      <c r="A776" s="319"/>
      <c r="B776" s="245" t="s">
        <v>574</v>
      </c>
      <c r="C776" s="244" t="s">
        <v>148</v>
      </c>
      <c r="D776" s="244" t="s">
        <v>182</v>
      </c>
      <c r="E776" s="43" t="s">
        <v>116</v>
      </c>
      <c r="F776" s="244" t="s">
        <v>111</v>
      </c>
      <c r="G776" s="45"/>
      <c r="H776" s="45">
        <v>1557.47</v>
      </c>
      <c r="I776" s="45"/>
      <c r="J776" s="45"/>
      <c r="K776" s="45"/>
      <c r="L776" s="45"/>
      <c r="M776" s="197"/>
      <c r="N776" s="43" t="s">
        <v>132</v>
      </c>
      <c r="O776" s="43">
        <v>467004</v>
      </c>
      <c r="P776" s="198"/>
    </row>
    <row r="777" spans="1:16" s="47" customFormat="1" ht="20.25" customHeight="1" x14ac:dyDescent="0.25">
      <c r="A777" s="319"/>
      <c r="B777" s="245"/>
      <c r="C777" s="244"/>
      <c r="D777" s="244"/>
      <c r="E777" s="43" t="s">
        <v>116</v>
      </c>
      <c r="F777" s="244"/>
      <c r="G777" s="45">
        <v>240</v>
      </c>
      <c r="H777" s="45">
        <v>200</v>
      </c>
      <c r="I777" s="45"/>
      <c r="J777" s="45"/>
      <c r="K777" s="45"/>
      <c r="L777" s="45"/>
      <c r="M777" s="197"/>
      <c r="N777" s="43" t="s">
        <v>118</v>
      </c>
      <c r="O777" s="43">
        <v>467004</v>
      </c>
      <c r="P777" s="198"/>
    </row>
    <row r="778" spans="1:16" s="47" customFormat="1" ht="63.75" customHeight="1" x14ac:dyDescent="0.25">
      <c r="A778" s="319"/>
      <c r="B778" s="245" t="s">
        <v>577</v>
      </c>
      <c r="C778" s="244" t="s">
        <v>148</v>
      </c>
      <c r="D778" s="244" t="s">
        <v>182</v>
      </c>
      <c r="E778" s="242" t="s">
        <v>116</v>
      </c>
      <c r="F778" s="244" t="s">
        <v>111</v>
      </c>
      <c r="G778" s="240">
        <v>751.08100000000002</v>
      </c>
      <c r="H778" s="240">
        <v>127</v>
      </c>
      <c r="I778" s="240"/>
      <c r="J778" s="240"/>
      <c r="K778" s="240"/>
      <c r="L778" s="240"/>
      <c r="M778" s="246"/>
      <c r="N778" s="242" t="s">
        <v>132</v>
      </c>
      <c r="O778" s="242">
        <v>467004</v>
      </c>
      <c r="P778" s="251"/>
    </row>
    <row r="779" spans="1:16" s="47" customFormat="1" ht="22.5" customHeight="1" x14ac:dyDescent="0.25">
      <c r="A779" s="319"/>
      <c r="B779" s="245"/>
      <c r="C779" s="244"/>
      <c r="D779" s="244"/>
      <c r="E779" s="243"/>
      <c r="F779" s="244"/>
      <c r="G779" s="241"/>
      <c r="H779" s="241"/>
      <c r="I779" s="241"/>
      <c r="J779" s="241"/>
      <c r="K779" s="241"/>
      <c r="L779" s="241"/>
      <c r="M779" s="247"/>
      <c r="N779" s="243"/>
      <c r="O779" s="243"/>
      <c r="P779" s="251"/>
    </row>
    <row r="780" spans="1:16" s="47" customFormat="1" ht="58.5" customHeight="1" x14ac:dyDescent="0.25">
      <c r="A780" s="319"/>
      <c r="B780" s="245" t="s">
        <v>576</v>
      </c>
      <c r="C780" s="244" t="s">
        <v>148</v>
      </c>
      <c r="D780" s="244" t="s">
        <v>182</v>
      </c>
      <c r="E780" s="242" t="s">
        <v>116</v>
      </c>
      <c r="F780" s="244" t="s">
        <v>111</v>
      </c>
      <c r="G780" s="240"/>
      <c r="H780" s="240">
        <v>200</v>
      </c>
      <c r="I780" s="240"/>
      <c r="J780" s="240"/>
      <c r="K780" s="240"/>
      <c r="L780" s="240">
        <v>2145.1060000000002</v>
      </c>
      <c r="M780" s="246"/>
      <c r="N780" s="242" t="s">
        <v>118</v>
      </c>
      <c r="O780" s="242">
        <v>467004</v>
      </c>
      <c r="P780" s="251"/>
    </row>
    <row r="781" spans="1:16" s="47" customFormat="1" ht="36.75" customHeight="1" x14ac:dyDescent="0.25">
      <c r="A781" s="319"/>
      <c r="B781" s="245"/>
      <c r="C781" s="244"/>
      <c r="D781" s="244"/>
      <c r="E781" s="243"/>
      <c r="F781" s="244"/>
      <c r="G781" s="241"/>
      <c r="H781" s="241"/>
      <c r="I781" s="241"/>
      <c r="J781" s="241"/>
      <c r="K781" s="241"/>
      <c r="L781" s="241"/>
      <c r="M781" s="247"/>
      <c r="N781" s="243"/>
      <c r="O781" s="243"/>
      <c r="P781" s="251"/>
    </row>
    <row r="782" spans="1:16" s="47" customFormat="1" ht="42.75" customHeight="1" x14ac:dyDescent="0.25">
      <c r="A782" s="319"/>
      <c r="B782" s="245" t="s">
        <v>575</v>
      </c>
      <c r="C782" s="244" t="s">
        <v>148</v>
      </c>
      <c r="D782" s="244" t="s">
        <v>182</v>
      </c>
      <c r="E782" s="43" t="s">
        <v>116</v>
      </c>
      <c r="F782" s="244" t="s">
        <v>111</v>
      </c>
      <c r="G782" s="45"/>
      <c r="H782" s="45"/>
      <c r="I782" s="45"/>
      <c r="J782" s="45"/>
      <c r="K782" s="45"/>
      <c r="L782" s="45">
        <v>350</v>
      </c>
      <c r="M782" s="197"/>
      <c r="N782" s="43" t="s">
        <v>120</v>
      </c>
      <c r="O782" s="43">
        <v>467004</v>
      </c>
      <c r="P782" s="251"/>
    </row>
    <row r="783" spans="1:16" s="47" customFormat="1" ht="34.5" customHeight="1" x14ac:dyDescent="0.25">
      <c r="A783" s="319"/>
      <c r="B783" s="245"/>
      <c r="C783" s="244"/>
      <c r="D783" s="244"/>
      <c r="E783" s="43" t="s">
        <v>116</v>
      </c>
      <c r="F783" s="244"/>
      <c r="G783" s="45"/>
      <c r="H783" s="45"/>
      <c r="I783" s="45"/>
      <c r="J783" s="45"/>
      <c r="K783" s="45"/>
      <c r="L783" s="45">
        <v>703.9190000000001</v>
      </c>
      <c r="M783" s="197"/>
      <c r="N783" s="43" t="s">
        <v>118</v>
      </c>
      <c r="O783" s="43">
        <v>467004</v>
      </c>
      <c r="P783" s="251"/>
    </row>
    <row r="784" spans="1:16" s="47" customFormat="1" ht="39.75" customHeight="1" x14ac:dyDescent="0.25">
      <c r="A784" s="319"/>
      <c r="B784" s="245" t="s">
        <v>578</v>
      </c>
      <c r="C784" s="244" t="s">
        <v>148</v>
      </c>
      <c r="D784" s="244" t="s">
        <v>182</v>
      </c>
      <c r="E784" s="242" t="s">
        <v>116</v>
      </c>
      <c r="F784" s="244" t="s">
        <v>111</v>
      </c>
      <c r="G784" s="240"/>
      <c r="H784" s="240"/>
      <c r="I784" s="240"/>
      <c r="J784" s="240"/>
      <c r="K784" s="240"/>
      <c r="L784" s="240">
        <v>331.3</v>
      </c>
      <c r="M784" s="246"/>
      <c r="N784" s="242" t="s">
        <v>118</v>
      </c>
      <c r="O784" s="242">
        <v>467004</v>
      </c>
      <c r="P784" s="251"/>
    </row>
    <row r="785" spans="1:16" s="47" customFormat="1" ht="60.75" customHeight="1" x14ac:dyDescent="0.25">
      <c r="A785" s="319"/>
      <c r="B785" s="245"/>
      <c r="C785" s="244"/>
      <c r="D785" s="244"/>
      <c r="E785" s="243"/>
      <c r="F785" s="244"/>
      <c r="G785" s="241"/>
      <c r="H785" s="241"/>
      <c r="I785" s="241"/>
      <c r="J785" s="241"/>
      <c r="K785" s="241"/>
      <c r="L785" s="241"/>
      <c r="M785" s="247"/>
      <c r="N785" s="243"/>
      <c r="O785" s="243"/>
      <c r="P785" s="251"/>
    </row>
    <row r="786" spans="1:16" s="47" customFormat="1" ht="45.75" customHeight="1" x14ac:dyDescent="0.25">
      <c r="A786" s="319"/>
      <c r="B786" s="245" t="s">
        <v>579</v>
      </c>
      <c r="C786" s="244" t="s">
        <v>148</v>
      </c>
      <c r="D786" s="244" t="s">
        <v>182</v>
      </c>
      <c r="E786" s="43" t="s">
        <v>116</v>
      </c>
      <c r="F786" s="244" t="s">
        <v>111</v>
      </c>
      <c r="G786" s="45"/>
      <c r="H786" s="45">
        <v>383.23</v>
      </c>
      <c r="I786" s="45"/>
      <c r="J786" s="45"/>
      <c r="K786" s="45"/>
      <c r="L786" s="45"/>
      <c r="M786" s="197"/>
      <c r="N786" s="43" t="s">
        <v>132</v>
      </c>
      <c r="O786" s="43">
        <v>467004</v>
      </c>
      <c r="P786" s="198"/>
    </row>
    <row r="787" spans="1:16" s="47" customFormat="1" ht="32.25" customHeight="1" x14ac:dyDescent="0.25">
      <c r="A787" s="319"/>
      <c r="B787" s="245"/>
      <c r="C787" s="244"/>
      <c r="D787" s="244"/>
      <c r="E787" s="43" t="s">
        <v>116</v>
      </c>
      <c r="F787" s="244"/>
      <c r="G787" s="45">
        <v>1</v>
      </c>
      <c r="H787" s="45">
        <v>12.9</v>
      </c>
      <c r="I787" s="45">
        <v>53.8</v>
      </c>
      <c r="J787" s="45"/>
      <c r="K787" s="45"/>
      <c r="L787" s="45"/>
      <c r="M787" s="197"/>
      <c r="N787" s="43" t="s">
        <v>118</v>
      </c>
      <c r="O787" s="43">
        <v>467004</v>
      </c>
      <c r="P787" s="198"/>
    </row>
    <row r="788" spans="1:16" s="47" customFormat="1" ht="57.75" customHeight="1" x14ac:dyDescent="0.25">
      <c r="A788" s="319"/>
      <c r="B788" s="245" t="s">
        <v>580</v>
      </c>
      <c r="C788" s="244" t="s">
        <v>148</v>
      </c>
      <c r="D788" s="244" t="s">
        <v>182</v>
      </c>
      <c r="E788" s="43" t="s">
        <v>116</v>
      </c>
      <c r="F788" s="244" t="s">
        <v>111</v>
      </c>
      <c r="G788" s="45"/>
      <c r="H788" s="45">
        <v>1189.558</v>
      </c>
      <c r="I788" s="45"/>
      <c r="J788" s="45"/>
      <c r="K788" s="45"/>
      <c r="L788" s="45"/>
      <c r="M788" s="197"/>
      <c r="N788" s="43" t="s">
        <v>132</v>
      </c>
      <c r="O788" s="43">
        <v>467004</v>
      </c>
      <c r="P788" s="198"/>
    </row>
    <row r="789" spans="1:16" s="47" customFormat="1" ht="18.75" customHeight="1" x14ac:dyDescent="0.25">
      <c r="A789" s="319"/>
      <c r="B789" s="245"/>
      <c r="C789" s="244"/>
      <c r="D789" s="244"/>
      <c r="E789" s="43" t="s">
        <v>116</v>
      </c>
      <c r="F789" s="244"/>
      <c r="G789" s="45">
        <v>1</v>
      </c>
      <c r="H789" s="45"/>
      <c r="I789" s="45">
        <v>100</v>
      </c>
      <c r="J789" s="45">
        <v>198.08199999999999</v>
      </c>
      <c r="K789" s="45">
        <v>1200</v>
      </c>
      <c r="L789" s="45"/>
      <c r="M789" s="197"/>
      <c r="N789" s="43" t="s">
        <v>118</v>
      </c>
      <c r="O789" s="43">
        <v>467004</v>
      </c>
      <c r="P789" s="198"/>
    </row>
    <row r="790" spans="1:16" s="47" customFormat="1" ht="48" customHeight="1" x14ac:dyDescent="0.25">
      <c r="A790" s="319"/>
      <c r="B790" s="245" t="s">
        <v>581</v>
      </c>
      <c r="C790" s="244" t="s">
        <v>148</v>
      </c>
      <c r="D790" s="244" t="s">
        <v>182</v>
      </c>
      <c r="E790" s="43" t="s">
        <v>116</v>
      </c>
      <c r="F790" s="244" t="s">
        <v>111</v>
      </c>
      <c r="G790" s="45"/>
      <c r="H790" s="45">
        <v>3343.2179999999998</v>
      </c>
      <c r="I790" s="45"/>
      <c r="J790" s="45"/>
      <c r="K790" s="45"/>
      <c r="L790" s="45"/>
      <c r="M790" s="197"/>
      <c r="N790" s="43" t="s">
        <v>132</v>
      </c>
      <c r="O790" s="43">
        <v>467004</v>
      </c>
      <c r="P790" s="198"/>
    </row>
    <row r="791" spans="1:16" s="47" customFormat="1" ht="25.5" customHeight="1" x14ac:dyDescent="0.25">
      <c r="A791" s="319"/>
      <c r="B791" s="245"/>
      <c r="C791" s="244"/>
      <c r="D791" s="244"/>
      <c r="E791" s="43" t="s">
        <v>116</v>
      </c>
      <c r="F791" s="244"/>
      <c r="G791" s="45">
        <v>1</v>
      </c>
      <c r="H791" s="45">
        <v>50</v>
      </c>
      <c r="I791" s="45">
        <v>320.85599999999999</v>
      </c>
      <c r="J791" s="45"/>
      <c r="K791" s="45"/>
      <c r="L791" s="45"/>
      <c r="M791" s="197"/>
      <c r="N791" s="43" t="s">
        <v>118</v>
      </c>
      <c r="O791" s="43">
        <v>467004</v>
      </c>
      <c r="P791" s="198"/>
    </row>
    <row r="792" spans="1:16" s="47" customFormat="1" ht="44.25" customHeight="1" x14ac:dyDescent="0.25">
      <c r="A792" s="319"/>
      <c r="B792" s="245" t="s">
        <v>582</v>
      </c>
      <c r="C792" s="244" t="s">
        <v>148</v>
      </c>
      <c r="D792" s="244" t="s">
        <v>182</v>
      </c>
      <c r="E792" s="242" t="s">
        <v>116</v>
      </c>
      <c r="F792" s="244" t="s">
        <v>111</v>
      </c>
      <c r="G792" s="240"/>
      <c r="H792" s="240"/>
      <c r="I792" s="240"/>
      <c r="J792" s="240"/>
      <c r="K792" s="240"/>
      <c r="L792" s="240">
        <v>210.78399999999999</v>
      </c>
      <c r="M792" s="246"/>
      <c r="N792" s="242" t="s">
        <v>118</v>
      </c>
      <c r="O792" s="242">
        <v>467004</v>
      </c>
      <c r="P792" s="251"/>
    </row>
    <row r="793" spans="1:16" s="47" customFormat="1" ht="48.75" customHeight="1" x14ac:dyDescent="0.25">
      <c r="A793" s="319"/>
      <c r="B793" s="245"/>
      <c r="C793" s="244"/>
      <c r="D793" s="244"/>
      <c r="E793" s="243"/>
      <c r="F793" s="244"/>
      <c r="G793" s="241"/>
      <c r="H793" s="241"/>
      <c r="I793" s="241"/>
      <c r="J793" s="241"/>
      <c r="K793" s="241"/>
      <c r="L793" s="241"/>
      <c r="M793" s="247"/>
      <c r="N793" s="243"/>
      <c r="O793" s="243"/>
      <c r="P793" s="251"/>
    </row>
    <row r="794" spans="1:16" s="47" customFormat="1" ht="45" customHeight="1" x14ac:dyDescent="0.25">
      <c r="A794" s="319"/>
      <c r="B794" s="245" t="s">
        <v>583</v>
      </c>
      <c r="C794" s="244" t="s">
        <v>148</v>
      </c>
      <c r="D794" s="244" t="s">
        <v>182</v>
      </c>
      <c r="E794" s="43" t="s">
        <v>116</v>
      </c>
      <c r="F794" s="244" t="s">
        <v>111</v>
      </c>
      <c r="G794" s="45"/>
      <c r="H794" s="45"/>
      <c r="I794" s="45"/>
      <c r="J794" s="45">
        <v>2694.7179999999998</v>
      </c>
      <c r="K794" s="45"/>
      <c r="L794" s="45"/>
      <c r="M794" s="197"/>
      <c r="N794" s="43" t="s">
        <v>120</v>
      </c>
      <c r="O794" s="43">
        <v>467004</v>
      </c>
      <c r="P794" s="198"/>
    </row>
    <row r="795" spans="1:16" s="47" customFormat="1" ht="54" customHeight="1" x14ac:dyDescent="0.25">
      <c r="A795" s="319"/>
      <c r="B795" s="245"/>
      <c r="C795" s="244"/>
      <c r="D795" s="244"/>
      <c r="E795" s="43" t="s">
        <v>116</v>
      </c>
      <c r="F795" s="244"/>
      <c r="G795" s="45"/>
      <c r="H795" s="45"/>
      <c r="I795" s="45"/>
      <c r="J795" s="45">
        <v>1154.8791000000001</v>
      </c>
      <c r="K795" s="45"/>
      <c r="L795" s="45"/>
      <c r="M795" s="197"/>
      <c r="N795" s="43" t="s">
        <v>118</v>
      </c>
      <c r="O795" s="43">
        <v>467004</v>
      </c>
      <c r="P795" s="198"/>
    </row>
    <row r="796" spans="1:16" s="47" customFormat="1" ht="79.5" customHeight="1" x14ac:dyDescent="0.25">
      <c r="A796" s="319"/>
      <c r="B796" s="245" t="s">
        <v>584</v>
      </c>
      <c r="C796" s="244" t="s">
        <v>148</v>
      </c>
      <c r="D796" s="244" t="s">
        <v>182</v>
      </c>
      <c r="E796" s="43" t="s">
        <v>116</v>
      </c>
      <c r="F796" s="244" t="s">
        <v>111</v>
      </c>
      <c r="G796" s="45"/>
      <c r="H796" s="45"/>
      <c r="I796" s="45"/>
      <c r="J796" s="45">
        <v>5000</v>
      </c>
      <c r="K796" s="45">
        <v>5630.0389999999998</v>
      </c>
      <c r="L796" s="45"/>
      <c r="M796" s="197"/>
      <c r="N796" s="43" t="s">
        <v>120</v>
      </c>
      <c r="O796" s="43">
        <v>467004</v>
      </c>
      <c r="P796" s="198"/>
    </row>
    <row r="797" spans="1:16" s="47" customFormat="1" ht="47.25" customHeight="1" x14ac:dyDescent="0.25">
      <c r="A797" s="319"/>
      <c r="B797" s="245"/>
      <c r="C797" s="244"/>
      <c r="D797" s="244"/>
      <c r="E797" s="43" t="s">
        <v>116</v>
      </c>
      <c r="F797" s="244"/>
      <c r="G797" s="45"/>
      <c r="H797" s="45"/>
      <c r="I797" s="45"/>
      <c r="J797" s="45">
        <v>1500</v>
      </c>
      <c r="K797" s="45">
        <v>3055.7310000000002</v>
      </c>
      <c r="L797" s="45"/>
      <c r="M797" s="197"/>
      <c r="N797" s="43" t="s">
        <v>118</v>
      </c>
      <c r="O797" s="43">
        <v>467004</v>
      </c>
      <c r="P797" s="198"/>
    </row>
    <row r="798" spans="1:16" s="47" customFormat="1" ht="69" customHeight="1" x14ac:dyDescent="0.25">
      <c r="A798" s="319"/>
      <c r="B798" s="245" t="s">
        <v>585</v>
      </c>
      <c r="C798" s="244" t="s">
        <v>148</v>
      </c>
      <c r="D798" s="244" t="s">
        <v>182</v>
      </c>
      <c r="E798" s="43" t="s">
        <v>116</v>
      </c>
      <c r="F798" s="244" t="s">
        <v>111</v>
      </c>
      <c r="G798" s="45"/>
      <c r="H798" s="45"/>
      <c r="I798" s="45"/>
      <c r="J798" s="45">
        <v>983.447</v>
      </c>
      <c r="K798" s="45"/>
      <c r="L798" s="45"/>
      <c r="M798" s="197"/>
      <c r="N798" s="43" t="s">
        <v>120</v>
      </c>
      <c r="O798" s="43">
        <v>467004</v>
      </c>
      <c r="P798" s="198"/>
    </row>
    <row r="799" spans="1:16" s="47" customFormat="1" ht="35.25" customHeight="1" x14ac:dyDescent="0.25">
      <c r="A799" s="319"/>
      <c r="B799" s="245"/>
      <c r="C799" s="244"/>
      <c r="D799" s="244"/>
      <c r="E799" s="43" t="s">
        <v>116</v>
      </c>
      <c r="F799" s="244"/>
      <c r="G799" s="45"/>
      <c r="H799" s="45"/>
      <c r="I799" s="45"/>
      <c r="J799" s="45">
        <v>421.47719999999998</v>
      </c>
      <c r="K799" s="45"/>
      <c r="L799" s="45"/>
      <c r="M799" s="197"/>
      <c r="N799" s="43" t="s">
        <v>118</v>
      </c>
      <c r="O799" s="43">
        <v>467004</v>
      </c>
      <c r="P799" s="198"/>
    </row>
    <row r="800" spans="1:16" s="47" customFormat="1" ht="71.25" customHeight="1" x14ac:dyDescent="0.25">
      <c r="A800" s="319"/>
      <c r="B800" s="245" t="s">
        <v>586</v>
      </c>
      <c r="C800" s="244" t="s">
        <v>148</v>
      </c>
      <c r="D800" s="244" t="s">
        <v>182</v>
      </c>
      <c r="E800" s="43" t="s">
        <v>116</v>
      </c>
      <c r="F800" s="244" t="s">
        <v>11</v>
      </c>
      <c r="G800" s="45"/>
      <c r="H800" s="45"/>
      <c r="I800" s="45"/>
      <c r="J800" s="45">
        <v>1000</v>
      </c>
      <c r="K800" s="45">
        <v>1463.0710999999999</v>
      </c>
      <c r="L800" s="45"/>
      <c r="M800" s="197"/>
      <c r="N800" s="43" t="s">
        <v>120</v>
      </c>
      <c r="O800" s="43">
        <v>467004</v>
      </c>
      <c r="P800" s="198"/>
    </row>
    <row r="801" spans="1:16" s="47" customFormat="1" ht="24.75" customHeight="1" x14ac:dyDescent="0.25">
      <c r="A801" s="319"/>
      <c r="B801" s="245"/>
      <c r="C801" s="244"/>
      <c r="D801" s="244"/>
      <c r="E801" s="43" t="s">
        <v>116</v>
      </c>
      <c r="F801" s="244"/>
      <c r="G801" s="45"/>
      <c r="H801" s="45"/>
      <c r="I801" s="45"/>
      <c r="J801" s="45">
        <v>300</v>
      </c>
      <c r="K801" s="45">
        <v>755.6019</v>
      </c>
      <c r="L801" s="45"/>
      <c r="M801" s="197"/>
      <c r="N801" s="43" t="s">
        <v>118</v>
      </c>
      <c r="O801" s="43">
        <v>467004</v>
      </c>
      <c r="P801" s="198"/>
    </row>
    <row r="802" spans="1:16" s="47" customFormat="1" ht="70.5" customHeight="1" x14ac:dyDescent="0.25">
      <c r="A802" s="319"/>
      <c r="B802" s="245" t="s">
        <v>587</v>
      </c>
      <c r="C802" s="244" t="s">
        <v>148</v>
      </c>
      <c r="D802" s="244" t="s">
        <v>182</v>
      </c>
      <c r="E802" s="43" t="s">
        <v>116</v>
      </c>
      <c r="F802" s="244" t="s">
        <v>111</v>
      </c>
      <c r="G802" s="45"/>
      <c r="H802" s="45"/>
      <c r="I802" s="45"/>
      <c r="J802" s="45">
        <v>149.13499999999999</v>
      </c>
      <c r="K802" s="45"/>
      <c r="L802" s="45"/>
      <c r="M802" s="197"/>
      <c r="N802" s="43" t="s">
        <v>120</v>
      </c>
      <c r="O802" s="43">
        <v>467004</v>
      </c>
      <c r="P802" s="198"/>
    </row>
    <row r="803" spans="1:16" s="47" customFormat="1" ht="26.25" customHeight="1" x14ac:dyDescent="0.25">
      <c r="A803" s="319"/>
      <c r="B803" s="245"/>
      <c r="C803" s="244"/>
      <c r="D803" s="244"/>
      <c r="E803" s="43" t="s">
        <v>116</v>
      </c>
      <c r="F803" s="244"/>
      <c r="G803" s="45"/>
      <c r="H803" s="45"/>
      <c r="I803" s="45"/>
      <c r="J803" s="45">
        <v>63.914999999999999</v>
      </c>
      <c r="K803" s="45"/>
      <c r="L803" s="45"/>
      <c r="M803" s="197"/>
      <c r="N803" s="43" t="s">
        <v>118</v>
      </c>
      <c r="O803" s="43">
        <v>467004</v>
      </c>
      <c r="P803" s="198"/>
    </row>
    <row r="804" spans="1:16" s="47" customFormat="1" ht="50.25" customHeight="1" x14ac:dyDescent="0.25">
      <c r="A804" s="319"/>
      <c r="B804" s="245" t="s">
        <v>588</v>
      </c>
      <c r="C804" s="244" t="s">
        <v>148</v>
      </c>
      <c r="D804" s="244" t="s">
        <v>182</v>
      </c>
      <c r="E804" s="43" t="s">
        <v>116</v>
      </c>
      <c r="F804" s="244" t="s">
        <v>111</v>
      </c>
      <c r="G804" s="45"/>
      <c r="H804" s="45">
        <v>1192.0907</v>
      </c>
      <c r="I804" s="45"/>
      <c r="J804" s="45"/>
      <c r="K804" s="45"/>
      <c r="L804" s="45"/>
      <c r="M804" s="197"/>
      <c r="N804" s="43" t="s">
        <v>132</v>
      </c>
      <c r="O804" s="43">
        <v>467004</v>
      </c>
      <c r="P804" s="198"/>
    </row>
    <row r="805" spans="1:16" s="47" customFormat="1" ht="16.5" customHeight="1" x14ac:dyDescent="0.25">
      <c r="A805" s="319"/>
      <c r="B805" s="245"/>
      <c r="C805" s="244"/>
      <c r="D805" s="244"/>
      <c r="E805" s="43" t="s">
        <v>116</v>
      </c>
      <c r="F805" s="244"/>
      <c r="G805" s="45">
        <v>300</v>
      </c>
      <c r="H805" s="45">
        <v>300</v>
      </c>
      <c r="I805" s="45">
        <v>149.4</v>
      </c>
      <c r="J805" s="45"/>
      <c r="K805" s="45"/>
      <c r="L805" s="45"/>
      <c r="M805" s="197"/>
      <c r="N805" s="43" t="s">
        <v>118</v>
      </c>
      <c r="O805" s="43">
        <v>467004</v>
      </c>
      <c r="P805" s="198"/>
    </row>
    <row r="806" spans="1:16" s="47" customFormat="1" ht="47.25" customHeight="1" x14ac:dyDescent="0.25">
      <c r="A806" s="319"/>
      <c r="B806" s="245" t="s">
        <v>589</v>
      </c>
      <c r="C806" s="244" t="s">
        <v>148</v>
      </c>
      <c r="D806" s="244" t="s">
        <v>182</v>
      </c>
      <c r="E806" s="43" t="s">
        <v>116</v>
      </c>
      <c r="F806" s="244" t="s">
        <v>111</v>
      </c>
      <c r="G806" s="45"/>
      <c r="H806" s="45">
        <v>1372.316</v>
      </c>
      <c r="I806" s="45"/>
      <c r="J806" s="45"/>
      <c r="K806" s="45"/>
      <c r="L806" s="45"/>
      <c r="M806" s="197"/>
      <c r="N806" s="43" t="s">
        <v>132</v>
      </c>
      <c r="O806" s="43">
        <v>467004</v>
      </c>
      <c r="P806" s="251"/>
    </row>
    <row r="807" spans="1:16" s="47" customFormat="1" ht="31.5" customHeight="1" x14ac:dyDescent="0.25">
      <c r="A807" s="319"/>
      <c r="B807" s="245"/>
      <c r="C807" s="244"/>
      <c r="D807" s="244"/>
      <c r="E807" s="43" t="s">
        <v>116</v>
      </c>
      <c r="F807" s="244"/>
      <c r="G807" s="45">
        <v>1114.8033</v>
      </c>
      <c r="H807" s="45">
        <v>150</v>
      </c>
      <c r="I807" s="45">
        <v>138.69999999999999</v>
      </c>
      <c r="J807" s="45"/>
      <c r="K807" s="45"/>
      <c r="L807" s="45"/>
      <c r="M807" s="197"/>
      <c r="N807" s="43" t="s">
        <v>118</v>
      </c>
      <c r="O807" s="43">
        <v>467004</v>
      </c>
      <c r="P807" s="251"/>
    </row>
    <row r="808" spans="1:16" s="47" customFormat="1" ht="43.5" customHeight="1" x14ac:dyDescent="0.25">
      <c r="A808" s="319"/>
      <c r="B808" s="245" t="s">
        <v>590</v>
      </c>
      <c r="C808" s="244" t="s">
        <v>148</v>
      </c>
      <c r="D808" s="244" t="s">
        <v>182</v>
      </c>
      <c r="E808" s="242" t="s">
        <v>116</v>
      </c>
      <c r="F808" s="244" t="s">
        <v>111</v>
      </c>
      <c r="G808" s="240"/>
      <c r="H808" s="240"/>
      <c r="I808" s="240">
        <v>320.38900000000001</v>
      </c>
      <c r="J808" s="240"/>
      <c r="K808" s="240"/>
      <c r="L808" s="240"/>
      <c r="M808" s="246"/>
      <c r="N808" s="242" t="s">
        <v>118</v>
      </c>
      <c r="O808" s="242">
        <v>467004</v>
      </c>
      <c r="P808" s="251"/>
    </row>
    <row r="809" spans="1:16" s="47" customFormat="1" ht="39" customHeight="1" x14ac:dyDescent="0.25">
      <c r="A809" s="319"/>
      <c r="B809" s="245"/>
      <c r="C809" s="244"/>
      <c r="D809" s="244"/>
      <c r="E809" s="243"/>
      <c r="F809" s="244"/>
      <c r="G809" s="241"/>
      <c r="H809" s="241"/>
      <c r="I809" s="241"/>
      <c r="J809" s="241"/>
      <c r="K809" s="241"/>
      <c r="L809" s="241"/>
      <c r="M809" s="247"/>
      <c r="N809" s="243"/>
      <c r="O809" s="243"/>
      <c r="P809" s="251"/>
    </row>
    <row r="810" spans="1:16" s="47" customFormat="1" ht="51.75" customHeight="1" x14ac:dyDescent="0.25">
      <c r="A810" s="319"/>
      <c r="B810" s="245" t="s">
        <v>591</v>
      </c>
      <c r="C810" s="244" t="s">
        <v>148</v>
      </c>
      <c r="D810" s="244" t="s">
        <v>182</v>
      </c>
      <c r="E810" s="43" t="s">
        <v>116</v>
      </c>
      <c r="F810" s="244" t="s">
        <v>111</v>
      </c>
      <c r="G810" s="45"/>
      <c r="H810" s="45">
        <v>2600</v>
      </c>
      <c r="I810" s="45"/>
      <c r="J810" s="45"/>
      <c r="K810" s="45"/>
      <c r="L810" s="45"/>
      <c r="M810" s="197"/>
      <c r="N810" s="43" t="s">
        <v>132</v>
      </c>
      <c r="O810" s="43">
        <v>467004</v>
      </c>
      <c r="P810" s="198"/>
    </row>
    <row r="811" spans="1:16" s="47" customFormat="1" ht="14.25" customHeight="1" x14ac:dyDescent="0.25">
      <c r="A811" s="319"/>
      <c r="B811" s="245"/>
      <c r="C811" s="244"/>
      <c r="D811" s="244"/>
      <c r="E811" s="43" t="s">
        <v>116</v>
      </c>
      <c r="F811" s="244"/>
      <c r="G811" s="45">
        <v>550</v>
      </c>
      <c r="H811" s="45">
        <v>350</v>
      </c>
      <c r="I811" s="45">
        <v>100</v>
      </c>
      <c r="J811" s="45">
        <v>300</v>
      </c>
      <c r="K811" s="45">
        <v>3846.9270000000001</v>
      </c>
      <c r="L811" s="45"/>
      <c r="M811" s="197"/>
      <c r="N811" s="43" t="s">
        <v>118</v>
      </c>
      <c r="O811" s="43">
        <v>467004</v>
      </c>
      <c r="P811" s="198"/>
    </row>
    <row r="812" spans="1:16" s="47" customFormat="1" ht="49.5" customHeight="1" x14ac:dyDescent="0.25">
      <c r="A812" s="319"/>
      <c r="B812" s="245" t="s">
        <v>592</v>
      </c>
      <c r="C812" s="244" t="s">
        <v>148</v>
      </c>
      <c r="D812" s="244" t="s">
        <v>182</v>
      </c>
      <c r="E812" s="242" t="s">
        <v>116</v>
      </c>
      <c r="F812" s="244" t="s">
        <v>111</v>
      </c>
      <c r="G812" s="240">
        <v>1779.2529999999999</v>
      </c>
      <c r="H812" s="240">
        <v>356.03800000000001</v>
      </c>
      <c r="I812" s="240"/>
      <c r="J812" s="240"/>
      <c r="K812" s="240"/>
      <c r="L812" s="240"/>
      <c r="M812" s="246"/>
      <c r="N812" s="242" t="s">
        <v>133</v>
      </c>
      <c r="O812" s="242">
        <v>467004</v>
      </c>
      <c r="P812" s="321"/>
    </row>
    <row r="813" spans="1:16" s="47" customFormat="1" ht="32.25" customHeight="1" x14ac:dyDescent="0.25">
      <c r="A813" s="319"/>
      <c r="B813" s="245"/>
      <c r="C813" s="244"/>
      <c r="D813" s="244"/>
      <c r="E813" s="243"/>
      <c r="F813" s="244"/>
      <c r="G813" s="241"/>
      <c r="H813" s="241"/>
      <c r="I813" s="241"/>
      <c r="J813" s="241"/>
      <c r="K813" s="241"/>
      <c r="L813" s="241"/>
      <c r="M813" s="247"/>
      <c r="N813" s="243"/>
      <c r="O813" s="243"/>
      <c r="P813" s="322"/>
    </row>
    <row r="814" spans="1:16" s="47" customFormat="1" ht="51" customHeight="1" x14ac:dyDescent="0.25">
      <c r="A814" s="319"/>
      <c r="B814" s="245" t="s">
        <v>593</v>
      </c>
      <c r="C814" s="244" t="s">
        <v>148</v>
      </c>
      <c r="D814" s="244" t="s">
        <v>182</v>
      </c>
      <c r="E814" s="43" t="s">
        <v>116</v>
      </c>
      <c r="F814" s="244" t="s">
        <v>111</v>
      </c>
      <c r="G814" s="45">
        <v>2070.4870000000001</v>
      </c>
      <c r="H814" s="45">
        <v>159.25899999999999</v>
      </c>
      <c r="I814" s="45"/>
      <c r="J814" s="45"/>
      <c r="K814" s="45"/>
      <c r="L814" s="45"/>
      <c r="M814" s="197"/>
      <c r="N814" s="43" t="s">
        <v>133</v>
      </c>
      <c r="O814" s="43">
        <v>467004</v>
      </c>
      <c r="P814" s="198"/>
    </row>
    <row r="815" spans="1:16" s="47" customFormat="1" ht="29.25" customHeight="1" x14ac:dyDescent="0.25">
      <c r="A815" s="319"/>
      <c r="B815" s="245"/>
      <c r="C815" s="244"/>
      <c r="D815" s="244"/>
      <c r="E815" s="43" t="s">
        <v>116</v>
      </c>
      <c r="F815" s="244"/>
      <c r="G815" s="45">
        <v>310.25659999999999</v>
      </c>
      <c r="H815" s="45">
        <v>240.74100000000001</v>
      </c>
      <c r="I815" s="45">
        <v>415</v>
      </c>
      <c r="J815" s="45"/>
      <c r="K815" s="45"/>
      <c r="L815" s="45"/>
      <c r="M815" s="197"/>
      <c r="N815" s="43" t="s">
        <v>118</v>
      </c>
      <c r="O815" s="43">
        <v>467004</v>
      </c>
      <c r="P815" s="198"/>
    </row>
    <row r="816" spans="1:16" s="47" customFormat="1" ht="59.25" customHeight="1" x14ac:dyDescent="0.25">
      <c r="A816" s="319"/>
      <c r="B816" s="245" t="s">
        <v>594</v>
      </c>
      <c r="C816" s="244" t="s">
        <v>148</v>
      </c>
      <c r="D816" s="244" t="s">
        <v>182</v>
      </c>
      <c r="E816" s="43" t="s">
        <v>116</v>
      </c>
      <c r="F816" s="244" t="s">
        <v>111</v>
      </c>
      <c r="G816" s="45"/>
      <c r="H816" s="45">
        <v>1093.444</v>
      </c>
      <c r="I816" s="45"/>
      <c r="J816" s="45"/>
      <c r="K816" s="45"/>
      <c r="L816" s="45"/>
      <c r="M816" s="197"/>
      <c r="N816" s="43" t="s">
        <v>132</v>
      </c>
      <c r="O816" s="43">
        <v>467004</v>
      </c>
      <c r="P816" s="198"/>
    </row>
    <row r="817" spans="1:16" s="47" customFormat="1" ht="36" customHeight="1" x14ac:dyDescent="0.25">
      <c r="A817" s="319"/>
      <c r="B817" s="245"/>
      <c r="C817" s="244"/>
      <c r="D817" s="244"/>
      <c r="E817" s="43" t="s">
        <v>116</v>
      </c>
      <c r="F817" s="244"/>
      <c r="G817" s="45"/>
      <c r="H817" s="45"/>
      <c r="I817" s="45"/>
      <c r="J817" s="45">
        <v>150</v>
      </c>
      <c r="K817" s="45">
        <v>300</v>
      </c>
      <c r="L817" s="45">
        <v>6613.8760000000002</v>
      </c>
      <c r="M817" s="45">
        <v>6613.8760000000002</v>
      </c>
      <c r="N817" s="43" t="s">
        <v>118</v>
      </c>
      <c r="O817" s="43">
        <v>467004</v>
      </c>
      <c r="P817" s="198"/>
    </row>
    <row r="818" spans="1:16" s="47" customFormat="1" ht="55.5" customHeight="1" x14ac:dyDescent="0.25">
      <c r="A818" s="319"/>
      <c r="B818" s="245" t="s">
        <v>595</v>
      </c>
      <c r="C818" s="244" t="s">
        <v>148</v>
      </c>
      <c r="D818" s="244" t="s">
        <v>182</v>
      </c>
      <c r="E818" s="43" t="s">
        <v>116</v>
      </c>
      <c r="F818" s="244" t="s">
        <v>111</v>
      </c>
      <c r="G818" s="45"/>
      <c r="H818" s="45">
        <v>993.08399999999995</v>
      </c>
      <c r="I818" s="45"/>
      <c r="J818" s="45"/>
      <c r="K818" s="45"/>
      <c r="L818" s="45"/>
      <c r="M818" s="197"/>
      <c r="N818" s="43" t="s">
        <v>132</v>
      </c>
      <c r="O818" s="43">
        <v>467004</v>
      </c>
      <c r="P818" s="198"/>
    </row>
    <row r="819" spans="1:16" s="47" customFormat="1" ht="36" customHeight="1" x14ac:dyDescent="0.25">
      <c r="A819" s="319"/>
      <c r="B819" s="245"/>
      <c r="C819" s="244"/>
      <c r="D819" s="244"/>
      <c r="E819" s="43" t="s">
        <v>116</v>
      </c>
      <c r="F819" s="244"/>
      <c r="G819" s="45"/>
      <c r="H819" s="45"/>
      <c r="I819" s="45"/>
      <c r="J819" s="45">
        <v>150</v>
      </c>
      <c r="K819" s="45">
        <v>300</v>
      </c>
      <c r="L819" s="45">
        <v>3839.1419999999998</v>
      </c>
      <c r="M819" s="45">
        <v>3839.1419999999998</v>
      </c>
      <c r="N819" s="43" t="s">
        <v>118</v>
      </c>
      <c r="O819" s="43">
        <v>467004</v>
      </c>
      <c r="P819" s="198"/>
    </row>
    <row r="820" spans="1:16" s="47" customFormat="1" ht="55.5" customHeight="1" x14ac:dyDescent="0.25">
      <c r="A820" s="319"/>
      <c r="B820" s="245" t="s">
        <v>596</v>
      </c>
      <c r="C820" s="244" t="s">
        <v>148</v>
      </c>
      <c r="D820" s="244" t="s">
        <v>182</v>
      </c>
      <c r="E820" s="43" t="s">
        <v>116</v>
      </c>
      <c r="F820" s="244" t="s">
        <v>111</v>
      </c>
      <c r="G820" s="45"/>
      <c r="H820" s="45">
        <v>4397.8</v>
      </c>
      <c r="I820" s="45"/>
      <c r="J820" s="45"/>
      <c r="K820" s="45"/>
      <c r="L820" s="45"/>
      <c r="M820" s="197"/>
      <c r="N820" s="43" t="s">
        <v>132</v>
      </c>
      <c r="O820" s="43">
        <v>467004</v>
      </c>
      <c r="P820" s="198"/>
    </row>
    <row r="821" spans="1:16" s="47" customFormat="1" ht="24.75" customHeight="1" x14ac:dyDescent="0.25">
      <c r="A821" s="319"/>
      <c r="B821" s="245"/>
      <c r="C821" s="244"/>
      <c r="D821" s="244"/>
      <c r="E821" s="43" t="s">
        <v>116</v>
      </c>
      <c r="F821" s="244"/>
      <c r="G821" s="45"/>
      <c r="H821" s="45"/>
      <c r="I821" s="45"/>
      <c r="J821" s="45">
        <v>150</v>
      </c>
      <c r="K821" s="45">
        <v>300</v>
      </c>
      <c r="L821" s="45">
        <v>1029.8</v>
      </c>
      <c r="M821" s="45">
        <v>1029.8</v>
      </c>
      <c r="N821" s="43" t="s">
        <v>118</v>
      </c>
      <c r="O821" s="43">
        <v>467004</v>
      </c>
      <c r="P821" s="198"/>
    </row>
    <row r="822" spans="1:16" s="47" customFormat="1" ht="52.5" customHeight="1" x14ac:dyDescent="0.25">
      <c r="A822" s="319"/>
      <c r="B822" s="245" t="s">
        <v>597</v>
      </c>
      <c r="C822" s="244" t="s">
        <v>148</v>
      </c>
      <c r="D822" s="244" t="s">
        <v>182</v>
      </c>
      <c r="E822" s="43" t="s">
        <v>116</v>
      </c>
      <c r="F822" s="244" t="s">
        <v>111</v>
      </c>
      <c r="G822" s="45"/>
      <c r="H822" s="45">
        <v>4212.0429999999997</v>
      </c>
      <c r="I822" s="45"/>
      <c r="J822" s="45"/>
      <c r="K822" s="45"/>
      <c r="L822" s="45"/>
      <c r="M822" s="197"/>
      <c r="N822" s="43" t="s">
        <v>132</v>
      </c>
      <c r="O822" s="43">
        <v>467004</v>
      </c>
      <c r="P822" s="198"/>
    </row>
    <row r="823" spans="1:16" s="47" customFormat="1" ht="30.75" customHeight="1" x14ac:dyDescent="0.25">
      <c r="A823" s="319"/>
      <c r="B823" s="245"/>
      <c r="C823" s="244"/>
      <c r="D823" s="244"/>
      <c r="E823" s="43" t="s">
        <v>116</v>
      </c>
      <c r="F823" s="244"/>
      <c r="G823" s="45"/>
      <c r="H823" s="45"/>
      <c r="I823" s="45">
        <v>626.70799999999997</v>
      </c>
      <c r="J823" s="45"/>
      <c r="K823" s="45"/>
      <c r="L823" s="45"/>
      <c r="M823" s="197"/>
      <c r="N823" s="43" t="s">
        <v>118</v>
      </c>
      <c r="O823" s="43">
        <v>467004</v>
      </c>
      <c r="P823" s="198"/>
    </row>
    <row r="824" spans="1:16" s="47" customFormat="1" ht="59.25" customHeight="1" x14ac:dyDescent="0.25">
      <c r="A824" s="319"/>
      <c r="B824" s="245" t="s">
        <v>598</v>
      </c>
      <c r="C824" s="244" t="s">
        <v>148</v>
      </c>
      <c r="D824" s="244" t="s">
        <v>182</v>
      </c>
      <c r="E824" s="43" t="s">
        <v>116</v>
      </c>
      <c r="F824" s="244" t="s">
        <v>111</v>
      </c>
      <c r="G824" s="45"/>
      <c r="H824" s="45">
        <v>6111.7269999999999</v>
      </c>
      <c r="I824" s="45"/>
      <c r="J824" s="45"/>
      <c r="K824" s="45"/>
      <c r="L824" s="45"/>
      <c r="M824" s="197"/>
      <c r="N824" s="43" t="s">
        <v>132</v>
      </c>
      <c r="O824" s="43">
        <v>467004</v>
      </c>
      <c r="P824" s="251"/>
    </row>
    <row r="825" spans="1:16" s="47" customFormat="1" ht="42" customHeight="1" x14ac:dyDescent="0.25">
      <c r="A825" s="319"/>
      <c r="B825" s="245"/>
      <c r="C825" s="244"/>
      <c r="D825" s="244"/>
      <c r="E825" s="43" t="s">
        <v>116</v>
      </c>
      <c r="F825" s="244"/>
      <c r="G825" s="45"/>
      <c r="H825" s="45"/>
      <c r="I825" s="45">
        <v>881.16099999999994</v>
      </c>
      <c r="J825" s="45"/>
      <c r="K825" s="45"/>
      <c r="L825" s="45"/>
      <c r="M825" s="197"/>
      <c r="N825" s="43" t="s">
        <v>118</v>
      </c>
      <c r="O825" s="43">
        <v>467004</v>
      </c>
      <c r="P825" s="251"/>
    </row>
    <row r="826" spans="1:16" s="47" customFormat="1" ht="59.25" customHeight="1" x14ac:dyDescent="0.25">
      <c r="A826" s="319"/>
      <c r="B826" s="245" t="s">
        <v>599</v>
      </c>
      <c r="C826" s="244" t="s">
        <v>148</v>
      </c>
      <c r="D826" s="244" t="s">
        <v>182</v>
      </c>
      <c r="E826" s="43" t="s">
        <v>116</v>
      </c>
      <c r="F826" s="244" t="s">
        <v>11</v>
      </c>
      <c r="G826" s="45"/>
      <c r="H826" s="45">
        <v>6773.4530000000004</v>
      </c>
      <c r="I826" s="45"/>
      <c r="J826" s="45"/>
      <c r="K826" s="45"/>
      <c r="L826" s="45"/>
      <c r="M826" s="197"/>
      <c r="N826" s="43" t="s">
        <v>132</v>
      </c>
      <c r="O826" s="43">
        <v>467004</v>
      </c>
      <c r="P826" s="198"/>
    </row>
    <row r="827" spans="1:16" s="47" customFormat="1" ht="35.25" customHeight="1" x14ac:dyDescent="0.25">
      <c r="A827" s="319"/>
      <c r="B827" s="245"/>
      <c r="C827" s="244"/>
      <c r="D827" s="244"/>
      <c r="E827" s="43" t="s">
        <v>116</v>
      </c>
      <c r="F827" s="244"/>
      <c r="G827" s="45"/>
      <c r="H827" s="45"/>
      <c r="I827" s="45">
        <v>829.67700000000002</v>
      </c>
      <c r="J827" s="45"/>
      <c r="K827" s="45"/>
      <c r="L827" s="45"/>
      <c r="M827" s="197"/>
      <c r="N827" s="43" t="s">
        <v>118</v>
      </c>
      <c r="O827" s="43">
        <v>467004</v>
      </c>
      <c r="P827" s="198"/>
    </row>
    <row r="828" spans="1:16" s="47" customFormat="1" ht="39" customHeight="1" x14ac:dyDescent="0.25">
      <c r="A828" s="319"/>
      <c r="B828" s="245" t="s">
        <v>600</v>
      </c>
      <c r="C828" s="244" t="s">
        <v>148</v>
      </c>
      <c r="D828" s="244" t="s">
        <v>182</v>
      </c>
      <c r="E828" s="242" t="s">
        <v>116</v>
      </c>
      <c r="F828" s="244" t="s">
        <v>111</v>
      </c>
      <c r="G828" s="240"/>
      <c r="H828" s="240"/>
      <c r="I828" s="240"/>
      <c r="J828" s="240"/>
      <c r="K828" s="240"/>
      <c r="L828" s="240">
        <v>2246.9306999999999</v>
      </c>
      <c r="M828" s="240">
        <v>2246.9306999999999</v>
      </c>
      <c r="N828" s="242" t="s">
        <v>118</v>
      </c>
      <c r="O828" s="242">
        <v>467004</v>
      </c>
      <c r="P828" s="251"/>
    </row>
    <row r="829" spans="1:16" s="47" customFormat="1" ht="16.5" customHeight="1" x14ac:dyDescent="0.25">
      <c r="A829" s="319"/>
      <c r="B829" s="245"/>
      <c r="C829" s="244"/>
      <c r="D829" s="244"/>
      <c r="E829" s="243"/>
      <c r="F829" s="244"/>
      <c r="G829" s="241"/>
      <c r="H829" s="241"/>
      <c r="I829" s="241"/>
      <c r="J829" s="241"/>
      <c r="K829" s="241"/>
      <c r="L829" s="241"/>
      <c r="M829" s="241"/>
      <c r="N829" s="243"/>
      <c r="O829" s="243"/>
      <c r="P829" s="251"/>
    </row>
    <row r="830" spans="1:16" s="47" customFormat="1" ht="29.25" customHeight="1" x14ac:dyDescent="0.25">
      <c r="A830" s="319"/>
      <c r="B830" s="245" t="s">
        <v>601</v>
      </c>
      <c r="C830" s="244" t="s">
        <v>148</v>
      </c>
      <c r="D830" s="244" t="s">
        <v>182</v>
      </c>
      <c r="E830" s="43" t="s">
        <v>116</v>
      </c>
      <c r="F830" s="244" t="s">
        <v>111</v>
      </c>
      <c r="G830" s="45"/>
      <c r="H830" s="45"/>
      <c r="I830" s="45"/>
      <c r="J830" s="45"/>
      <c r="K830" s="45"/>
      <c r="L830" s="45">
        <v>2762.010006</v>
      </c>
      <c r="M830" s="45">
        <v>2762.010006</v>
      </c>
      <c r="N830" s="43" t="s">
        <v>120</v>
      </c>
      <c r="O830" s="43">
        <v>467004</v>
      </c>
      <c r="P830" s="198"/>
    </row>
    <row r="831" spans="1:16" s="47" customFormat="1" ht="34.5" customHeight="1" x14ac:dyDescent="0.25">
      <c r="A831" s="319"/>
      <c r="B831" s="245"/>
      <c r="C831" s="244"/>
      <c r="D831" s="244"/>
      <c r="E831" s="43" t="s">
        <v>116</v>
      </c>
      <c r="F831" s="244"/>
      <c r="G831" s="45"/>
      <c r="H831" s="45"/>
      <c r="I831" s="45"/>
      <c r="J831" s="45"/>
      <c r="K831" s="45"/>
      <c r="L831" s="45">
        <v>1183.718574</v>
      </c>
      <c r="M831" s="45">
        <v>1183.718574</v>
      </c>
      <c r="N831" s="43" t="s">
        <v>118</v>
      </c>
      <c r="O831" s="43">
        <v>467004</v>
      </c>
      <c r="P831" s="198"/>
    </row>
    <row r="832" spans="1:16" s="47" customFormat="1" ht="45" customHeight="1" x14ac:dyDescent="0.25">
      <c r="A832" s="319"/>
      <c r="B832" s="245" t="s">
        <v>602</v>
      </c>
      <c r="C832" s="244" t="s">
        <v>148</v>
      </c>
      <c r="D832" s="244" t="s">
        <v>182</v>
      </c>
      <c r="E832" s="242" t="s">
        <v>116</v>
      </c>
      <c r="F832" s="244" t="s">
        <v>111</v>
      </c>
      <c r="G832" s="240"/>
      <c r="H832" s="240"/>
      <c r="I832" s="240"/>
      <c r="J832" s="240">
        <v>728.45390999999995</v>
      </c>
      <c r="K832" s="240"/>
      <c r="L832" s="240"/>
      <c r="M832" s="246"/>
      <c r="N832" s="242" t="s">
        <v>118</v>
      </c>
      <c r="O832" s="242">
        <v>467004</v>
      </c>
      <c r="P832" s="251"/>
    </row>
    <row r="833" spans="1:16" s="47" customFormat="1" ht="49.5" customHeight="1" x14ac:dyDescent="0.25">
      <c r="A833" s="319"/>
      <c r="B833" s="245"/>
      <c r="C833" s="244"/>
      <c r="D833" s="244"/>
      <c r="E833" s="243"/>
      <c r="F833" s="244"/>
      <c r="G833" s="241"/>
      <c r="H833" s="241"/>
      <c r="I833" s="241"/>
      <c r="J833" s="241"/>
      <c r="K833" s="241"/>
      <c r="L833" s="241"/>
      <c r="M833" s="247"/>
      <c r="N833" s="243"/>
      <c r="O833" s="243"/>
      <c r="P833" s="251"/>
    </row>
    <row r="834" spans="1:16" s="47" customFormat="1" ht="39.75" customHeight="1" x14ac:dyDescent="0.25">
      <c r="A834" s="319"/>
      <c r="B834" s="245" t="s">
        <v>603</v>
      </c>
      <c r="C834" s="244" t="s">
        <v>148</v>
      </c>
      <c r="D834" s="244" t="s">
        <v>182</v>
      </c>
      <c r="E834" s="43" t="s">
        <v>116</v>
      </c>
      <c r="F834" s="244" t="s">
        <v>111</v>
      </c>
      <c r="G834" s="240"/>
      <c r="H834" s="240"/>
      <c r="I834" s="240"/>
      <c r="J834" s="240">
        <v>728.45390999999995</v>
      </c>
      <c r="K834" s="240"/>
      <c r="L834" s="240"/>
      <c r="M834" s="246"/>
      <c r="N834" s="242" t="s">
        <v>118</v>
      </c>
      <c r="O834" s="242">
        <v>467004</v>
      </c>
      <c r="P834" s="251"/>
    </row>
    <row r="835" spans="1:16" s="47" customFormat="1" ht="52.5" customHeight="1" x14ac:dyDescent="0.25">
      <c r="A835" s="319"/>
      <c r="B835" s="245"/>
      <c r="C835" s="244"/>
      <c r="D835" s="244"/>
      <c r="E835" s="43" t="s">
        <v>116</v>
      </c>
      <c r="F835" s="244"/>
      <c r="G835" s="241"/>
      <c r="H835" s="241"/>
      <c r="I835" s="241"/>
      <c r="J835" s="241"/>
      <c r="K835" s="241"/>
      <c r="L835" s="241"/>
      <c r="M835" s="247"/>
      <c r="N835" s="243"/>
      <c r="O835" s="243"/>
      <c r="P835" s="251"/>
    </row>
    <row r="836" spans="1:16" s="47" customFormat="1" ht="52.5" customHeight="1" x14ac:dyDescent="0.25">
      <c r="A836" s="319"/>
      <c r="B836" s="245" t="s">
        <v>604</v>
      </c>
      <c r="C836" s="244" t="s">
        <v>148</v>
      </c>
      <c r="D836" s="244" t="s">
        <v>182</v>
      </c>
      <c r="E836" s="242" t="s">
        <v>116</v>
      </c>
      <c r="F836" s="244" t="s">
        <v>111</v>
      </c>
      <c r="G836" s="240"/>
      <c r="H836" s="240"/>
      <c r="I836" s="240"/>
      <c r="J836" s="240">
        <v>956.34839999999997</v>
      </c>
      <c r="K836" s="240"/>
      <c r="L836" s="240"/>
      <c r="M836" s="246"/>
      <c r="N836" s="242" t="s">
        <v>118</v>
      </c>
      <c r="O836" s="242">
        <v>467004</v>
      </c>
      <c r="P836" s="251"/>
    </row>
    <row r="837" spans="1:16" s="47" customFormat="1" ht="40.5" customHeight="1" x14ac:dyDescent="0.25">
      <c r="A837" s="319"/>
      <c r="B837" s="245"/>
      <c r="C837" s="244"/>
      <c r="D837" s="244"/>
      <c r="E837" s="243"/>
      <c r="F837" s="244"/>
      <c r="G837" s="241"/>
      <c r="H837" s="241"/>
      <c r="I837" s="241"/>
      <c r="J837" s="241"/>
      <c r="K837" s="241"/>
      <c r="L837" s="241"/>
      <c r="M837" s="247"/>
      <c r="N837" s="243"/>
      <c r="O837" s="243"/>
      <c r="P837" s="251"/>
    </row>
    <row r="838" spans="1:16" s="47" customFormat="1" ht="32.25" customHeight="1" x14ac:dyDescent="0.25">
      <c r="A838" s="319"/>
      <c r="B838" s="245" t="s">
        <v>605</v>
      </c>
      <c r="C838" s="244" t="s">
        <v>148</v>
      </c>
      <c r="D838" s="244" t="s">
        <v>182</v>
      </c>
      <c r="E838" s="43" t="s">
        <v>116</v>
      </c>
      <c r="F838" s="244" t="s">
        <v>111</v>
      </c>
      <c r="G838" s="45"/>
      <c r="H838" s="45"/>
      <c r="I838" s="45"/>
      <c r="J838" s="45"/>
      <c r="K838" s="45"/>
      <c r="L838" s="45">
        <v>10438.26525</v>
      </c>
      <c r="M838" s="45">
        <v>10438.26525</v>
      </c>
      <c r="N838" s="43" t="s">
        <v>120</v>
      </c>
      <c r="O838" s="43">
        <v>467004</v>
      </c>
      <c r="P838" s="251"/>
    </row>
    <row r="839" spans="1:16" s="47" customFormat="1" ht="32.25" customHeight="1" x14ac:dyDescent="0.25">
      <c r="A839" s="319"/>
      <c r="B839" s="245"/>
      <c r="C839" s="244"/>
      <c r="D839" s="244"/>
      <c r="E839" s="43" t="s">
        <v>116</v>
      </c>
      <c r="F839" s="244"/>
      <c r="G839" s="45"/>
      <c r="H839" s="45"/>
      <c r="I839" s="45"/>
      <c r="J839" s="45"/>
      <c r="K839" s="45"/>
      <c r="L839" s="45">
        <v>4473.5422500000004</v>
      </c>
      <c r="M839" s="45">
        <v>4473.5422500000004</v>
      </c>
      <c r="N839" s="43" t="s">
        <v>118</v>
      </c>
      <c r="O839" s="43">
        <v>467004</v>
      </c>
      <c r="P839" s="251"/>
    </row>
    <row r="840" spans="1:16" s="47" customFormat="1" ht="36" customHeight="1" x14ac:dyDescent="0.25">
      <c r="A840" s="319"/>
      <c r="B840" s="245" t="s">
        <v>900</v>
      </c>
      <c r="C840" s="244" t="s">
        <v>148</v>
      </c>
      <c r="D840" s="244" t="s">
        <v>182</v>
      </c>
      <c r="E840" s="43" t="s">
        <v>116</v>
      </c>
      <c r="F840" s="244" t="s">
        <v>111</v>
      </c>
      <c r="G840" s="45"/>
      <c r="H840" s="45"/>
      <c r="I840" s="45"/>
      <c r="J840" s="198"/>
      <c r="K840" s="45"/>
      <c r="L840" s="45">
        <v>1533.2057999999997</v>
      </c>
      <c r="M840" s="45">
        <v>1533.2057999999997</v>
      </c>
      <c r="N840" s="43" t="s">
        <v>120</v>
      </c>
      <c r="O840" s="43">
        <v>467004</v>
      </c>
      <c r="P840" s="251"/>
    </row>
    <row r="841" spans="1:16" s="47" customFormat="1" ht="20.25" customHeight="1" x14ac:dyDescent="0.25">
      <c r="A841" s="319"/>
      <c r="B841" s="245"/>
      <c r="C841" s="244"/>
      <c r="D841" s="244"/>
      <c r="E841" s="43" t="s">
        <v>116</v>
      </c>
      <c r="F841" s="244"/>
      <c r="G841" s="45"/>
      <c r="H841" s="45"/>
      <c r="I841" s="45"/>
      <c r="J841" s="198"/>
      <c r="K841" s="45"/>
      <c r="L841" s="45">
        <v>657.08819999999992</v>
      </c>
      <c r="M841" s="45">
        <v>657.08819999999992</v>
      </c>
      <c r="N841" s="43" t="s">
        <v>118</v>
      </c>
      <c r="O841" s="43">
        <v>467004</v>
      </c>
      <c r="P841" s="251"/>
    </row>
    <row r="842" spans="1:16" s="47" customFormat="1" ht="39" customHeight="1" x14ac:dyDescent="0.25">
      <c r="A842" s="319"/>
      <c r="B842" s="245" t="s">
        <v>901</v>
      </c>
      <c r="C842" s="244" t="s">
        <v>148</v>
      </c>
      <c r="D842" s="244" t="s">
        <v>182</v>
      </c>
      <c r="E842" s="43" t="s">
        <v>116</v>
      </c>
      <c r="F842" s="244" t="s">
        <v>111</v>
      </c>
      <c r="G842" s="45"/>
      <c r="H842" s="45"/>
      <c r="I842" s="45"/>
      <c r="J842" s="198"/>
      <c r="K842" s="45"/>
      <c r="L842" s="45">
        <v>1533.2057999999997</v>
      </c>
      <c r="M842" s="45">
        <v>1533.2057999999997</v>
      </c>
      <c r="N842" s="43" t="s">
        <v>120</v>
      </c>
      <c r="O842" s="43">
        <v>467004</v>
      </c>
      <c r="P842" s="251"/>
    </row>
    <row r="843" spans="1:16" s="47" customFormat="1" ht="26.25" customHeight="1" x14ac:dyDescent="0.25">
      <c r="A843" s="319"/>
      <c r="B843" s="245"/>
      <c r="C843" s="244"/>
      <c r="D843" s="244"/>
      <c r="E843" s="43" t="s">
        <v>116</v>
      </c>
      <c r="F843" s="244"/>
      <c r="G843" s="45"/>
      <c r="H843" s="45"/>
      <c r="I843" s="45"/>
      <c r="J843" s="198"/>
      <c r="K843" s="45"/>
      <c r="L843" s="45">
        <v>657.08819999999992</v>
      </c>
      <c r="M843" s="45">
        <v>657.08819999999992</v>
      </c>
      <c r="N843" s="43" t="s">
        <v>118</v>
      </c>
      <c r="O843" s="43">
        <v>467004</v>
      </c>
      <c r="P843" s="251"/>
    </row>
    <row r="844" spans="1:16" s="47" customFormat="1" ht="44.25" customHeight="1" x14ac:dyDescent="0.25">
      <c r="A844" s="319"/>
      <c r="B844" s="245" t="s">
        <v>899</v>
      </c>
      <c r="C844" s="244" t="s">
        <v>148</v>
      </c>
      <c r="D844" s="244" t="s">
        <v>182</v>
      </c>
      <c r="E844" s="43" t="s">
        <v>116</v>
      </c>
      <c r="F844" s="244" t="s">
        <v>111</v>
      </c>
      <c r="G844" s="45"/>
      <c r="H844" s="45"/>
      <c r="I844" s="45"/>
      <c r="J844" s="45"/>
      <c r="K844" s="45"/>
      <c r="L844" s="45">
        <v>127.32607999999999</v>
      </c>
      <c r="M844" s="197"/>
      <c r="N844" s="43" t="s">
        <v>120</v>
      </c>
      <c r="O844" s="43">
        <v>467004</v>
      </c>
      <c r="P844" s="251"/>
    </row>
    <row r="845" spans="1:16" s="47" customFormat="1" ht="38.25" customHeight="1" x14ac:dyDescent="0.25">
      <c r="A845" s="319"/>
      <c r="B845" s="245"/>
      <c r="C845" s="244"/>
      <c r="D845" s="244"/>
      <c r="E845" s="43" t="s">
        <v>116</v>
      </c>
      <c r="F845" s="244"/>
      <c r="G845" s="45"/>
      <c r="H845" s="45"/>
      <c r="I845" s="45"/>
      <c r="J845" s="45"/>
      <c r="K845" s="45"/>
      <c r="L845" s="45">
        <f>181.8944*0.3</f>
        <v>54.568319999999993</v>
      </c>
      <c r="M845" s="197"/>
      <c r="N845" s="43" t="s">
        <v>118</v>
      </c>
      <c r="O845" s="43">
        <v>467004</v>
      </c>
      <c r="P845" s="251"/>
    </row>
    <row r="846" spans="1:16" s="47" customFormat="1" ht="40.5" customHeight="1" x14ac:dyDescent="0.25">
      <c r="A846" s="319"/>
      <c r="B846" s="245" t="s">
        <v>898</v>
      </c>
      <c r="C846" s="244" t="s">
        <v>148</v>
      </c>
      <c r="D846" s="244" t="s">
        <v>182</v>
      </c>
      <c r="E846" s="43" t="s">
        <v>116</v>
      </c>
      <c r="F846" s="244" t="s">
        <v>111</v>
      </c>
      <c r="G846" s="45"/>
      <c r="H846" s="45"/>
      <c r="I846" s="45"/>
      <c r="J846" s="45"/>
      <c r="K846" s="45"/>
      <c r="L846" s="45">
        <v>395.06088999999997</v>
      </c>
      <c r="M846" s="197"/>
      <c r="N846" s="43" t="s">
        <v>120</v>
      </c>
      <c r="O846" s="43">
        <v>467004</v>
      </c>
      <c r="P846" s="251"/>
    </row>
    <row r="847" spans="1:16" s="47" customFormat="1" ht="36" customHeight="1" x14ac:dyDescent="0.25">
      <c r="A847" s="319"/>
      <c r="B847" s="245"/>
      <c r="C847" s="244"/>
      <c r="D847" s="244"/>
      <c r="E847" s="43" t="s">
        <v>116</v>
      </c>
      <c r="F847" s="244"/>
      <c r="G847" s="45"/>
      <c r="H847" s="45"/>
      <c r="I847" s="45"/>
      <c r="J847" s="45"/>
      <c r="K847" s="45"/>
      <c r="L847" s="45">
        <f>564.3727*0.3</f>
        <v>169.31181000000001</v>
      </c>
      <c r="M847" s="197"/>
      <c r="N847" s="43" t="s">
        <v>118</v>
      </c>
      <c r="O847" s="43">
        <v>467004</v>
      </c>
      <c r="P847" s="251"/>
    </row>
    <row r="848" spans="1:16" s="47" customFormat="1" ht="36.75" customHeight="1" x14ac:dyDescent="0.25">
      <c r="A848" s="319"/>
      <c r="B848" s="245" t="s">
        <v>897</v>
      </c>
      <c r="C848" s="244" t="s">
        <v>148</v>
      </c>
      <c r="D848" s="244" t="s">
        <v>182</v>
      </c>
      <c r="E848" s="43" t="s">
        <v>116</v>
      </c>
      <c r="F848" s="244" t="s">
        <v>111</v>
      </c>
      <c r="G848" s="45"/>
      <c r="H848" s="45"/>
      <c r="I848" s="45"/>
      <c r="J848" s="45"/>
      <c r="K848" s="45"/>
      <c r="L848" s="45">
        <v>413.68781999999999</v>
      </c>
      <c r="M848" s="197"/>
      <c r="N848" s="43" t="s">
        <v>120</v>
      </c>
      <c r="O848" s="43">
        <v>467004</v>
      </c>
      <c r="P848" s="251"/>
    </row>
    <row r="849" spans="1:16" s="47" customFormat="1" ht="41.25" customHeight="1" x14ac:dyDescent="0.25">
      <c r="A849" s="319"/>
      <c r="B849" s="245"/>
      <c r="C849" s="244"/>
      <c r="D849" s="244"/>
      <c r="E849" s="43" t="s">
        <v>116</v>
      </c>
      <c r="F849" s="244"/>
      <c r="G849" s="45"/>
      <c r="H849" s="45"/>
      <c r="I849" s="45"/>
      <c r="J849" s="45"/>
      <c r="K849" s="45"/>
      <c r="L849" s="45">
        <f>590.9826*0.3</f>
        <v>177.29478</v>
      </c>
      <c r="M849" s="197"/>
      <c r="N849" s="43" t="s">
        <v>118</v>
      </c>
      <c r="O849" s="43">
        <v>467004</v>
      </c>
      <c r="P849" s="251"/>
    </row>
    <row r="850" spans="1:16" s="47" customFormat="1" ht="45" customHeight="1" x14ac:dyDescent="0.25">
      <c r="A850" s="319"/>
      <c r="B850" s="245" t="s">
        <v>606</v>
      </c>
      <c r="C850" s="244" t="s">
        <v>148</v>
      </c>
      <c r="D850" s="244" t="s">
        <v>182</v>
      </c>
      <c r="E850" s="43" t="s">
        <v>116</v>
      </c>
      <c r="F850" s="244" t="s">
        <v>111</v>
      </c>
      <c r="G850" s="45"/>
      <c r="H850" s="45"/>
      <c r="I850" s="45"/>
      <c r="J850" s="45"/>
      <c r="K850" s="45"/>
      <c r="L850" s="45">
        <v>887.56982299999993</v>
      </c>
      <c r="M850" s="197"/>
      <c r="N850" s="43" t="s">
        <v>120</v>
      </c>
      <c r="O850" s="43">
        <v>467004</v>
      </c>
      <c r="P850" s="251"/>
    </row>
    <row r="851" spans="1:16" s="47" customFormat="1" ht="33.75" customHeight="1" x14ac:dyDescent="0.25">
      <c r="A851" s="319"/>
      <c r="B851" s="245"/>
      <c r="C851" s="244"/>
      <c r="D851" s="244"/>
      <c r="E851" s="43" t="s">
        <v>116</v>
      </c>
      <c r="F851" s="244"/>
      <c r="G851" s="45"/>
      <c r="H851" s="45"/>
      <c r="I851" s="45"/>
      <c r="J851" s="45"/>
      <c r="K851" s="45"/>
      <c r="L851" s="45">
        <f>1267.95689*0.3</f>
        <v>380.38706699999994</v>
      </c>
      <c r="M851" s="197"/>
      <c r="N851" s="43" t="s">
        <v>118</v>
      </c>
      <c r="O851" s="43">
        <v>467004</v>
      </c>
      <c r="P851" s="251"/>
    </row>
    <row r="852" spans="1:16" s="47" customFormat="1" ht="58.5" customHeight="1" x14ac:dyDescent="0.25">
      <c r="A852" s="319"/>
      <c r="B852" s="245" t="s">
        <v>896</v>
      </c>
      <c r="C852" s="244" t="s">
        <v>148</v>
      </c>
      <c r="D852" s="244" t="s">
        <v>182</v>
      </c>
      <c r="E852" s="43" t="s">
        <v>116</v>
      </c>
      <c r="F852" s="244" t="s">
        <v>111</v>
      </c>
      <c r="G852" s="45"/>
      <c r="H852" s="45"/>
      <c r="I852" s="45"/>
      <c r="J852" s="45"/>
      <c r="K852" s="45"/>
      <c r="L852" s="45">
        <v>866.40890000000002</v>
      </c>
      <c r="M852" s="197"/>
      <c r="N852" s="43" t="s">
        <v>120</v>
      </c>
      <c r="O852" s="43">
        <v>467004</v>
      </c>
      <c r="P852" s="251"/>
    </row>
    <row r="853" spans="1:16" s="47" customFormat="1" ht="21.75" customHeight="1" x14ac:dyDescent="0.25">
      <c r="A853" s="319"/>
      <c r="B853" s="245"/>
      <c r="C853" s="244"/>
      <c r="D853" s="244"/>
      <c r="E853" s="43" t="s">
        <v>116</v>
      </c>
      <c r="F853" s="244"/>
      <c r="G853" s="45"/>
      <c r="H853" s="45"/>
      <c r="I853" s="45"/>
      <c r="J853" s="45"/>
      <c r="K853" s="45"/>
      <c r="L853" s="45">
        <f>1237.727*0.3</f>
        <v>371.31810000000002</v>
      </c>
      <c r="M853" s="197"/>
      <c r="N853" s="43" t="s">
        <v>118</v>
      </c>
      <c r="O853" s="43">
        <v>467004</v>
      </c>
      <c r="P853" s="251"/>
    </row>
    <row r="854" spans="1:16" s="47" customFormat="1" ht="56.25" customHeight="1" x14ac:dyDescent="0.25">
      <c r="A854" s="319"/>
      <c r="B854" s="245" t="s">
        <v>894</v>
      </c>
      <c r="C854" s="244" t="s">
        <v>148</v>
      </c>
      <c r="D854" s="244" t="s">
        <v>182</v>
      </c>
      <c r="E854" s="43" t="s">
        <v>116</v>
      </c>
      <c r="F854" s="244" t="s">
        <v>111</v>
      </c>
      <c r="G854" s="45"/>
      <c r="H854" s="45"/>
      <c r="I854" s="45"/>
      <c r="J854" s="45"/>
      <c r="K854" s="45"/>
      <c r="L854" s="45">
        <v>615.65614599999992</v>
      </c>
      <c r="M854" s="197"/>
      <c r="N854" s="43" t="s">
        <v>120</v>
      </c>
      <c r="O854" s="43">
        <v>467004</v>
      </c>
      <c r="P854" s="251"/>
    </row>
    <row r="855" spans="1:16" s="47" customFormat="1" ht="19.5" customHeight="1" x14ac:dyDescent="0.25">
      <c r="A855" s="319"/>
      <c r="B855" s="245"/>
      <c r="C855" s="244"/>
      <c r="D855" s="244"/>
      <c r="E855" s="43" t="s">
        <v>116</v>
      </c>
      <c r="F855" s="244"/>
      <c r="G855" s="45"/>
      <c r="H855" s="45"/>
      <c r="I855" s="45"/>
      <c r="J855" s="45"/>
      <c r="K855" s="45"/>
      <c r="L855" s="45">
        <f>879.50878*0.3</f>
        <v>263.85263399999997</v>
      </c>
      <c r="M855" s="197"/>
      <c r="N855" s="43" t="s">
        <v>118</v>
      </c>
      <c r="O855" s="43">
        <v>467004</v>
      </c>
      <c r="P855" s="251"/>
    </row>
    <row r="856" spans="1:16" s="47" customFormat="1" ht="42.75" customHeight="1" x14ac:dyDescent="0.25">
      <c r="A856" s="319"/>
      <c r="B856" s="245" t="s">
        <v>895</v>
      </c>
      <c r="C856" s="244" t="s">
        <v>148</v>
      </c>
      <c r="D856" s="244" t="s">
        <v>182</v>
      </c>
      <c r="E856" s="43" t="s">
        <v>116</v>
      </c>
      <c r="F856" s="244" t="s">
        <v>111</v>
      </c>
      <c r="G856" s="45"/>
      <c r="H856" s="45"/>
      <c r="I856" s="45"/>
      <c r="J856" s="45"/>
      <c r="K856" s="45"/>
      <c r="L856" s="45">
        <v>33.929209999999998</v>
      </c>
      <c r="M856" s="197"/>
      <c r="N856" s="43" t="s">
        <v>120</v>
      </c>
      <c r="O856" s="43">
        <v>467004</v>
      </c>
      <c r="P856" s="251"/>
    </row>
    <row r="857" spans="1:16" s="47" customFormat="1" ht="24" customHeight="1" x14ac:dyDescent="0.25">
      <c r="A857" s="319"/>
      <c r="B857" s="245"/>
      <c r="C857" s="244"/>
      <c r="D857" s="244"/>
      <c r="E857" s="43" t="s">
        <v>116</v>
      </c>
      <c r="F857" s="244"/>
      <c r="G857" s="45"/>
      <c r="H857" s="45"/>
      <c r="I857" s="45"/>
      <c r="J857" s="45"/>
      <c r="K857" s="45"/>
      <c r="L857" s="45">
        <f>48.4703*0.3</f>
        <v>14.541090000000001</v>
      </c>
      <c r="M857" s="197"/>
      <c r="N857" s="43" t="s">
        <v>118</v>
      </c>
      <c r="O857" s="43">
        <v>467004</v>
      </c>
      <c r="P857" s="251"/>
    </row>
    <row r="858" spans="1:16" s="47" customFormat="1" ht="33.75" customHeight="1" x14ac:dyDescent="0.25">
      <c r="A858" s="319"/>
      <c r="B858" s="245" t="s">
        <v>893</v>
      </c>
      <c r="C858" s="244" t="s">
        <v>148</v>
      </c>
      <c r="D858" s="244" t="s">
        <v>182</v>
      </c>
      <c r="E858" s="43" t="s">
        <v>116</v>
      </c>
      <c r="F858" s="244" t="s">
        <v>111</v>
      </c>
      <c r="G858" s="45"/>
      <c r="H858" s="45"/>
      <c r="I858" s="45"/>
      <c r="J858" s="45"/>
      <c r="K858" s="45"/>
      <c r="L858" s="45">
        <v>104.36523299999999</v>
      </c>
      <c r="M858" s="197"/>
      <c r="N858" s="43" t="s">
        <v>120</v>
      </c>
      <c r="O858" s="43">
        <v>467004</v>
      </c>
      <c r="P858" s="251"/>
    </row>
    <row r="859" spans="1:16" s="47" customFormat="1" ht="32.25" customHeight="1" x14ac:dyDescent="0.25">
      <c r="A859" s="319"/>
      <c r="B859" s="245"/>
      <c r="C859" s="244"/>
      <c r="D859" s="244"/>
      <c r="E859" s="43" t="s">
        <v>116</v>
      </c>
      <c r="F859" s="244"/>
      <c r="G859" s="45"/>
      <c r="H859" s="45"/>
      <c r="I859" s="45"/>
      <c r="J859" s="45"/>
      <c r="K859" s="45"/>
      <c r="L859" s="45">
        <f>149.09319*0.3</f>
        <v>44.727956999999996</v>
      </c>
      <c r="M859" s="197"/>
      <c r="N859" s="43" t="s">
        <v>118</v>
      </c>
      <c r="O859" s="43">
        <v>467004</v>
      </c>
      <c r="P859" s="251"/>
    </row>
    <row r="860" spans="1:16" s="47" customFormat="1" ht="38.25" customHeight="1" x14ac:dyDescent="0.25">
      <c r="A860" s="319"/>
      <c r="B860" s="245" t="s">
        <v>892</v>
      </c>
      <c r="C860" s="244" t="s">
        <v>148</v>
      </c>
      <c r="D860" s="244" t="s">
        <v>182</v>
      </c>
      <c r="E860" s="43" t="s">
        <v>116</v>
      </c>
      <c r="F860" s="244" t="s">
        <v>111</v>
      </c>
      <c r="G860" s="45"/>
      <c r="H860" s="45"/>
      <c r="I860" s="45"/>
      <c r="J860" s="45"/>
      <c r="K860" s="45"/>
      <c r="L860" s="45">
        <v>108.87428999999999</v>
      </c>
      <c r="M860" s="197"/>
      <c r="N860" s="43" t="s">
        <v>120</v>
      </c>
      <c r="O860" s="43">
        <v>467004</v>
      </c>
      <c r="P860" s="251"/>
    </row>
    <row r="861" spans="1:16" s="47" customFormat="1" ht="24" customHeight="1" x14ac:dyDescent="0.25">
      <c r="A861" s="319"/>
      <c r="B861" s="245"/>
      <c r="C861" s="244"/>
      <c r="D861" s="244"/>
      <c r="E861" s="43" t="s">
        <v>116</v>
      </c>
      <c r="F861" s="244"/>
      <c r="G861" s="45"/>
      <c r="H861" s="45"/>
      <c r="I861" s="45"/>
      <c r="J861" s="45"/>
      <c r="K861" s="45"/>
      <c r="L861" s="45">
        <f>155.5347*0.3</f>
        <v>46.660409999999992</v>
      </c>
      <c r="M861" s="197"/>
      <c r="N861" s="43" t="s">
        <v>118</v>
      </c>
      <c r="O861" s="43">
        <v>467004</v>
      </c>
      <c r="P861" s="251"/>
    </row>
    <row r="862" spans="1:16" s="47" customFormat="1" ht="30" customHeight="1" x14ac:dyDescent="0.25">
      <c r="A862" s="319"/>
      <c r="B862" s="245" t="s">
        <v>891</v>
      </c>
      <c r="C862" s="244" t="s">
        <v>148</v>
      </c>
      <c r="D862" s="244" t="s">
        <v>136</v>
      </c>
      <c r="E862" s="43" t="s">
        <v>116</v>
      </c>
      <c r="F862" s="244" t="s">
        <v>111</v>
      </c>
      <c r="G862" s="45"/>
      <c r="H862" s="45"/>
      <c r="I862" s="45"/>
      <c r="J862" s="45"/>
      <c r="K862" s="45"/>
      <c r="L862" s="45">
        <v>92.649269999999987</v>
      </c>
      <c r="M862" s="197"/>
      <c r="N862" s="43" t="s">
        <v>120</v>
      </c>
      <c r="O862" s="43">
        <v>467004</v>
      </c>
      <c r="P862" s="251"/>
    </row>
    <row r="863" spans="1:16" s="47" customFormat="1" ht="34.5" customHeight="1" x14ac:dyDescent="0.25">
      <c r="A863" s="319"/>
      <c r="B863" s="245"/>
      <c r="C863" s="244"/>
      <c r="D863" s="244"/>
      <c r="E863" s="43" t="s">
        <v>116</v>
      </c>
      <c r="F863" s="244"/>
      <c r="G863" s="45"/>
      <c r="H863" s="45"/>
      <c r="I863" s="45"/>
      <c r="J863" s="45"/>
      <c r="K863" s="45"/>
      <c r="L863" s="45">
        <f>132.3561*0.3</f>
        <v>39.706829999999997</v>
      </c>
      <c r="M863" s="197"/>
      <c r="N863" s="43" t="s">
        <v>118</v>
      </c>
      <c r="O863" s="43">
        <v>467004</v>
      </c>
      <c r="P863" s="251"/>
    </row>
    <row r="864" spans="1:16" s="47" customFormat="1" ht="41.25" customHeight="1" x14ac:dyDescent="0.25">
      <c r="A864" s="319"/>
      <c r="B864" s="245" t="s">
        <v>890</v>
      </c>
      <c r="C864" s="244" t="s">
        <v>148</v>
      </c>
      <c r="D864" s="244" t="s">
        <v>182</v>
      </c>
      <c r="E864" s="43" t="s">
        <v>116</v>
      </c>
      <c r="F864" s="244" t="s">
        <v>111</v>
      </c>
      <c r="G864" s="45"/>
      <c r="H864" s="45"/>
      <c r="I864" s="45"/>
      <c r="J864" s="45"/>
      <c r="K864" s="45"/>
      <c r="L864" s="45">
        <v>227.97335399999997</v>
      </c>
      <c r="M864" s="197"/>
      <c r="N864" s="43" t="s">
        <v>120</v>
      </c>
      <c r="O864" s="43">
        <v>467004</v>
      </c>
      <c r="P864" s="251"/>
    </row>
    <row r="865" spans="1:16" s="47" customFormat="1" ht="24" customHeight="1" x14ac:dyDescent="0.25">
      <c r="A865" s="319"/>
      <c r="B865" s="245"/>
      <c r="C865" s="244"/>
      <c r="D865" s="244"/>
      <c r="E865" s="43" t="s">
        <v>116</v>
      </c>
      <c r="F865" s="244"/>
      <c r="G865" s="45"/>
      <c r="H865" s="45"/>
      <c r="I865" s="45"/>
      <c r="J865" s="45"/>
      <c r="K865" s="45"/>
      <c r="L865" s="45">
        <f>325.67622*0.3</f>
        <v>97.702866</v>
      </c>
      <c r="M865" s="197"/>
      <c r="N865" s="43" t="s">
        <v>118</v>
      </c>
      <c r="O865" s="43">
        <v>467004</v>
      </c>
      <c r="P865" s="251"/>
    </row>
    <row r="866" spans="1:16" s="47" customFormat="1" ht="36" customHeight="1" x14ac:dyDescent="0.25">
      <c r="A866" s="319"/>
      <c r="B866" s="245" t="s">
        <v>889</v>
      </c>
      <c r="C866" s="244" t="s">
        <v>148</v>
      </c>
      <c r="D866" s="244" t="s">
        <v>182</v>
      </c>
      <c r="E866" s="43" t="s">
        <v>116</v>
      </c>
      <c r="F866" s="244" t="s">
        <v>111</v>
      </c>
      <c r="G866" s="45"/>
      <c r="H866" s="45"/>
      <c r="I866" s="45"/>
      <c r="J866" s="45"/>
      <c r="K866" s="45"/>
      <c r="L866" s="45">
        <v>161.71924999999999</v>
      </c>
      <c r="M866" s="197"/>
      <c r="N866" s="43" t="s">
        <v>120</v>
      </c>
      <c r="O866" s="43">
        <v>467004</v>
      </c>
      <c r="P866" s="251"/>
    </row>
    <row r="867" spans="1:16" s="47" customFormat="1" ht="24" customHeight="1" x14ac:dyDescent="0.25">
      <c r="A867" s="319"/>
      <c r="B867" s="245"/>
      <c r="C867" s="244"/>
      <c r="D867" s="244"/>
      <c r="E867" s="43" t="s">
        <v>116</v>
      </c>
      <c r="F867" s="244"/>
      <c r="G867" s="45"/>
      <c r="H867" s="45"/>
      <c r="I867" s="45"/>
      <c r="J867" s="45"/>
      <c r="K867" s="45"/>
      <c r="L867" s="45">
        <f>231.0275*0.3</f>
        <v>69.308250000000001</v>
      </c>
      <c r="M867" s="197"/>
      <c r="N867" s="43" t="s">
        <v>118</v>
      </c>
      <c r="O867" s="43">
        <v>467004</v>
      </c>
      <c r="P867" s="251"/>
    </row>
    <row r="868" spans="1:16" s="47" customFormat="1" ht="55.5" customHeight="1" x14ac:dyDescent="0.25">
      <c r="A868" s="319"/>
      <c r="B868" s="245" t="s">
        <v>888</v>
      </c>
      <c r="C868" s="244" t="s">
        <v>148</v>
      </c>
      <c r="D868" s="244" t="s">
        <v>182</v>
      </c>
      <c r="E868" s="43" t="s">
        <v>116</v>
      </c>
      <c r="F868" s="244" t="s">
        <v>111</v>
      </c>
      <c r="G868" s="45"/>
      <c r="H868" s="45"/>
      <c r="I868" s="45"/>
      <c r="J868" s="45"/>
      <c r="K868" s="45"/>
      <c r="L868" s="45">
        <v>131.68343999999999</v>
      </c>
      <c r="M868" s="197"/>
      <c r="N868" s="43" t="s">
        <v>120</v>
      </c>
      <c r="O868" s="43">
        <v>467004</v>
      </c>
      <c r="P868" s="251"/>
    </row>
    <row r="869" spans="1:16" s="47" customFormat="1" ht="24.75" customHeight="1" x14ac:dyDescent="0.25">
      <c r="A869" s="319"/>
      <c r="B869" s="245"/>
      <c r="C869" s="244"/>
      <c r="D869" s="244"/>
      <c r="E869" s="43" t="s">
        <v>116</v>
      </c>
      <c r="F869" s="244"/>
      <c r="G869" s="45"/>
      <c r="H869" s="45"/>
      <c r="I869" s="45"/>
      <c r="J869" s="45"/>
      <c r="K869" s="45"/>
      <c r="L869" s="45">
        <f>188.1192*0.3</f>
        <v>56.435760000000002</v>
      </c>
      <c r="M869" s="197"/>
      <c r="N869" s="43" t="s">
        <v>118</v>
      </c>
      <c r="O869" s="43">
        <v>467004</v>
      </c>
      <c r="P869" s="251"/>
    </row>
    <row r="870" spans="1:16" s="47" customFormat="1" ht="46.5" customHeight="1" x14ac:dyDescent="0.25">
      <c r="A870" s="319"/>
      <c r="B870" s="245" t="s">
        <v>887</v>
      </c>
      <c r="C870" s="244" t="s">
        <v>148</v>
      </c>
      <c r="D870" s="244" t="s">
        <v>182</v>
      </c>
      <c r="E870" s="43" t="s">
        <v>116</v>
      </c>
      <c r="F870" s="244" t="s">
        <v>111</v>
      </c>
      <c r="G870" s="45"/>
      <c r="H870" s="45"/>
      <c r="I870" s="45"/>
      <c r="J870" s="45"/>
      <c r="K870" s="45"/>
      <c r="L870" s="45">
        <v>403.44093999999996</v>
      </c>
      <c r="M870" s="197"/>
      <c r="N870" s="43" t="s">
        <v>120</v>
      </c>
      <c r="O870" s="43">
        <v>467004</v>
      </c>
      <c r="P870" s="251"/>
    </row>
    <row r="871" spans="1:16" s="47" customFormat="1" ht="35.25" customHeight="1" x14ac:dyDescent="0.25">
      <c r="A871" s="319"/>
      <c r="B871" s="245"/>
      <c r="C871" s="244"/>
      <c r="D871" s="244"/>
      <c r="E871" s="43" t="s">
        <v>116</v>
      </c>
      <c r="F871" s="244"/>
      <c r="G871" s="45"/>
      <c r="H871" s="45"/>
      <c r="I871" s="45"/>
      <c r="J871" s="45"/>
      <c r="K871" s="45"/>
      <c r="L871" s="45">
        <f>576.3442*0.3</f>
        <v>172.90325999999999</v>
      </c>
      <c r="M871" s="197"/>
      <c r="N871" s="43" t="s">
        <v>118</v>
      </c>
      <c r="O871" s="43">
        <v>467004</v>
      </c>
      <c r="P871" s="251"/>
    </row>
    <row r="872" spans="1:16" s="47" customFormat="1" ht="48.75" customHeight="1" x14ac:dyDescent="0.25">
      <c r="A872" s="319"/>
      <c r="B872" s="245" t="s">
        <v>886</v>
      </c>
      <c r="C872" s="244" t="s">
        <v>148</v>
      </c>
      <c r="D872" s="244" t="s">
        <v>182</v>
      </c>
      <c r="E872" s="43" t="s">
        <v>116</v>
      </c>
      <c r="F872" s="244" t="s">
        <v>111</v>
      </c>
      <c r="G872" s="45"/>
      <c r="H872" s="45"/>
      <c r="I872" s="45"/>
      <c r="J872" s="45"/>
      <c r="K872" s="45"/>
      <c r="L872" s="45">
        <v>423.204432</v>
      </c>
      <c r="M872" s="197"/>
      <c r="N872" s="43" t="s">
        <v>120</v>
      </c>
      <c r="O872" s="43">
        <v>467004</v>
      </c>
      <c r="P872" s="251"/>
    </row>
    <row r="873" spans="1:16" s="47" customFormat="1" ht="33" customHeight="1" x14ac:dyDescent="0.25">
      <c r="A873" s="319"/>
      <c r="B873" s="245"/>
      <c r="C873" s="244"/>
      <c r="D873" s="244"/>
      <c r="E873" s="43" t="s">
        <v>116</v>
      </c>
      <c r="F873" s="244"/>
      <c r="G873" s="45"/>
      <c r="H873" s="45"/>
      <c r="I873" s="45"/>
      <c r="J873" s="45"/>
      <c r="K873" s="45"/>
      <c r="L873" s="45">
        <f>604.57776*0.3</f>
        <v>181.37332799999999</v>
      </c>
      <c r="M873" s="197"/>
      <c r="N873" s="43" t="s">
        <v>118</v>
      </c>
      <c r="O873" s="43">
        <v>467004</v>
      </c>
      <c r="P873" s="251"/>
    </row>
    <row r="874" spans="1:16" s="47" customFormat="1" ht="53.25" customHeight="1" x14ac:dyDescent="0.25">
      <c r="A874" s="319"/>
      <c r="B874" s="245" t="s">
        <v>885</v>
      </c>
      <c r="C874" s="244" t="s">
        <v>148</v>
      </c>
      <c r="D874" s="244" t="s">
        <v>182</v>
      </c>
      <c r="E874" s="43" t="s">
        <v>116</v>
      </c>
      <c r="F874" s="244" t="s">
        <v>111</v>
      </c>
      <c r="G874" s="45"/>
      <c r="H874" s="45"/>
      <c r="I874" s="45"/>
      <c r="J874" s="45"/>
      <c r="K874" s="45"/>
      <c r="L874" s="45">
        <v>912.71770800000002</v>
      </c>
      <c r="M874" s="197"/>
      <c r="N874" s="43" t="s">
        <v>120</v>
      </c>
      <c r="O874" s="43">
        <v>467004</v>
      </c>
      <c r="P874" s="251"/>
    </row>
    <row r="875" spans="1:16" s="47" customFormat="1" ht="28.5" customHeight="1" x14ac:dyDescent="0.25">
      <c r="A875" s="319"/>
      <c r="B875" s="245"/>
      <c r="C875" s="244"/>
      <c r="D875" s="244"/>
      <c r="E875" s="43" t="s">
        <v>116</v>
      </c>
      <c r="F875" s="244"/>
      <c r="G875" s="45"/>
      <c r="H875" s="45"/>
      <c r="I875" s="45"/>
      <c r="J875" s="45"/>
      <c r="K875" s="45"/>
      <c r="L875" s="45">
        <f>1303.88244*0.3</f>
        <v>391.16473200000001</v>
      </c>
      <c r="M875" s="197"/>
      <c r="N875" s="43" t="s">
        <v>118</v>
      </c>
      <c r="O875" s="43">
        <v>467004</v>
      </c>
      <c r="P875" s="251"/>
    </row>
    <row r="876" spans="1:16" s="47" customFormat="1" ht="56.25" customHeight="1" x14ac:dyDescent="0.25">
      <c r="A876" s="319"/>
      <c r="B876" s="245" t="s">
        <v>884</v>
      </c>
      <c r="C876" s="244" t="s">
        <v>148</v>
      </c>
      <c r="D876" s="244" t="s">
        <v>182</v>
      </c>
      <c r="E876" s="43" t="s">
        <v>116</v>
      </c>
      <c r="F876" s="244" t="s">
        <v>111</v>
      </c>
      <c r="G876" s="45"/>
      <c r="H876" s="45"/>
      <c r="I876" s="45"/>
      <c r="J876" s="45"/>
      <c r="K876" s="45"/>
      <c r="L876" s="45">
        <v>422.66347200000001</v>
      </c>
      <c r="M876" s="197"/>
      <c r="N876" s="43" t="s">
        <v>120</v>
      </c>
      <c r="O876" s="43">
        <v>467004</v>
      </c>
      <c r="P876" s="251"/>
    </row>
    <row r="877" spans="1:16" s="47" customFormat="1" ht="23.25" customHeight="1" x14ac:dyDescent="0.25">
      <c r="A877" s="319"/>
      <c r="B877" s="245"/>
      <c r="C877" s="244"/>
      <c r="D877" s="244"/>
      <c r="E877" s="43" t="s">
        <v>116</v>
      </c>
      <c r="F877" s="244"/>
      <c r="G877" s="45"/>
      <c r="H877" s="45"/>
      <c r="I877" s="45"/>
      <c r="J877" s="45"/>
      <c r="K877" s="45"/>
      <c r="L877" s="45">
        <f>603.80496*0.3</f>
        <v>181.14148800000001</v>
      </c>
      <c r="M877" s="197"/>
      <c r="N877" s="43" t="s">
        <v>118</v>
      </c>
      <c r="O877" s="43">
        <v>467004</v>
      </c>
      <c r="P877" s="251"/>
    </row>
    <row r="878" spans="1:16" s="47" customFormat="1" ht="54.75" customHeight="1" x14ac:dyDescent="0.25">
      <c r="A878" s="319"/>
      <c r="B878" s="245" t="s">
        <v>883</v>
      </c>
      <c r="C878" s="244" t="s">
        <v>148</v>
      </c>
      <c r="D878" s="244" t="s">
        <v>182</v>
      </c>
      <c r="E878" s="43" t="s">
        <v>116</v>
      </c>
      <c r="F878" s="244" t="s">
        <v>111</v>
      </c>
      <c r="G878" s="45"/>
      <c r="H878" s="45"/>
      <c r="I878" s="45"/>
      <c r="J878" s="45"/>
      <c r="K878" s="45"/>
      <c r="L878" s="45">
        <v>634.48451499999987</v>
      </c>
      <c r="M878" s="197"/>
      <c r="N878" s="43" t="s">
        <v>120</v>
      </c>
      <c r="O878" s="43">
        <v>467004</v>
      </c>
      <c r="P878" s="251"/>
    </row>
    <row r="879" spans="1:16" s="47" customFormat="1" ht="24.75" customHeight="1" x14ac:dyDescent="0.25">
      <c r="A879" s="319"/>
      <c r="B879" s="245"/>
      <c r="C879" s="244"/>
      <c r="D879" s="244"/>
      <c r="E879" s="43" t="s">
        <v>116</v>
      </c>
      <c r="F879" s="244"/>
      <c r="G879" s="45"/>
      <c r="H879" s="45"/>
      <c r="I879" s="45"/>
      <c r="J879" s="45"/>
      <c r="K879" s="45"/>
      <c r="L879" s="45">
        <f>906.40645*0.3</f>
        <v>271.92193499999996</v>
      </c>
      <c r="M879" s="197"/>
      <c r="N879" s="43" t="s">
        <v>118</v>
      </c>
      <c r="O879" s="43">
        <v>467004</v>
      </c>
      <c r="P879" s="251"/>
    </row>
    <row r="880" spans="1:16" s="47" customFormat="1" ht="43.5" customHeight="1" x14ac:dyDescent="0.25">
      <c r="A880" s="319"/>
      <c r="B880" s="245" t="s">
        <v>882</v>
      </c>
      <c r="C880" s="244" t="s">
        <v>148</v>
      </c>
      <c r="D880" s="244" t="s">
        <v>182</v>
      </c>
      <c r="E880" s="43" t="s">
        <v>116</v>
      </c>
      <c r="F880" s="244" t="s">
        <v>111</v>
      </c>
      <c r="G880" s="240"/>
      <c r="H880" s="240"/>
      <c r="I880" s="240"/>
      <c r="J880" s="240"/>
      <c r="K880" s="240"/>
      <c r="L880" s="240">
        <v>2.46</v>
      </c>
      <c r="M880" s="246"/>
      <c r="N880" s="242" t="s">
        <v>118</v>
      </c>
      <c r="O880" s="242">
        <v>467004</v>
      </c>
      <c r="P880" s="251"/>
    </row>
    <row r="881" spans="1:16" s="47" customFormat="1" ht="23.25" customHeight="1" x14ac:dyDescent="0.25">
      <c r="A881" s="319"/>
      <c r="B881" s="245"/>
      <c r="C881" s="244"/>
      <c r="D881" s="244"/>
      <c r="E881" s="76" t="s">
        <v>116</v>
      </c>
      <c r="F881" s="244"/>
      <c r="G881" s="241"/>
      <c r="H881" s="241"/>
      <c r="I881" s="241"/>
      <c r="J881" s="241"/>
      <c r="K881" s="241"/>
      <c r="L881" s="241"/>
      <c r="M881" s="247"/>
      <c r="N881" s="243"/>
      <c r="O881" s="243"/>
      <c r="P881" s="251"/>
    </row>
    <row r="882" spans="1:16" s="47" customFormat="1" ht="39" customHeight="1" x14ac:dyDescent="0.25">
      <c r="A882" s="319"/>
      <c r="B882" s="245" t="s">
        <v>881</v>
      </c>
      <c r="C882" s="244" t="s">
        <v>148</v>
      </c>
      <c r="D882" s="244" t="s">
        <v>182</v>
      </c>
      <c r="E882" s="242" t="s">
        <v>116</v>
      </c>
      <c r="F882" s="244" t="s">
        <v>111</v>
      </c>
      <c r="G882" s="240"/>
      <c r="H882" s="240"/>
      <c r="I882" s="240"/>
      <c r="J882" s="240"/>
      <c r="K882" s="240"/>
      <c r="L882" s="240">
        <v>7.6585000000000001</v>
      </c>
      <c r="M882" s="246"/>
      <c r="N882" s="242" t="s">
        <v>118</v>
      </c>
      <c r="O882" s="242">
        <v>467004</v>
      </c>
      <c r="P882" s="251"/>
    </row>
    <row r="883" spans="1:16" s="47" customFormat="1" ht="30" customHeight="1" x14ac:dyDescent="0.25">
      <c r="A883" s="319"/>
      <c r="B883" s="245"/>
      <c r="C883" s="244"/>
      <c r="D883" s="244"/>
      <c r="E883" s="243"/>
      <c r="F883" s="244"/>
      <c r="G883" s="241"/>
      <c r="H883" s="241"/>
      <c r="I883" s="241"/>
      <c r="J883" s="241"/>
      <c r="K883" s="241"/>
      <c r="L883" s="241"/>
      <c r="M883" s="247"/>
      <c r="N883" s="243"/>
      <c r="O883" s="243"/>
      <c r="P883" s="251"/>
    </row>
    <row r="884" spans="1:16" s="47" customFormat="1" ht="44.25" customHeight="1" x14ac:dyDescent="0.25">
      <c r="A884" s="319"/>
      <c r="B884" s="245" t="s">
        <v>880</v>
      </c>
      <c r="C884" s="244" t="s">
        <v>148</v>
      </c>
      <c r="D884" s="244" t="s">
        <v>182</v>
      </c>
      <c r="E884" s="242" t="s">
        <v>116</v>
      </c>
      <c r="F884" s="244" t="s">
        <v>111</v>
      </c>
      <c r="G884" s="240"/>
      <c r="H884" s="240"/>
      <c r="I884" s="240"/>
      <c r="J884" s="240"/>
      <c r="K884" s="240"/>
      <c r="L884" s="240">
        <v>7.9223100000000004</v>
      </c>
      <c r="M884" s="246"/>
      <c r="N884" s="242" t="s">
        <v>118</v>
      </c>
      <c r="O884" s="242">
        <v>467004</v>
      </c>
      <c r="P884" s="251"/>
    </row>
    <row r="885" spans="1:16" s="47" customFormat="1" ht="22.5" customHeight="1" x14ac:dyDescent="0.25">
      <c r="A885" s="319"/>
      <c r="B885" s="245"/>
      <c r="C885" s="244"/>
      <c r="D885" s="244"/>
      <c r="E885" s="243"/>
      <c r="F885" s="244"/>
      <c r="G885" s="241"/>
      <c r="H885" s="241"/>
      <c r="I885" s="241"/>
      <c r="J885" s="241"/>
      <c r="K885" s="241"/>
      <c r="L885" s="241"/>
      <c r="M885" s="247"/>
      <c r="N885" s="243"/>
      <c r="O885" s="243"/>
      <c r="P885" s="251"/>
    </row>
    <row r="886" spans="1:16" s="47" customFormat="1" ht="42" customHeight="1" x14ac:dyDescent="0.25">
      <c r="A886" s="319"/>
      <c r="B886" s="245" t="s">
        <v>877</v>
      </c>
      <c r="C886" s="244" t="s">
        <v>148</v>
      </c>
      <c r="D886" s="244" t="s">
        <v>182</v>
      </c>
      <c r="E886" s="242" t="s">
        <v>116</v>
      </c>
      <c r="F886" s="244" t="s">
        <v>111</v>
      </c>
      <c r="G886" s="240"/>
      <c r="H886" s="240"/>
      <c r="I886" s="240"/>
      <c r="J886" s="240"/>
      <c r="K886" s="240"/>
      <c r="L886" s="240">
        <v>16.945049999999998</v>
      </c>
      <c r="M886" s="246"/>
      <c r="N886" s="242" t="s">
        <v>118</v>
      </c>
      <c r="O886" s="242">
        <v>467004</v>
      </c>
      <c r="P886" s="251"/>
    </row>
    <row r="887" spans="1:16" s="47" customFormat="1" ht="24" customHeight="1" x14ac:dyDescent="0.25">
      <c r="A887" s="319"/>
      <c r="B887" s="245"/>
      <c r="C887" s="244"/>
      <c r="D887" s="244"/>
      <c r="E887" s="243"/>
      <c r="F887" s="244"/>
      <c r="G887" s="241"/>
      <c r="H887" s="241"/>
      <c r="I887" s="241"/>
      <c r="J887" s="241"/>
      <c r="K887" s="241"/>
      <c r="L887" s="241"/>
      <c r="M887" s="247"/>
      <c r="N887" s="243"/>
      <c r="O887" s="243"/>
      <c r="P887" s="251"/>
    </row>
    <row r="888" spans="1:16" s="47" customFormat="1" ht="40.5" customHeight="1" x14ac:dyDescent="0.25">
      <c r="A888" s="319"/>
      <c r="B888" s="245" t="s">
        <v>878</v>
      </c>
      <c r="C888" s="244" t="s">
        <v>148</v>
      </c>
      <c r="D888" s="244" t="s">
        <v>182</v>
      </c>
      <c r="E888" s="242" t="s">
        <v>116</v>
      </c>
      <c r="F888" s="244" t="s">
        <v>111</v>
      </c>
      <c r="G888" s="240"/>
      <c r="H888" s="240"/>
      <c r="I888" s="240"/>
      <c r="J888" s="240"/>
      <c r="K888" s="240"/>
      <c r="L888" s="240">
        <v>16.529530000000001</v>
      </c>
      <c r="M888" s="246"/>
      <c r="N888" s="242" t="s">
        <v>118</v>
      </c>
      <c r="O888" s="242">
        <v>467004</v>
      </c>
      <c r="P888" s="251"/>
    </row>
    <row r="889" spans="1:16" s="47" customFormat="1" ht="33" customHeight="1" x14ac:dyDescent="0.25">
      <c r="A889" s="319"/>
      <c r="B889" s="245"/>
      <c r="C889" s="244"/>
      <c r="D889" s="244"/>
      <c r="E889" s="243"/>
      <c r="F889" s="244"/>
      <c r="G889" s="241"/>
      <c r="H889" s="241"/>
      <c r="I889" s="241"/>
      <c r="J889" s="241"/>
      <c r="K889" s="241"/>
      <c r="L889" s="241"/>
      <c r="M889" s="247"/>
      <c r="N889" s="243"/>
      <c r="O889" s="243"/>
      <c r="P889" s="251"/>
    </row>
    <row r="890" spans="1:16" s="47" customFormat="1" ht="42.75" customHeight="1" x14ac:dyDescent="0.25">
      <c r="A890" s="319"/>
      <c r="B890" s="245" t="s">
        <v>876</v>
      </c>
      <c r="C890" s="244" t="s">
        <v>148</v>
      </c>
      <c r="D890" s="244" t="s">
        <v>182</v>
      </c>
      <c r="E890" s="242" t="s">
        <v>116</v>
      </c>
      <c r="F890" s="244" t="s">
        <v>111</v>
      </c>
      <c r="G890" s="240"/>
      <c r="H890" s="240"/>
      <c r="I890" s="240"/>
      <c r="J890" s="240"/>
      <c r="K890" s="240"/>
      <c r="L890" s="240">
        <v>11.757440000000001</v>
      </c>
      <c r="M890" s="246"/>
      <c r="N890" s="242" t="s">
        <v>118</v>
      </c>
      <c r="O890" s="242">
        <v>467004</v>
      </c>
      <c r="P890" s="251"/>
    </row>
    <row r="891" spans="1:16" s="47" customFormat="1" ht="24.75" customHeight="1" x14ac:dyDescent="0.25">
      <c r="A891" s="319"/>
      <c r="B891" s="245"/>
      <c r="C891" s="244"/>
      <c r="D891" s="244"/>
      <c r="E891" s="243"/>
      <c r="F891" s="244"/>
      <c r="G891" s="241"/>
      <c r="H891" s="241"/>
      <c r="I891" s="241"/>
      <c r="J891" s="241"/>
      <c r="K891" s="241"/>
      <c r="L891" s="241"/>
      <c r="M891" s="247"/>
      <c r="N891" s="243"/>
      <c r="O891" s="243"/>
      <c r="P891" s="251"/>
    </row>
    <row r="892" spans="1:16" s="47" customFormat="1" ht="39.75" customHeight="1" x14ac:dyDescent="0.25">
      <c r="A892" s="319"/>
      <c r="B892" s="245" t="s">
        <v>879</v>
      </c>
      <c r="C892" s="244" t="s">
        <v>148</v>
      </c>
      <c r="D892" s="244" t="s">
        <v>182</v>
      </c>
      <c r="E892" s="43" t="s">
        <v>116</v>
      </c>
      <c r="F892" s="244" t="s">
        <v>111</v>
      </c>
      <c r="G892" s="45"/>
      <c r="H892" s="45"/>
      <c r="I892" s="45"/>
      <c r="J892" s="45"/>
      <c r="K892" s="45"/>
      <c r="L892" s="45">
        <v>265.06473</v>
      </c>
      <c r="M892" s="197"/>
      <c r="N892" s="43" t="s">
        <v>120</v>
      </c>
      <c r="O892" s="43">
        <v>467004</v>
      </c>
      <c r="P892" s="251"/>
    </row>
    <row r="893" spans="1:16" s="47" customFormat="1" ht="38.25" customHeight="1" x14ac:dyDescent="0.25">
      <c r="A893" s="319"/>
      <c r="B893" s="245"/>
      <c r="C893" s="244"/>
      <c r="D893" s="244"/>
      <c r="E893" s="43" t="s">
        <v>116</v>
      </c>
      <c r="F893" s="244"/>
      <c r="G893" s="45"/>
      <c r="H893" s="45"/>
      <c r="I893" s="45"/>
      <c r="J893" s="45"/>
      <c r="K893" s="45"/>
      <c r="L893" s="45">
        <f>378.6639*0.3</f>
        <v>113.59917</v>
      </c>
      <c r="M893" s="197"/>
      <c r="N893" s="43" t="s">
        <v>118</v>
      </c>
      <c r="O893" s="43">
        <v>467004</v>
      </c>
      <c r="P893" s="251"/>
    </row>
    <row r="894" spans="1:16" s="47" customFormat="1" ht="40.5" customHeight="1" x14ac:dyDescent="0.25">
      <c r="A894" s="319"/>
      <c r="B894" s="245" t="s">
        <v>607</v>
      </c>
      <c r="C894" s="244" t="s">
        <v>148</v>
      </c>
      <c r="D894" s="244" t="s">
        <v>182</v>
      </c>
      <c r="E894" s="43" t="s">
        <v>116</v>
      </c>
      <c r="F894" s="244" t="s">
        <v>111</v>
      </c>
      <c r="G894" s="45"/>
      <c r="H894" s="45"/>
      <c r="I894" s="45"/>
      <c r="J894" s="45"/>
      <c r="K894" s="45"/>
      <c r="L894" s="45">
        <v>1645.0864849999998</v>
      </c>
      <c r="M894" s="45">
        <v>1645.0864849999998</v>
      </c>
      <c r="N894" s="43" t="s">
        <v>120</v>
      </c>
      <c r="O894" s="43">
        <v>467004</v>
      </c>
      <c r="P894" s="251"/>
    </row>
    <row r="895" spans="1:16" s="47" customFormat="1" ht="22.5" customHeight="1" x14ac:dyDescent="0.25">
      <c r="A895" s="319"/>
      <c r="B895" s="245"/>
      <c r="C895" s="244"/>
      <c r="D895" s="244"/>
      <c r="E895" s="43" t="s">
        <v>116</v>
      </c>
      <c r="F895" s="244"/>
      <c r="G895" s="45"/>
      <c r="H895" s="45"/>
      <c r="I895" s="45"/>
      <c r="J895" s="45"/>
      <c r="K895" s="45"/>
      <c r="L895" s="45">
        <v>705.03706499999987</v>
      </c>
      <c r="M895" s="45">
        <v>705.03706499999987</v>
      </c>
      <c r="N895" s="43" t="s">
        <v>118</v>
      </c>
      <c r="O895" s="43">
        <v>467004</v>
      </c>
      <c r="P895" s="251"/>
    </row>
    <row r="896" spans="1:16" s="47" customFormat="1" ht="36.75" customHeight="1" x14ac:dyDescent="0.25">
      <c r="A896" s="319"/>
      <c r="B896" s="245" t="s">
        <v>608</v>
      </c>
      <c r="C896" s="244" t="s">
        <v>148</v>
      </c>
      <c r="D896" s="244" t="s">
        <v>182</v>
      </c>
      <c r="E896" s="242" t="s">
        <v>116</v>
      </c>
      <c r="F896" s="244" t="s">
        <v>111</v>
      </c>
      <c r="G896" s="240"/>
      <c r="H896" s="240"/>
      <c r="I896" s="240">
        <v>55.801000000000002</v>
      </c>
      <c r="J896" s="240"/>
      <c r="K896" s="240"/>
      <c r="L896" s="240"/>
      <c r="M896" s="246"/>
      <c r="N896" s="242" t="s">
        <v>118</v>
      </c>
      <c r="O896" s="242">
        <v>467004</v>
      </c>
      <c r="P896" s="251"/>
    </row>
    <row r="897" spans="1:16" s="47" customFormat="1" ht="27" customHeight="1" x14ac:dyDescent="0.25">
      <c r="A897" s="319"/>
      <c r="B897" s="245"/>
      <c r="C897" s="244"/>
      <c r="D897" s="244"/>
      <c r="E897" s="243"/>
      <c r="F897" s="244"/>
      <c r="G897" s="241"/>
      <c r="H897" s="241"/>
      <c r="I897" s="241"/>
      <c r="J897" s="241"/>
      <c r="K897" s="241"/>
      <c r="L897" s="241"/>
      <c r="M897" s="247"/>
      <c r="N897" s="243"/>
      <c r="O897" s="243"/>
      <c r="P897" s="251"/>
    </row>
    <row r="898" spans="1:16" s="47" customFormat="1" ht="38.25" customHeight="1" x14ac:dyDescent="0.25">
      <c r="A898" s="319"/>
      <c r="B898" s="245" t="s">
        <v>875</v>
      </c>
      <c r="C898" s="244" t="s">
        <v>148</v>
      </c>
      <c r="D898" s="244" t="s">
        <v>182</v>
      </c>
      <c r="E898" s="242" t="s">
        <v>116</v>
      </c>
      <c r="F898" s="244" t="s">
        <v>111</v>
      </c>
      <c r="G898" s="240"/>
      <c r="H898" s="240"/>
      <c r="I898" s="240"/>
      <c r="J898" s="240"/>
      <c r="K898" s="240"/>
      <c r="L898" s="240">
        <v>208.85400000000001</v>
      </c>
      <c r="M898" s="246"/>
      <c r="N898" s="242" t="s">
        <v>118</v>
      </c>
      <c r="O898" s="242">
        <v>467004</v>
      </c>
      <c r="P898" s="251"/>
    </row>
    <row r="899" spans="1:16" s="47" customFormat="1" ht="60" customHeight="1" x14ac:dyDescent="0.25">
      <c r="A899" s="319"/>
      <c r="B899" s="245"/>
      <c r="C899" s="244"/>
      <c r="D899" s="244"/>
      <c r="E899" s="243"/>
      <c r="F899" s="244"/>
      <c r="G899" s="241"/>
      <c r="H899" s="241"/>
      <c r="I899" s="241"/>
      <c r="J899" s="241"/>
      <c r="K899" s="241"/>
      <c r="L899" s="241"/>
      <c r="M899" s="247"/>
      <c r="N899" s="243"/>
      <c r="O899" s="243"/>
      <c r="P899" s="251"/>
    </row>
    <row r="900" spans="1:16" s="47" customFormat="1" ht="50.25" customHeight="1" x14ac:dyDescent="0.25">
      <c r="A900" s="319"/>
      <c r="B900" s="245" t="s">
        <v>873</v>
      </c>
      <c r="C900" s="244" t="s">
        <v>148</v>
      </c>
      <c r="D900" s="244" t="s">
        <v>182</v>
      </c>
      <c r="E900" s="43" t="s">
        <v>116</v>
      </c>
      <c r="F900" s="244" t="s">
        <v>111</v>
      </c>
      <c r="G900" s="45">
        <v>300</v>
      </c>
      <c r="H900" s="45"/>
      <c r="I900" s="45"/>
      <c r="J900" s="45"/>
      <c r="K900" s="45"/>
      <c r="L900" s="45"/>
      <c r="M900" s="197"/>
      <c r="N900" s="43" t="s">
        <v>120</v>
      </c>
      <c r="O900" s="43">
        <v>467004</v>
      </c>
      <c r="P900" s="251"/>
    </row>
    <row r="901" spans="1:16" s="47" customFormat="1" ht="29.25" customHeight="1" x14ac:dyDescent="0.25">
      <c r="A901" s="319"/>
      <c r="B901" s="245"/>
      <c r="C901" s="244"/>
      <c r="D901" s="244"/>
      <c r="E901" s="43" t="s">
        <v>116</v>
      </c>
      <c r="F901" s="244"/>
      <c r="G901" s="45">
        <v>200.5197</v>
      </c>
      <c r="H901" s="45"/>
      <c r="I901" s="45">
        <v>43.74</v>
      </c>
      <c r="J901" s="45"/>
      <c r="K901" s="45"/>
      <c r="L901" s="45"/>
      <c r="M901" s="197"/>
      <c r="N901" s="43" t="s">
        <v>118</v>
      </c>
      <c r="O901" s="43">
        <v>467004</v>
      </c>
      <c r="P901" s="251"/>
    </row>
    <row r="902" spans="1:16" s="47" customFormat="1" ht="49.5" customHeight="1" x14ac:dyDescent="0.25">
      <c r="A902" s="319"/>
      <c r="B902" s="245" t="s">
        <v>874</v>
      </c>
      <c r="C902" s="244" t="s">
        <v>148</v>
      </c>
      <c r="D902" s="244" t="s">
        <v>182</v>
      </c>
      <c r="E902" s="43" t="s">
        <v>116</v>
      </c>
      <c r="F902" s="244" t="s">
        <v>111</v>
      </c>
      <c r="G902" s="45">
        <v>300</v>
      </c>
      <c r="H902" s="45"/>
      <c r="I902" s="45"/>
      <c r="J902" s="45"/>
      <c r="K902" s="45"/>
      <c r="L902" s="45"/>
      <c r="M902" s="197"/>
      <c r="N902" s="43" t="s">
        <v>120</v>
      </c>
      <c r="O902" s="43">
        <v>467004</v>
      </c>
      <c r="P902" s="251"/>
    </row>
    <row r="903" spans="1:16" s="47" customFormat="1" ht="45" customHeight="1" x14ac:dyDescent="0.25">
      <c r="A903" s="319"/>
      <c r="B903" s="245"/>
      <c r="C903" s="244"/>
      <c r="D903" s="244"/>
      <c r="E903" s="43" t="s">
        <v>116</v>
      </c>
      <c r="F903" s="244"/>
      <c r="G903" s="45">
        <v>223.387</v>
      </c>
      <c r="H903" s="45"/>
      <c r="I903" s="45">
        <v>51.384</v>
      </c>
      <c r="J903" s="45"/>
      <c r="K903" s="45"/>
      <c r="L903" s="45"/>
      <c r="M903" s="197"/>
      <c r="N903" s="43" t="s">
        <v>118</v>
      </c>
      <c r="O903" s="43">
        <v>467004</v>
      </c>
      <c r="P903" s="251"/>
    </row>
    <row r="904" spans="1:16" s="47" customFormat="1" ht="51" customHeight="1" x14ac:dyDescent="0.25">
      <c r="A904" s="319"/>
      <c r="B904" s="245" t="s">
        <v>609</v>
      </c>
      <c r="C904" s="244" t="s">
        <v>148</v>
      </c>
      <c r="D904" s="244" t="s">
        <v>182</v>
      </c>
      <c r="E904" s="43" t="s">
        <v>116</v>
      </c>
      <c r="F904" s="244" t="s">
        <v>111</v>
      </c>
      <c r="G904" s="45"/>
      <c r="H904" s="45">
        <v>616.96600000000001</v>
      </c>
      <c r="I904" s="45"/>
      <c r="J904" s="45"/>
      <c r="K904" s="45"/>
      <c r="L904" s="45"/>
      <c r="M904" s="197"/>
      <c r="N904" s="43" t="s">
        <v>132</v>
      </c>
      <c r="O904" s="43">
        <v>467004</v>
      </c>
      <c r="P904" s="251"/>
    </row>
    <row r="905" spans="1:16" s="47" customFormat="1" ht="81" customHeight="1" x14ac:dyDescent="0.25">
      <c r="A905" s="319"/>
      <c r="B905" s="245"/>
      <c r="C905" s="244"/>
      <c r="D905" s="244"/>
      <c r="E905" s="43" t="s">
        <v>116</v>
      </c>
      <c r="F905" s="244"/>
      <c r="G905" s="45">
        <v>135.68039999999999</v>
      </c>
      <c r="H905" s="45"/>
      <c r="I905" s="45">
        <v>166.708</v>
      </c>
      <c r="J905" s="45"/>
      <c r="K905" s="45"/>
      <c r="L905" s="45"/>
      <c r="M905" s="197"/>
      <c r="N905" s="43" t="s">
        <v>118</v>
      </c>
      <c r="O905" s="43">
        <v>467004</v>
      </c>
      <c r="P905" s="251"/>
    </row>
    <row r="906" spans="1:16" s="47" customFormat="1" ht="39.75" customHeight="1" x14ac:dyDescent="0.25">
      <c r="A906" s="319"/>
      <c r="B906" s="245" t="s">
        <v>610</v>
      </c>
      <c r="C906" s="244" t="s">
        <v>148</v>
      </c>
      <c r="D906" s="244" t="s">
        <v>182</v>
      </c>
      <c r="E906" s="242" t="s">
        <v>116</v>
      </c>
      <c r="F906" s="244" t="s">
        <v>111</v>
      </c>
      <c r="G906" s="240"/>
      <c r="H906" s="240">
        <v>65.865899999999996</v>
      </c>
      <c r="I906" s="240"/>
      <c r="J906" s="240"/>
      <c r="K906" s="240"/>
      <c r="L906" s="240"/>
      <c r="M906" s="246"/>
      <c r="N906" s="242" t="s">
        <v>118</v>
      </c>
      <c r="O906" s="242">
        <v>467004</v>
      </c>
      <c r="P906" s="251"/>
    </row>
    <row r="907" spans="1:16" s="47" customFormat="1" ht="28.5" customHeight="1" x14ac:dyDescent="0.25">
      <c r="A907" s="319"/>
      <c r="B907" s="245"/>
      <c r="C907" s="244"/>
      <c r="D907" s="244"/>
      <c r="E907" s="243"/>
      <c r="F907" s="244"/>
      <c r="G907" s="241"/>
      <c r="H907" s="241"/>
      <c r="I907" s="241"/>
      <c r="J907" s="241"/>
      <c r="K907" s="241"/>
      <c r="L907" s="241"/>
      <c r="M907" s="247"/>
      <c r="N907" s="243"/>
      <c r="O907" s="243"/>
      <c r="P907" s="251"/>
    </row>
    <row r="908" spans="1:16" s="47" customFormat="1" ht="54" customHeight="1" x14ac:dyDescent="0.25">
      <c r="A908" s="319"/>
      <c r="B908" s="245" t="s">
        <v>611</v>
      </c>
      <c r="C908" s="244" t="s">
        <v>148</v>
      </c>
      <c r="D908" s="244" t="s">
        <v>182</v>
      </c>
      <c r="E908" s="242" t="s">
        <v>116</v>
      </c>
      <c r="F908" s="244" t="s">
        <v>111</v>
      </c>
      <c r="G908" s="240"/>
      <c r="H908" s="240">
        <v>90.2</v>
      </c>
      <c r="I908" s="240"/>
      <c r="J908" s="240"/>
      <c r="K908" s="240"/>
      <c r="L908" s="240"/>
      <c r="M908" s="246"/>
      <c r="N908" s="242" t="s">
        <v>118</v>
      </c>
      <c r="O908" s="242">
        <v>467004</v>
      </c>
      <c r="P908" s="251"/>
    </row>
    <row r="909" spans="1:16" s="47" customFormat="1" ht="36.75" customHeight="1" x14ac:dyDescent="0.25">
      <c r="A909" s="319"/>
      <c r="B909" s="245"/>
      <c r="C909" s="244"/>
      <c r="D909" s="244"/>
      <c r="E909" s="243"/>
      <c r="F909" s="244"/>
      <c r="G909" s="241"/>
      <c r="H909" s="241"/>
      <c r="I909" s="241"/>
      <c r="J909" s="241"/>
      <c r="K909" s="241"/>
      <c r="L909" s="241"/>
      <c r="M909" s="247"/>
      <c r="N909" s="243"/>
      <c r="O909" s="243"/>
      <c r="P909" s="251"/>
    </row>
    <row r="910" spans="1:16" s="47" customFormat="1" ht="50.25" customHeight="1" x14ac:dyDescent="0.25">
      <c r="A910" s="319"/>
      <c r="B910" s="245" t="s">
        <v>612</v>
      </c>
      <c r="C910" s="244" t="s">
        <v>148</v>
      </c>
      <c r="D910" s="244" t="s">
        <v>182</v>
      </c>
      <c r="E910" s="242" t="s">
        <v>116</v>
      </c>
      <c r="F910" s="244" t="s">
        <v>111</v>
      </c>
      <c r="G910" s="240"/>
      <c r="H910" s="240">
        <v>54.5</v>
      </c>
      <c r="I910" s="240"/>
      <c r="J910" s="240"/>
      <c r="K910" s="240"/>
      <c r="L910" s="240"/>
      <c r="M910" s="246"/>
      <c r="N910" s="242" t="s">
        <v>118</v>
      </c>
      <c r="O910" s="242">
        <v>467004</v>
      </c>
      <c r="P910" s="251"/>
    </row>
    <row r="911" spans="1:16" s="47" customFormat="1" ht="49.5" customHeight="1" x14ac:dyDescent="0.25">
      <c r="A911" s="319"/>
      <c r="B911" s="245"/>
      <c r="C911" s="244"/>
      <c r="D911" s="244"/>
      <c r="E911" s="243"/>
      <c r="F911" s="244"/>
      <c r="G911" s="241"/>
      <c r="H911" s="241"/>
      <c r="I911" s="241"/>
      <c r="J911" s="241"/>
      <c r="K911" s="241"/>
      <c r="L911" s="241"/>
      <c r="M911" s="247"/>
      <c r="N911" s="243"/>
      <c r="O911" s="243"/>
      <c r="P911" s="251"/>
    </row>
    <row r="912" spans="1:16" s="47" customFormat="1" ht="30.75" customHeight="1" x14ac:dyDescent="0.25">
      <c r="A912" s="319"/>
      <c r="B912" s="245" t="s">
        <v>613</v>
      </c>
      <c r="C912" s="244" t="s">
        <v>148</v>
      </c>
      <c r="D912" s="244" t="s">
        <v>182</v>
      </c>
      <c r="E912" s="242" t="s">
        <v>116</v>
      </c>
      <c r="F912" s="244" t="s">
        <v>111</v>
      </c>
      <c r="G912" s="240"/>
      <c r="H912" s="240"/>
      <c r="I912" s="240"/>
      <c r="J912" s="240"/>
      <c r="K912" s="240"/>
      <c r="L912" s="240">
        <v>1151.09745</v>
      </c>
      <c r="M912" s="240">
        <v>1151.09745</v>
      </c>
      <c r="N912" s="242" t="s">
        <v>118</v>
      </c>
      <c r="O912" s="242">
        <v>467004</v>
      </c>
      <c r="P912" s="251"/>
    </row>
    <row r="913" spans="1:16" s="47" customFormat="1" ht="18.75" customHeight="1" x14ac:dyDescent="0.25">
      <c r="A913" s="319"/>
      <c r="B913" s="245"/>
      <c r="C913" s="244"/>
      <c r="D913" s="244"/>
      <c r="E913" s="243"/>
      <c r="F913" s="244"/>
      <c r="G913" s="241"/>
      <c r="H913" s="241"/>
      <c r="I913" s="241"/>
      <c r="J913" s="241"/>
      <c r="K913" s="241"/>
      <c r="L913" s="241"/>
      <c r="M913" s="241"/>
      <c r="N913" s="243"/>
      <c r="O913" s="243"/>
      <c r="P913" s="251"/>
    </row>
    <row r="914" spans="1:16" s="47" customFormat="1" ht="39.75" customHeight="1" x14ac:dyDescent="0.25">
      <c r="A914" s="319"/>
      <c r="B914" s="245" t="s">
        <v>614</v>
      </c>
      <c r="C914" s="244" t="s">
        <v>148</v>
      </c>
      <c r="D914" s="244" t="s">
        <v>182</v>
      </c>
      <c r="E914" s="43" t="s">
        <v>116</v>
      </c>
      <c r="F914" s="244" t="s">
        <v>111</v>
      </c>
      <c r="G914" s="45"/>
      <c r="H914" s="45"/>
      <c r="I914" s="45"/>
      <c r="J914" s="45"/>
      <c r="K914" s="45"/>
      <c r="L914" s="45"/>
      <c r="M914" s="197"/>
      <c r="N914" s="43" t="s">
        <v>120</v>
      </c>
      <c r="O914" s="43">
        <v>467004</v>
      </c>
      <c r="P914" s="251"/>
    </row>
    <row r="915" spans="1:16" s="47" customFormat="1" ht="43.5" customHeight="1" x14ac:dyDescent="0.25">
      <c r="A915" s="319"/>
      <c r="B915" s="245"/>
      <c r="C915" s="244"/>
      <c r="D915" s="244"/>
      <c r="E915" s="43" t="s">
        <v>116</v>
      </c>
      <c r="F915" s="244"/>
      <c r="G915" s="45"/>
      <c r="H915" s="45"/>
      <c r="I915" s="45"/>
      <c r="J915" s="45"/>
      <c r="K915" s="45"/>
      <c r="L915" s="45">
        <v>237.42670000000001</v>
      </c>
      <c r="M915" s="197"/>
      <c r="N915" s="43" t="s">
        <v>118</v>
      </c>
      <c r="O915" s="43">
        <v>467004</v>
      </c>
      <c r="P915" s="251"/>
    </row>
    <row r="916" spans="1:16" ht="48" customHeight="1" x14ac:dyDescent="0.25">
      <c r="A916" s="43"/>
      <c r="B916" s="54" t="s">
        <v>902</v>
      </c>
      <c r="C916" s="43" t="s">
        <v>506</v>
      </c>
      <c r="D916" s="43" t="s">
        <v>420</v>
      </c>
      <c r="E916" s="43" t="s">
        <v>2</v>
      </c>
      <c r="F916" s="43" t="s">
        <v>90</v>
      </c>
      <c r="G916" s="107"/>
      <c r="H916" s="43"/>
      <c r="I916" s="133">
        <v>1</v>
      </c>
      <c r="J916" s="133">
        <v>4</v>
      </c>
      <c r="K916" s="133"/>
      <c r="L916" s="133"/>
      <c r="M916" s="133">
        <f>M917</f>
        <v>1</v>
      </c>
      <c r="N916" s="43"/>
      <c r="O916" s="43"/>
      <c r="P916" s="55"/>
    </row>
    <row r="917" spans="1:16" ht="21.75" customHeight="1" x14ac:dyDescent="0.25">
      <c r="A917" s="244"/>
      <c r="B917" s="245" t="s">
        <v>903</v>
      </c>
      <c r="C917" s="242" t="s">
        <v>615</v>
      </c>
      <c r="D917" s="242" t="s">
        <v>420</v>
      </c>
      <c r="E917" s="43" t="s">
        <v>2</v>
      </c>
      <c r="F917" s="242" t="s">
        <v>90</v>
      </c>
      <c r="G917" s="43"/>
      <c r="H917" s="43"/>
      <c r="I917" s="45">
        <v>1</v>
      </c>
      <c r="J917" s="45">
        <v>4</v>
      </c>
      <c r="K917" s="45"/>
      <c r="L917" s="45"/>
      <c r="M917" s="45">
        <v>1</v>
      </c>
      <c r="N917" s="97"/>
      <c r="O917" s="97"/>
      <c r="P917" s="55"/>
    </row>
    <row r="918" spans="1:16" ht="30.75" customHeight="1" x14ac:dyDescent="0.25">
      <c r="A918" s="244"/>
      <c r="B918" s="245"/>
      <c r="C918" s="243"/>
      <c r="D918" s="243"/>
      <c r="E918" s="43" t="s">
        <v>116</v>
      </c>
      <c r="F918" s="243"/>
      <c r="G918" s="45"/>
      <c r="H918" s="45"/>
      <c r="I918" s="45">
        <v>10391</v>
      </c>
      <c r="J918" s="45">
        <v>11173.4</v>
      </c>
      <c r="K918" s="45"/>
      <c r="L918" s="45">
        <v>25000</v>
      </c>
      <c r="M918" s="45">
        <v>25000</v>
      </c>
      <c r="N918" s="43" t="s">
        <v>616</v>
      </c>
      <c r="O918" s="43"/>
      <c r="P918" s="55"/>
    </row>
    <row r="919" spans="1:16" ht="15.75" customHeight="1" x14ac:dyDescent="0.25">
      <c r="A919" s="57"/>
      <c r="B919" s="248" t="s">
        <v>13</v>
      </c>
      <c r="C919" s="249"/>
      <c r="D919" s="249"/>
      <c r="E919" s="249"/>
      <c r="F919" s="249"/>
      <c r="G919" s="249"/>
      <c r="H919" s="249"/>
      <c r="I919" s="249"/>
      <c r="J919" s="249"/>
      <c r="K919" s="249"/>
      <c r="L919" s="249"/>
      <c r="M919" s="249"/>
      <c r="N919" s="249"/>
      <c r="O919" s="249"/>
      <c r="P919" s="250"/>
    </row>
    <row r="920" spans="1:16" x14ac:dyDescent="0.25">
      <c r="A920" s="244"/>
      <c r="B920" s="245" t="s">
        <v>21</v>
      </c>
      <c r="C920" s="244" t="s">
        <v>323</v>
      </c>
      <c r="D920" s="244" t="s">
        <v>420</v>
      </c>
      <c r="E920" s="242" t="s">
        <v>116</v>
      </c>
      <c r="F920" s="244" t="s">
        <v>111</v>
      </c>
      <c r="G920" s="240"/>
      <c r="H920" s="240"/>
      <c r="I920" s="254">
        <v>100.822</v>
      </c>
      <c r="J920" s="254">
        <v>143.09200000000001</v>
      </c>
      <c r="K920" s="240"/>
      <c r="L920" s="240"/>
      <c r="M920" s="240"/>
      <c r="N920" s="240" t="s">
        <v>120</v>
      </c>
      <c r="O920" s="242">
        <v>458028</v>
      </c>
      <c r="P920" s="252"/>
    </row>
    <row r="921" spans="1:16" ht="5.25" customHeight="1" x14ac:dyDescent="0.25">
      <c r="A921" s="244"/>
      <c r="B921" s="245"/>
      <c r="C921" s="244"/>
      <c r="D921" s="244"/>
      <c r="E921" s="243"/>
      <c r="F921" s="244"/>
      <c r="G921" s="241"/>
      <c r="H921" s="241"/>
      <c r="I921" s="255"/>
      <c r="J921" s="255"/>
      <c r="K921" s="241"/>
      <c r="L921" s="241"/>
      <c r="M921" s="241"/>
      <c r="N921" s="241"/>
      <c r="O921" s="243"/>
      <c r="P921" s="253"/>
    </row>
    <row r="922" spans="1:16" ht="21" customHeight="1" x14ac:dyDescent="0.25">
      <c r="A922" s="244"/>
      <c r="B922" s="245"/>
      <c r="C922" s="244"/>
      <c r="D922" s="244"/>
      <c r="E922" s="43" t="s">
        <v>116</v>
      </c>
      <c r="F922" s="244"/>
      <c r="G922" s="2"/>
      <c r="H922" s="2"/>
      <c r="I922" s="2">
        <v>30.245999999999999</v>
      </c>
      <c r="J922" s="2">
        <v>79.762</v>
      </c>
      <c r="K922" s="2"/>
      <c r="L922" s="107"/>
      <c r="M922" s="107"/>
      <c r="N922" s="45" t="s">
        <v>118</v>
      </c>
      <c r="O922" s="43">
        <v>458028</v>
      </c>
      <c r="P922" s="55"/>
    </row>
    <row r="923" spans="1:16" x14ac:dyDescent="0.25">
      <c r="A923" s="244"/>
      <c r="B923" s="245" t="s">
        <v>617</v>
      </c>
      <c r="C923" s="244" t="s">
        <v>323</v>
      </c>
      <c r="D923" s="244" t="s">
        <v>420</v>
      </c>
      <c r="E923" s="242" t="s">
        <v>116</v>
      </c>
      <c r="F923" s="244" t="s">
        <v>111</v>
      </c>
      <c r="G923" s="240"/>
      <c r="H923" s="240"/>
      <c r="I923" s="254">
        <v>161.321</v>
      </c>
      <c r="J923" s="240"/>
      <c r="K923" s="240"/>
      <c r="L923" s="240"/>
      <c r="M923" s="240"/>
      <c r="N923" s="240" t="s">
        <v>120</v>
      </c>
      <c r="O923" s="242">
        <v>458028</v>
      </c>
      <c r="P923" s="256"/>
    </row>
    <row r="924" spans="1:16" ht="5.25" customHeight="1" x14ac:dyDescent="0.25">
      <c r="A924" s="244"/>
      <c r="B924" s="245"/>
      <c r="C924" s="244"/>
      <c r="D924" s="244"/>
      <c r="E924" s="243"/>
      <c r="F924" s="244"/>
      <c r="G924" s="241"/>
      <c r="H924" s="241"/>
      <c r="I924" s="255"/>
      <c r="J924" s="241"/>
      <c r="K924" s="241"/>
      <c r="L924" s="241"/>
      <c r="M924" s="241"/>
      <c r="N924" s="241"/>
      <c r="O924" s="243"/>
      <c r="P924" s="257"/>
    </row>
    <row r="925" spans="1:16" x14ac:dyDescent="0.25">
      <c r="A925" s="244"/>
      <c r="B925" s="245"/>
      <c r="C925" s="244"/>
      <c r="D925" s="244"/>
      <c r="E925" s="43" t="s">
        <v>116</v>
      </c>
      <c r="F925" s="244"/>
      <c r="G925" s="2"/>
      <c r="H925" s="2"/>
      <c r="I925" s="2">
        <v>69.138000000000005</v>
      </c>
      <c r="J925" s="2"/>
      <c r="K925" s="2"/>
      <c r="L925" s="107"/>
      <c r="M925" s="107"/>
      <c r="N925" s="45" t="s">
        <v>118</v>
      </c>
      <c r="O925" s="43">
        <v>458028</v>
      </c>
      <c r="P925" s="55"/>
    </row>
    <row r="926" spans="1:16" ht="15.75" customHeight="1" x14ac:dyDescent="0.25">
      <c r="A926" s="244"/>
      <c r="B926" s="245" t="s">
        <v>618</v>
      </c>
      <c r="C926" s="244" t="s">
        <v>323</v>
      </c>
      <c r="D926" s="244" t="s">
        <v>420</v>
      </c>
      <c r="E926" s="242" t="s">
        <v>116</v>
      </c>
      <c r="F926" s="244" t="s">
        <v>111</v>
      </c>
      <c r="G926" s="240"/>
      <c r="H926" s="240"/>
      <c r="I926" s="254">
        <v>4990.2</v>
      </c>
      <c r="J926" s="254">
        <v>4990.2</v>
      </c>
      <c r="K926" s="240"/>
      <c r="L926" s="240"/>
      <c r="M926" s="240"/>
      <c r="N926" s="240" t="s">
        <v>120</v>
      </c>
      <c r="O926" s="242">
        <v>458028</v>
      </c>
      <c r="P926" s="256"/>
    </row>
    <row r="927" spans="1:16" ht="12" customHeight="1" x14ac:dyDescent="0.25">
      <c r="A927" s="244"/>
      <c r="B927" s="245"/>
      <c r="C927" s="244"/>
      <c r="D927" s="244"/>
      <c r="E927" s="243"/>
      <c r="F927" s="244"/>
      <c r="G927" s="241"/>
      <c r="H927" s="241"/>
      <c r="I927" s="255"/>
      <c r="J927" s="255"/>
      <c r="K927" s="241"/>
      <c r="L927" s="241"/>
      <c r="M927" s="241"/>
      <c r="N927" s="241"/>
      <c r="O927" s="243"/>
      <c r="P927" s="257"/>
    </row>
    <row r="928" spans="1:16" ht="24" customHeight="1" x14ac:dyDescent="0.25">
      <c r="A928" s="244"/>
      <c r="B928" s="245"/>
      <c r="C928" s="244"/>
      <c r="D928" s="244"/>
      <c r="E928" s="43" t="s">
        <v>116</v>
      </c>
      <c r="F928" s="244"/>
      <c r="G928" s="2"/>
      <c r="H928" s="2"/>
      <c r="I928" s="2">
        <v>2138.6</v>
      </c>
      <c r="J928" s="2">
        <v>2138.6</v>
      </c>
      <c r="K928" s="2"/>
      <c r="L928" s="2"/>
      <c r="M928" s="2"/>
      <c r="N928" s="45" t="s">
        <v>118</v>
      </c>
      <c r="O928" s="43">
        <v>458028</v>
      </c>
      <c r="P928" s="55"/>
    </row>
    <row r="929" spans="1:16" ht="15.75" customHeight="1" x14ac:dyDescent="0.25">
      <c r="A929" s="244"/>
      <c r="B929" s="245" t="s">
        <v>619</v>
      </c>
      <c r="C929" s="244" t="s">
        <v>323</v>
      </c>
      <c r="D929" s="244" t="s">
        <v>420</v>
      </c>
      <c r="E929" s="242" t="s">
        <v>116</v>
      </c>
      <c r="F929" s="244" t="s">
        <v>111</v>
      </c>
      <c r="G929" s="240"/>
      <c r="H929" s="240"/>
      <c r="I929" s="254">
        <v>1500</v>
      </c>
      <c r="J929" s="254">
        <v>2420</v>
      </c>
      <c r="K929" s="240"/>
      <c r="L929" s="240"/>
      <c r="M929" s="240"/>
      <c r="N929" s="240" t="s">
        <v>120</v>
      </c>
      <c r="O929" s="242">
        <v>458028</v>
      </c>
      <c r="P929" s="256"/>
    </row>
    <row r="930" spans="1:16" ht="15.75" customHeight="1" x14ac:dyDescent="0.25">
      <c r="A930" s="244"/>
      <c r="B930" s="245"/>
      <c r="C930" s="244"/>
      <c r="D930" s="244"/>
      <c r="E930" s="243"/>
      <c r="F930" s="244"/>
      <c r="G930" s="241"/>
      <c r="H930" s="241"/>
      <c r="I930" s="255"/>
      <c r="J930" s="255"/>
      <c r="K930" s="241"/>
      <c r="L930" s="241"/>
      <c r="M930" s="241"/>
      <c r="N930" s="241"/>
      <c r="O930" s="243"/>
      <c r="P930" s="257"/>
    </row>
    <row r="931" spans="1:16" ht="21" customHeight="1" x14ac:dyDescent="0.25">
      <c r="A931" s="244"/>
      <c r="B931" s="245"/>
      <c r="C931" s="244"/>
      <c r="D931" s="244"/>
      <c r="E931" s="43" t="s">
        <v>116</v>
      </c>
      <c r="F931" s="244"/>
      <c r="G931" s="2"/>
      <c r="H931" s="2"/>
      <c r="I931" s="2">
        <v>450</v>
      </c>
      <c r="J931" s="2">
        <v>1230</v>
      </c>
      <c r="K931" s="2"/>
      <c r="L931" s="2"/>
      <c r="M931" s="2"/>
      <c r="N931" s="45" t="s">
        <v>118</v>
      </c>
      <c r="O931" s="43">
        <v>458028</v>
      </c>
      <c r="P931" s="55"/>
    </row>
    <row r="932" spans="1:16" x14ac:dyDescent="0.25">
      <c r="A932" s="244"/>
      <c r="B932" s="245" t="s">
        <v>22</v>
      </c>
      <c r="C932" s="244" t="s">
        <v>620</v>
      </c>
      <c r="D932" s="244" t="s">
        <v>420</v>
      </c>
      <c r="E932" s="242" t="s">
        <v>116</v>
      </c>
      <c r="F932" s="244" t="s">
        <v>111</v>
      </c>
      <c r="G932" s="240"/>
      <c r="H932" s="240"/>
      <c r="I932" s="240"/>
      <c r="J932" s="240"/>
      <c r="K932" s="240"/>
      <c r="L932" s="240">
        <v>25000</v>
      </c>
      <c r="M932" s="240">
        <v>25000</v>
      </c>
      <c r="N932" s="240" t="s">
        <v>120</v>
      </c>
      <c r="O932" s="242">
        <v>458028</v>
      </c>
      <c r="P932" s="256"/>
    </row>
    <row r="933" spans="1:16" ht="30.75" customHeight="1" x14ac:dyDescent="0.25">
      <c r="A933" s="244"/>
      <c r="B933" s="245"/>
      <c r="C933" s="244"/>
      <c r="D933" s="244"/>
      <c r="E933" s="243"/>
      <c r="F933" s="244"/>
      <c r="G933" s="241"/>
      <c r="H933" s="241"/>
      <c r="I933" s="241"/>
      <c r="J933" s="241"/>
      <c r="K933" s="241"/>
      <c r="L933" s="241"/>
      <c r="M933" s="241"/>
      <c r="N933" s="241"/>
      <c r="O933" s="243"/>
      <c r="P933" s="257"/>
    </row>
    <row r="934" spans="1:16" x14ac:dyDescent="0.25">
      <c r="A934" s="244"/>
      <c r="B934" s="245" t="s">
        <v>621</v>
      </c>
      <c r="C934" s="244" t="s">
        <v>620</v>
      </c>
      <c r="D934" s="244" t="s">
        <v>420</v>
      </c>
      <c r="E934" s="242" t="s">
        <v>116</v>
      </c>
      <c r="F934" s="244" t="s">
        <v>111</v>
      </c>
      <c r="G934" s="240"/>
      <c r="H934" s="240"/>
      <c r="I934" s="254">
        <v>785.64700000000005</v>
      </c>
      <c r="J934" s="240"/>
      <c r="K934" s="240"/>
      <c r="L934" s="240"/>
      <c r="M934" s="240"/>
      <c r="N934" s="240" t="s">
        <v>120</v>
      </c>
      <c r="O934" s="242">
        <v>458028</v>
      </c>
      <c r="P934" s="256"/>
    </row>
    <row r="935" spans="1:16" ht="15.75" customHeight="1" x14ac:dyDescent="0.25">
      <c r="A935" s="244"/>
      <c r="B935" s="245"/>
      <c r="C935" s="244"/>
      <c r="D935" s="244"/>
      <c r="E935" s="243"/>
      <c r="F935" s="244"/>
      <c r="G935" s="241"/>
      <c r="H935" s="241"/>
      <c r="I935" s="255"/>
      <c r="J935" s="241"/>
      <c r="K935" s="241"/>
      <c r="L935" s="241"/>
      <c r="M935" s="241"/>
      <c r="N935" s="241"/>
      <c r="O935" s="243"/>
      <c r="P935" s="257"/>
    </row>
    <row r="936" spans="1:16" x14ac:dyDescent="0.25">
      <c r="A936" s="244"/>
      <c r="B936" s="245"/>
      <c r="C936" s="244"/>
      <c r="D936" s="244"/>
      <c r="E936" s="43" t="s">
        <v>116</v>
      </c>
      <c r="F936" s="244"/>
      <c r="G936" s="2"/>
      <c r="H936" s="2"/>
      <c r="I936" s="2">
        <v>165</v>
      </c>
      <c r="J936" s="2">
        <v>171.70590000000001</v>
      </c>
      <c r="K936" s="2"/>
      <c r="L936" s="107"/>
      <c r="M936" s="107"/>
      <c r="N936" s="45" t="s">
        <v>118</v>
      </c>
      <c r="O936" s="43">
        <v>458028</v>
      </c>
      <c r="P936" s="55"/>
    </row>
    <row r="937" spans="1:16" ht="30.75" customHeight="1" x14ac:dyDescent="0.25">
      <c r="A937" s="244"/>
      <c r="B937" s="245" t="s">
        <v>622</v>
      </c>
      <c r="C937" s="244" t="s">
        <v>620</v>
      </c>
      <c r="D937" s="244" t="s">
        <v>182</v>
      </c>
      <c r="E937" s="43" t="s">
        <v>2</v>
      </c>
      <c r="F937" s="244"/>
      <c r="G937" s="45">
        <v>2</v>
      </c>
      <c r="H937" s="45"/>
      <c r="I937" s="45"/>
      <c r="J937" s="45"/>
      <c r="K937" s="45">
        <v>1</v>
      </c>
      <c r="L937" s="45"/>
      <c r="M937" s="45"/>
      <c r="N937" s="45"/>
      <c r="O937" s="45"/>
      <c r="P937" s="55"/>
    </row>
    <row r="938" spans="1:16" ht="30.75" customHeight="1" x14ac:dyDescent="0.25">
      <c r="A938" s="244"/>
      <c r="B938" s="245"/>
      <c r="C938" s="244"/>
      <c r="D938" s="244"/>
      <c r="E938" s="43" t="s">
        <v>116</v>
      </c>
      <c r="F938" s="244"/>
      <c r="G938" s="45">
        <v>589</v>
      </c>
      <c r="H938" s="45">
        <v>0</v>
      </c>
      <c r="I938" s="45">
        <v>13000</v>
      </c>
      <c r="J938" s="45">
        <v>11000</v>
      </c>
      <c r="K938" s="45">
        <v>9734.4</v>
      </c>
      <c r="L938" s="45"/>
      <c r="M938" s="45"/>
      <c r="N938" s="45" t="s">
        <v>125</v>
      </c>
      <c r="O938" s="45"/>
      <c r="P938" s="55"/>
    </row>
    <row r="939" spans="1:16" ht="30" customHeight="1" x14ac:dyDescent="0.25">
      <c r="A939" s="244"/>
      <c r="B939" s="245" t="s">
        <v>52</v>
      </c>
      <c r="C939" s="244" t="s">
        <v>620</v>
      </c>
      <c r="D939" s="244" t="s">
        <v>182</v>
      </c>
      <c r="E939" s="242" t="s">
        <v>116</v>
      </c>
      <c r="F939" s="244" t="s">
        <v>111</v>
      </c>
      <c r="G939" s="254">
        <v>181.6</v>
      </c>
      <c r="H939" s="240"/>
      <c r="I939" s="240"/>
      <c r="J939" s="240"/>
      <c r="K939" s="240"/>
      <c r="L939" s="240"/>
      <c r="M939" s="240"/>
      <c r="N939" s="240" t="s">
        <v>120</v>
      </c>
      <c r="O939" s="242">
        <v>458028</v>
      </c>
      <c r="P939" s="256"/>
    </row>
    <row r="940" spans="1:16" ht="9" customHeight="1" x14ac:dyDescent="0.25">
      <c r="A940" s="244"/>
      <c r="B940" s="245"/>
      <c r="C940" s="244"/>
      <c r="D940" s="244"/>
      <c r="E940" s="243"/>
      <c r="F940" s="244"/>
      <c r="G940" s="255"/>
      <c r="H940" s="241"/>
      <c r="I940" s="241"/>
      <c r="J940" s="241"/>
      <c r="K940" s="241"/>
      <c r="L940" s="241"/>
      <c r="M940" s="241"/>
      <c r="N940" s="241"/>
      <c r="O940" s="243"/>
      <c r="P940" s="257"/>
    </row>
    <row r="941" spans="1:16" x14ac:dyDescent="0.25">
      <c r="A941" s="244"/>
      <c r="B941" s="245"/>
      <c r="C941" s="244"/>
      <c r="D941" s="244"/>
      <c r="E941" s="43" t="s">
        <v>116</v>
      </c>
      <c r="F941" s="244"/>
      <c r="G941" s="2">
        <v>18</v>
      </c>
      <c r="H941" s="2"/>
      <c r="I941" s="2"/>
      <c r="J941" s="2"/>
      <c r="K941" s="2"/>
      <c r="L941" s="55"/>
      <c r="M941" s="55"/>
      <c r="N941" s="45" t="s">
        <v>118</v>
      </c>
      <c r="O941" s="43">
        <v>458028</v>
      </c>
      <c r="P941" s="55"/>
    </row>
    <row r="942" spans="1:16" ht="15.75" customHeight="1" x14ac:dyDescent="0.25">
      <c r="A942" s="244"/>
      <c r="B942" s="245" t="s">
        <v>181</v>
      </c>
      <c r="C942" s="244" t="s">
        <v>620</v>
      </c>
      <c r="D942" s="244" t="s">
        <v>182</v>
      </c>
      <c r="E942" s="242" t="s">
        <v>116</v>
      </c>
      <c r="F942" s="244" t="s">
        <v>111</v>
      </c>
      <c r="G942" s="254"/>
      <c r="H942" s="240"/>
      <c r="I942" s="254">
        <v>10000</v>
      </c>
      <c r="J942" s="254">
        <v>10000</v>
      </c>
      <c r="K942" s="254">
        <v>4594</v>
      </c>
      <c r="L942" s="240"/>
      <c r="M942" s="240"/>
      <c r="N942" s="240" t="s">
        <v>120</v>
      </c>
      <c r="O942" s="242">
        <v>458028</v>
      </c>
      <c r="P942" s="256"/>
    </row>
    <row r="943" spans="1:16" ht="15" customHeight="1" x14ac:dyDescent="0.25">
      <c r="A943" s="244"/>
      <c r="B943" s="245"/>
      <c r="C943" s="244"/>
      <c r="D943" s="244"/>
      <c r="E943" s="243"/>
      <c r="F943" s="244"/>
      <c r="G943" s="255"/>
      <c r="H943" s="241"/>
      <c r="I943" s="255"/>
      <c r="J943" s="255"/>
      <c r="K943" s="255"/>
      <c r="L943" s="241"/>
      <c r="M943" s="241"/>
      <c r="N943" s="241"/>
      <c r="O943" s="243"/>
      <c r="P943" s="257"/>
    </row>
    <row r="944" spans="1:16" x14ac:dyDescent="0.25">
      <c r="A944" s="244"/>
      <c r="B944" s="245"/>
      <c r="C944" s="244"/>
      <c r="D944" s="244"/>
      <c r="E944" s="43" t="s">
        <v>116</v>
      </c>
      <c r="F944" s="244"/>
      <c r="G944" s="2"/>
      <c r="H944" s="2"/>
      <c r="I944" s="2">
        <v>3000</v>
      </c>
      <c r="J944" s="2">
        <v>1000</v>
      </c>
      <c r="K944" s="2">
        <f>4200+940.4</f>
        <v>5140.3999999999996</v>
      </c>
      <c r="L944" s="55"/>
      <c r="M944" s="55"/>
      <c r="N944" s="45" t="s">
        <v>118</v>
      </c>
      <c r="O944" s="43">
        <v>458028</v>
      </c>
      <c r="P944" s="55"/>
    </row>
    <row r="945" spans="1:16" ht="37.5" customHeight="1" x14ac:dyDescent="0.25">
      <c r="A945" s="244"/>
      <c r="B945" s="245" t="s">
        <v>623</v>
      </c>
      <c r="C945" s="244" t="s">
        <v>620</v>
      </c>
      <c r="D945" s="244" t="s">
        <v>182</v>
      </c>
      <c r="E945" s="242" t="s">
        <v>116</v>
      </c>
      <c r="F945" s="242" t="s">
        <v>111</v>
      </c>
      <c r="G945" s="254">
        <v>389.4</v>
      </c>
      <c r="H945" s="240"/>
      <c r="I945" s="240"/>
      <c r="J945" s="240"/>
      <c r="K945" s="240"/>
      <c r="L945" s="240"/>
      <c r="M945" s="240"/>
      <c r="N945" s="240" t="s">
        <v>118</v>
      </c>
      <c r="O945" s="242">
        <v>458028</v>
      </c>
      <c r="P945" s="256"/>
    </row>
    <row r="946" spans="1:16" ht="31.5" customHeight="1" x14ac:dyDescent="0.25">
      <c r="A946" s="244"/>
      <c r="B946" s="245"/>
      <c r="C946" s="244"/>
      <c r="D946" s="244"/>
      <c r="E946" s="243"/>
      <c r="F946" s="243"/>
      <c r="G946" s="255"/>
      <c r="H946" s="241"/>
      <c r="I946" s="241"/>
      <c r="J946" s="241"/>
      <c r="K946" s="241"/>
      <c r="L946" s="241"/>
      <c r="M946" s="241"/>
      <c r="N946" s="241"/>
      <c r="O946" s="243"/>
      <c r="P946" s="257"/>
    </row>
    <row r="947" spans="1:16" ht="50.25" customHeight="1" x14ac:dyDescent="0.25">
      <c r="A947" s="54"/>
      <c r="B947" s="54" t="s">
        <v>904</v>
      </c>
      <c r="C947" s="43" t="s">
        <v>624</v>
      </c>
      <c r="D947" s="43" t="s">
        <v>420</v>
      </c>
      <c r="E947" s="43" t="s">
        <v>2</v>
      </c>
      <c r="F947" s="43" t="s">
        <v>5</v>
      </c>
      <c r="G947" s="43"/>
      <c r="H947" s="43"/>
      <c r="I947" s="132"/>
      <c r="J947" s="132">
        <v>2</v>
      </c>
      <c r="K947" s="132">
        <v>1</v>
      </c>
      <c r="L947" s="132"/>
      <c r="M947" s="43"/>
      <c r="N947" s="43"/>
      <c r="O947" s="43"/>
      <c r="P947" s="55"/>
    </row>
    <row r="948" spans="1:16" ht="28.5" customHeight="1" x14ac:dyDescent="0.25">
      <c r="A948" s="245"/>
      <c r="B948" s="245" t="s">
        <v>625</v>
      </c>
      <c r="C948" s="244" t="s">
        <v>626</v>
      </c>
      <c r="D948" s="244" t="s">
        <v>420</v>
      </c>
      <c r="E948" s="43" t="s">
        <v>2</v>
      </c>
      <c r="F948" s="242" t="s">
        <v>90</v>
      </c>
      <c r="G948" s="43"/>
      <c r="H948" s="43"/>
      <c r="I948" s="48">
        <f>I951+I952+I953</f>
        <v>0</v>
      </c>
      <c r="J948" s="48">
        <f>J951+J952+J953</f>
        <v>2</v>
      </c>
      <c r="K948" s="48">
        <f>K951+K952</f>
        <v>1</v>
      </c>
      <c r="L948" s="43"/>
      <c r="M948" s="43"/>
      <c r="N948" s="43"/>
      <c r="O948" s="43"/>
      <c r="P948" s="55"/>
    </row>
    <row r="949" spans="1:16" ht="26.25" customHeight="1" x14ac:dyDescent="0.25">
      <c r="A949" s="245"/>
      <c r="B949" s="245"/>
      <c r="C949" s="244"/>
      <c r="D949" s="244"/>
      <c r="E949" s="43" t="s">
        <v>116</v>
      </c>
      <c r="F949" s="243"/>
      <c r="G949" s="43"/>
      <c r="H949" s="43"/>
      <c r="I949" s="48"/>
      <c r="J949" s="48"/>
      <c r="K949" s="48"/>
      <c r="L949" s="43"/>
      <c r="M949" s="43"/>
      <c r="N949" s="43" t="s">
        <v>118</v>
      </c>
      <c r="O949" s="43"/>
      <c r="P949" s="55"/>
    </row>
    <row r="950" spans="1:16" s="102" customFormat="1" ht="15.75" customHeight="1" x14ac:dyDescent="0.25">
      <c r="A950" s="57"/>
      <c r="B950" s="248" t="s">
        <v>13</v>
      </c>
      <c r="C950" s="249"/>
      <c r="D950" s="249"/>
      <c r="E950" s="249"/>
      <c r="F950" s="249"/>
      <c r="G950" s="249"/>
      <c r="H950" s="249"/>
      <c r="I950" s="249"/>
      <c r="J950" s="249"/>
      <c r="K950" s="249"/>
      <c r="L950" s="249"/>
      <c r="M950" s="249"/>
      <c r="N950" s="249"/>
      <c r="O950" s="249"/>
      <c r="P950" s="250"/>
    </row>
    <row r="951" spans="1:16" s="102" customFormat="1" ht="40.5" customHeight="1" x14ac:dyDescent="0.25">
      <c r="A951" s="62"/>
      <c r="B951" s="54" t="s">
        <v>628</v>
      </c>
      <c r="C951" s="43" t="s">
        <v>627</v>
      </c>
      <c r="D951" s="43" t="s">
        <v>420</v>
      </c>
      <c r="E951" s="43" t="s">
        <v>12</v>
      </c>
      <c r="F951" s="43" t="s">
        <v>461</v>
      </c>
      <c r="G951" s="43"/>
      <c r="H951" s="43"/>
      <c r="I951" s="43"/>
      <c r="J951" s="43"/>
      <c r="K951" s="48">
        <v>1</v>
      </c>
      <c r="L951" s="43"/>
      <c r="M951" s="43"/>
      <c r="N951" s="62"/>
      <c r="O951" s="62"/>
      <c r="P951" s="59"/>
    </row>
    <row r="952" spans="1:16" ht="33.75" customHeight="1" x14ac:dyDescent="0.25">
      <c r="A952" s="62"/>
      <c r="B952" s="54" t="s">
        <v>905</v>
      </c>
      <c r="C952" s="43" t="s">
        <v>627</v>
      </c>
      <c r="D952" s="43" t="s">
        <v>420</v>
      </c>
      <c r="E952" s="43" t="s">
        <v>12</v>
      </c>
      <c r="F952" s="43" t="s">
        <v>461</v>
      </c>
      <c r="G952" s="43"/>
      <c r="H952" s="43"/>
      <c r="I952" s="43"/>
      <c r="J952" s="48">
        <v>1</v>
      </c>
      <c r="K952" s="48"/>
      <c r="L952" s="43"/>
      <c r="M952" s="43"/>
      <c r="N952" s="43"/>
      <c r="O952" s="43"/>
      <c r="P952" s="55"/>
    </row>
    <row r="953" spans="1:16" ht="36" customHeight="1" x14ac:dyDescent="0.25">
      <c r="A953" s="245"/>
      <c r="B953" s="245" t="s">
        <v>629</v>
      </c>
      <c r="C953" s="242" t="s">
        <v>630</v>
      </c>
      <c r="D953" s="244" t="s">
        <v>420</v>
      </c>
      <c r="E953" s="43" t="s">
        <v>2</v>
      </c>
      <c r="F953" s="244" t="s">
        <v>461</v>
      </c>
      <c r="G953" s="43"/>
      <c r="H953" s="43"/>
      <c r="I953" s="43"/>
      <c r="J953" s="43">
        <v>1</v>
      </c>
      <c r="K953" s="43"/>
      <c r="L953" s="43"/>
      <c r="M953" s="43"/>
      <c r="N953" s="43"/>
      <c r="O953" s="43"/>
      <c r="P953" s="55"/>
    </row>
    <row r="954" spans="1:16" ht="16.5" customHeight="1" x14ac:dyDescent="0.25">
      <c r="A954" s="245"/>
      <c r="B954" s="245"/>
      <c r="C954" s="243"/>
      <c r="D954" s="244"/>
      <c r="E954" s="43" t="s">
        <v>116</v>
      </c>
      <c r="F954" s="244"/>
      <c r="G954" s="43"/>
      <c r="H954" s="43"/>
      <c r="I954" s="48"/>
      <c r="J954" s="48">
        <f>J956</f>
        <v>200</v>
      </c>
      <c r="K954" s="43"/>
      <c r="L954" s="43"/>
      <c r="M954" s="43"/>
      <c r="N954" s="43" t="s">
        <v>118</v>
      </c>
      <c r="O954" s="43">
        <v>288005</v>
      </c>
      <c r="P954" s="55"/>
    </row>
    <row r="955" spans="1:16" s="102" customFormat="1" ht="15.75" customHeight="1" x14ac:dyDescent="0.25">
      <c r="A955" s="57"/>
      <c r="B955" s="248" t="s">
        <v>13</v>
      </c>
      <c r="C955" s="249"/>
      <c r="D955" s="249"/>
      <c r="E955" s="249"/>
      <c r="F955" s="249"/>
      <c r="G955" s="249"/>
      <c r="H955" s="249"/>
      <c r="I955" s="249"/>
      <c r="J955" s="249"/>
      <c r="K955" s="249"/>
      <c r="L955" s="249"/>
      <c r="M955" s="249"/>
      <c r="N955" s="249"/>
      <c r="O955" s="249"/>
      <c r="P955" s="250"/>
    </row>
    <row r="956" spans="1:16" ht="33.75" customHeight="1" x14ac:dyDescent="0.25">
      <c r="A956" s="244"/>
      <c r="B956" s="245" t="s">
        <v>631</v>
      </c>
      <c r="C956" s="242" t="s">
        <v>630</v>
      </c>
      <c r="D956" s="244" t="s">
        <v>420</v>
      </c>
      <c r="E956" s="242" t="s">
        <v>116</v>
      </c>
      <c r="F956" s="244" t="s">
        <v>111</v>
      </c>
      <c r="G956" s="242"/>
      <c r="H956" s="244"/>
      <c r="I956" s="242"/>
      <c r="J956" s="303">
        <v>200</v>
      </c>
      <c r="K956" s="242"/>
      <c r="L956" s="242"/>
      <c r="M956" s="242"/>
      <c r="N956" s="303" t="s">
        <v>118</v>
      </c>
      <c r="O956" s="242">
        <v>288005</v>
      </c>
      <c r="P956" s="256"/>
    </row>
    <row r="957" spans="1:16" ht="6" customHeight="1" x14ac:dyDescent="0.25">
      <c r="A957" s="244"/>
      <c r="B957" s="245"/>
      <c r="C957" s="243"/>
      <c r="D957" s="244"/>
      <c r="E957" s="243"/>
      <c r="F957" s="244"/>
      <c r="G957" s="243"/>
      <c r="H957" s="244"/>
      <c r="I957" s="243"/>
      <c r="J957" s="304"/>
      <c r="K957" s="243"/>
      <c r="L957" s="243"/>
      <c r="M957" s="243"/>
      <c r="N957" s="304"/>
      <c r="O957" s="243"/>
      <c r="P957" s="257"/>
    </row>
    <row r="958" spans="1:16" ht="24" customHeight="1" x14ac:dyDescent="0.25">
      <c r="A958" s="245"/>
      <c r="B958" s="245" t="s">
        <v>632</v>
      </c>
      <c r="C958" s="242" t="s">
        <v>630</v>
      </c>
      <c r="D958" s="244" t="s">
        <v>420</v>
      </c>
      <c r="E958" s="43" t="s">
        <v>2</v>
      </c>
      <c r="F958" s="244" t="s">
        <v>461</v>
      </c>
      <c r="G958" s="43"/>
      <c r="H958" s="123"/>
      <c r="I958" s="43">
        <v>1</v>
      </c>
      <c r="J958" s="43">
        <v>1</v>
      </c>
      <c r="K958" s="43">
        <v>1</v>
      </c>
      <c r="L958" s="43"/>
      <c r="M958" s="43"/>
      <c r="N958" s="43"/>
      <c r="O958" s="43"/>
      <c r="P958" s="55"/>
    </row>
    <row r="959" spans="1:16" ht="27.75" customHeight="1" x14ac:dyDescent="0.25">
      <c r="A959" s="245"/>
      <c r="B959" s="245"/>
      <c r="C959" s="243"/>
      <c r="D959" s="244"/>
      <c r="E959" s="43" t="s">
        <v>116</v>
      </c>
      <c r="F959" s="244"/>
      <c r="G959" s="43"/>
      <c r="H959" s="43"/>
      <c r="I959" s="43">
        <f>I962+I964+I965</f>
        <v>10</v>
      </c>
      <c r="J959" s="43">
        <f>J962+J963+J966</f>
        <v>3</v>
      </c>
      <c r="K959" s="43">
        <f>K961+K964+K966</f>
        <v>3</v>
      </c>
      <c r="L959" s="43"/>
      <c r="M959" s="43"/>
      <c r="N959" s="43" t="s">
        <v>118</v>
      </c>
      <c r="O959" s="43">
        <v>252006</v>
      </c>
      <c r="P959" s="55"/>
    </row>
    <row r="960" spans="1:16" s="102" customFormat="1" ht="15.75" customHeight="1" x14ac:dyDescent="0.25">
      <c r="A960" s="57"/>
      <c r="B960" s="248" t="s">
        <v>13</v>
      </c>
      <c r="C960" s="249"/>
      <c r="D960" s="249"/>
      <c r="E960" s="249"/>
      <c r="F960" s="249"/>
      <c r="G960" s="249"/>
      <c r="H960" s="249"/>
      <c r="I960" s="249"/>
      <c r="J960" s="249"/>
      <c r="K960" s="249"/>
      <c r="L960" s="249"/>
      <c r="M960" s="249"/>
      <c r="N960" s="249"/>
      <c r="O960" s="249"/>
      <c r="P960" s="250"/>
    </row>
    <row r="961" spans="1:16" s="102" customFormat="1" ht="15.75" customHeight="1" x14ac:dyDescent="0.25">
      <c r="A961" s="273"/>
      <c r="B961" s="245" t="s">
        <v>633</v>
      </c>
      <c r="C961" s="242" t="s">
        <v>630</v>
      </c>
      <c r="D961" s="244" t="s">
        <v>420</v>
      </c>
      <c r="E961" s="242" t="s">
        <v>116</v>
      </c>
      <c r="F961" s="244" t="s">
        <v>5</v>
      </c>
      <c r="G961" s="252"/>
      <c r="H961" s="252"/>
      <c r="I961" s="252"/>
      <c r="J961" s="252"/>
      <c r="K961" s="242">
        <v>3</v>
      </c>
      <c r="L961" s="252"/>
      <c r="M961" s="252"/>
      <c r="N961" s="242" t="s">
        <v>118</v>
      </c>
      <c r="O961" s="242">
        <v>252006</v>
      </c>
      <c r="P961" s="252"/>
    </row>
    <row r="962" spans="1:16" ht="28.5" customHeight="1" x14ac:dyDescent="0.25">
      <c r="A962" s="273"/>
      <c r="B962" s="245"/>
      <c r="C962" s="243"/>
      <c r="D962" s="244"/>
      <c r="E962" s="243"/>
      <c r="F962" s="244"/>
      <c r="G962" s="253"/>
      <c r="H962" s="253"/>
      <c r="I962" s="253"/>
      <c r="J962" s="253"/>
      <c r="K962" s="243"/>
      <c r="L962" s="253"/>
      <c r="M962" s="253"/>
      <c r="N962" s="243"/>
      <c r="O962" s="243"/>
      <c r="P962" s="253"/>
    </row>
    <row r="963" spans="1:16" ht="15.75" customHeight="1" x14ac:dyDescent="0.25">
      <c r="A963" s="273"/>
      <c r="B963" s="245" t="s">
        <v>634</v>
      </c>
      <c r="C963" s="242" t="s">
        <v>630</v>
      </c>
      <c r="D963" s="244" t="s">
        <v>420</v>
      </c>
      <c r="E963" s="242" t="s">
        <v>116</v>
      </c>
      <c r="F963" s="244" t="s">
        <v>5</v>
      </c>
      <c r="G963" s="242"/>
      <c r="H963" s="242"/>
      <c r="I963" s="242"/>
      <c r="J963" s="242">
        <v>3</v>
      </c>
      <c r="K963" s="242"/>
      <c r="L963" s="242"/>
      <c r="M963" s="242"/>
      <c r="N963" s="242" t="s">
        <v>118</v>
      </c>
      <c r="O963" s="242">
        <v>252006</v>
      </c>
      <c r="P963" s="256"/>
    </row>
    <row r="964" spans="1:16" ht="27" customHeight="1" x14ac:dyDescent="0.25">
      <c r="A964" s="273"/>
      <c r="B964" s="245"/>
      <c r="C964" s="243"/>
      <c r="D964" s="244"/>
      <c r="E964" s="243"/>
      <c r="F964" s="244"/>
      <c r="G964" s="243"/>
      <c r="H964" s="243"/>
      <c r="I964" s="243"/>
      <c r="J964" s="243"/>
      <c r="K964" s="243"/>
      <c r="L964" s="243"/>
      <c r="M964" s="243"/>
      <c r="N964" s="243"/>
      <c r="O964" s="243"/>
      <c r="P964" s="257"/>
    </row>
    <row r="965" spans="1:16" ht="15.75" customHeight="1" x14ac:dyDescent="0.25">
      <c r="A965" s="273"/>
      <c r="B965" s="245" t="s">
        <v>635</v>
      </c>
      <c r="C965" s="242" t="s">
        <v>630</v>
      </c>
      <c r="D965" s="244" t="s">
        <v>420</v>
      </c>
      <c r="E965" s="242" t="s">
        <v>116</v>
      </c>
      <c r="F965" s="244" t="s">
        <v>5</v>
      </c>
      <c r="G965" s="242"/>
      <c r="H965" s="242"/>
      <c r="I965" s="242">
        <v>10</v>
      </c>
      <c r="J965" s="242"/>
      <c r="K965" s="242"/>
      <c r="L965" s="242"/>
      <c r="M965" s="242"/>
      <c r="N965" s="242" t="s">
        <v>118</v>
      </c>
      <c r="O965" s="242">
        <v>252006</v>
      </c>
      <c r="P965" s="256"/>
    </row>
    <row r="966" spans="1:16" ht="31.5" customHeight="1" x14ac:dyDescent="0.25">
      <c r="A966" s="273"/>
      <c r="B966" s="245"/>
      <c r="C966" s="243"/>
      <c r="D966" s="244"/>
      <c r="E966" s="243"/>
      <c r="F966" s="244"/>
      <c r="G966" s="243"/>
      <c r="H966" s="243"/>
      <c r="I966" s="243"/>
      <c r="J966" s="243"/>
      <c r="K966" s="243"/>
      <c r="L966" s="243"/>
      <c r="M966" s="243"/>
      <c r="N966" s="243"/>
      <c r="O966" s="243"/>
      <c r="P966" s="257"/>
    </row>
    <row r="967" spans="1:16" ht="24" customHeight="1" x14ac:dyDescent="0.25">
      <c r="A967" s="245"/>
      <c r="B967" s="245" t="s">
        <v>636</v>
      </c>
      <c r="C967" s="242" t="s">
        <v>630</v>
      </c>
      <c r="D967" s="244" t="s">
        <v>420</v>
      </c>
      <c r="E967" s="43" t="s">
        <v>2</v>
      </c>
      <c r="F967" s="244" t="s">
        <v>461</v>
      </c>
      <c r="G967" s="43"/>
      <c r="H967" s="43"/>
      <c r="I967" s="43">
        <v>1</v>
      </c>
      <c r="J967" s="43"/>
      <c r="K967" s="43"/>
      <c r="L967" s="43"/>
      <c r="M967" s="43"/>
      <c r="N967" s="43"/>
      <c r="O967" s="43"/>
      <c r="P967" s="55"/>
    </row>
    <row r="968" spans="1:16" ht="24" customHeight="1" x14ac:dyDescent="0.25">
      <c r="A968" s="245"/>
      <c r="B968" s="245"/>
      <c r="C968" s="243"/>
      <c r="D968" s="244"/>
      <c r="E968" s="43" t="s">
        <v>116</v>
      </c>
      <c r="F968" s="244"/>
      <c r="G968" s="43"/>
      <c r="H968" s="43"/>
      <c r="I968" s="43">
        <f>I970</f>
        <v>2</v>
      </c>
      <c r="J968" s="43"/>
      <c r="K968" s="43"/>
      <c r="L968" s="43"/>
      <c r="M968" s="43"/>
      <c r="N968" s="43" t="s">
        <v>118</v>
      </c>
      <c r="O968" s="43"/>
      <c r="P968" s="55"/>
    </row>
    <row r="969" spans="1:16" s="102" customFormat="1" ht="15.75" customHeight="1" x14ac:dyDescent="0.25">
      <c r="A969" s="57"/>
      <c r="B969" s="248" t="s">
        <v>13</v>
      </c>
      <c r="C969" s="249"/>
      <c r="D969" s="249"/>
      <c r="E969" s="249"/>
      <c r="F969" s="249"/>
      <c r="G969" s="249"/>
      <c r="H969" s="249"/>
      <c r="I969" s="249"/>
      <c r="J969" s="249"/>
      <c r="K969" s="249"/>
      <c r="L969" s="249"/>
      <c r="M969" s="249"/>
      <c r="N969" s="249"/>
      <c r="O969" s="249"/>
      <c r="P969" s="250"/>
    </row>
    <row r="970" spans="1:16" s="102" customFormat="1" ht="15.75" customHeight="1" x14ac:dyDescent="0.25">
      <c r="A970" s="273"/>
      <c r="B970" s="245" t="s">
        <v>637</v>
      </c>
      <c r="C970" s="242" t="s">
        <v>630</v>
      </c>
      <c r="D970" s="244" t="s">
        <v>420</v>
      </c>
      <c r="E970" s="242" t="s">
        <v>116</v>
      </c>
      <c r="F970" s="244" t="s">
        <v>461</v>
      </c>
      <c r="G970" s="252"/>
      <c r="H970" s="252"/>
      <c r="I970" s="242">
        <v>2</v>
      </c>
      <c r="J970" s="252"/>
      <c r="K970" s="252"/>
      <c r="L970" s="252"/>
      <c r="M970" s="252"/>
      <c r="N970" s="242" t="s">
        <v>118</v>
      </c>
      <c r="O970" s="242">
        <v>252006</v>
      </c>
      <c r="P970" s="252"/>
    </row>
    <row r="971" spans="1:16" ht="30.75" customHeight="1" x14ac:dyDescent="0.25">
      <c r="A971" s="273"/>
      <c r="B971" s="245"/>
      <c r="C971" s="243"/>
      <c r="D971" s="244"/>
      <c r="E971" s="243"/>
      <c r="F971" s="244"/>
      <c r="G971" s="253"/>
      <c r="H971" s="253"/>
      <c r="I971" s="243"/>
      <c r="J971" s="253"/>
      <c r="K971" s="253"/>
      <c r="L971" s="253"/>
      <c r="M971" s="253"/>
      <c r="N971" s="243"/>
      <c r="O971" s="243"/>
      <c r="P971" s="253"/>
    </row>
    <row r="972" spans="1:16" ht="60" x14ac:dyDescent="0.25">
      <c r="A972" s="50"/>
      <c r="B972" s="54" t="s">
        <v>638</v>
      </c>
      <c r="C972" s="43" t="s">
        <v>639</v>
      </c>
      <c r="D972" s="43" t="s">
        <v>420</v>
      </c>
      <c r="E972" s="43" t="s">
        <v>2</v>
      </c>
      <c r="F972" s="43" t="s">
        <v>90</v>
      </c>
      <c r="G972" s="43"/>
      <c r="H972" s="43"/>
      <c r="I972" s="132"/>
      <c r="J972" s="132"/>
      <c r="K972" s="132"/>
      <c r="L972" s="183">
        <f>L973</f>
        <v>1</v>
      </c>
      <c r="M972" s="43"/>
      <c r="N972" s="43"/>
      <c r="O972" s="43"/>
      <c r="P972" s="55"/>
    </row>
    <row r="973" spans="1:16" ht="30" customHeight="1" x14ac:dyDescent="0.25">
      <c r="A973" s="244"/>
      <c r="B973" s="245" t="s">
        <v>640</v>
      </c>
      <c r="C973" s="244" t="s">
        <v>641</v>
      </c>
      <c r="D973" s="244" t="s">
        <v>420</v>
      </c>
      <c r="E973" s="43" t="s">
        <v>2</v>
      </c>
      <c r="F973" s="244" t="s">
        <v>90</v>
      </c>
      <c r="G973" s="43"/>
      <c r="H973" s="43"/>
      <c r="I973" s="43"/>
      <c r="J973" s="48"/>
      <c r="K973" s="48"/>
      <c r="L973" s="48">
        <v>1</v>
      </c>
      <c r="M973" s="43"/>
      <c r="N973" s="43"/>
      <c r="O973" s="43"/>
      <c r="P973" s="55"/>
    </row>
    <row r="974" spans="1:16" ht="30" customHeight="1" x14ac:dyDescent="0.25">
      <c r="A974" s="244"/>
      <c r="B974" s="245"/>
      <c r="C974" s="244"/>
      <c r="D974" s="244"/>
      <c r="E974" s="43" t="s">
        <v>116</v>
      </c>
      <c r="F974" s="244"/>
      <c r="G974" s="43"/>
      <c r="H974" s="43"/>
      <c r="I974" s="43"/>
      <c r="J974" s="48"/>
      <c r="K974" s="48"/>
      <c r="L974" s="48">
        <f>L976</f>
        <v>1600</v>
      </c>
      <c r="M974" s="43"/>
      <c r="N974" s="43" t="s">
        <v>118</v>
      </c>
      <c r="O974" s="43"/>
      <c r="P974" s="55"/>
    </row>
    <row r="975" spans="1:16" s="102" customFormat="1" ht="15.75" customHeight="1" x14ac:dyDescent="0.25">
      <c r="A975" s="57"/>
      <c r="B975" s="248" t="s">
        <v>13</v>
      </c>
      <c r="C975" s="249"/>
      <c r="D975" s="249"/>
      <c r="E975" s="249"/>
      <c r="F975" s="249"/>
      <c r="G975" s="249"/>
      <c r="H975" s="249"/>
      <c r="I975" s="249"/>
      <c r="J975" s="249"/>
      <c r="K975" s="249"/>
      <c r="L975" s="249"/>
      <c r="M975" s="249"/>
      <c r="N975" s="249"/>
      <c r="O975" s="249"/>
      <c r="P975" s="250"/>
    </row>
    <row r="976" spans="1:16" s="102" customFormat="1" ht="29.25" customHeight="1" x14ac:dyDescent="0.25">
      <c r="A976" s="244"/>
      <c r="B976" s="245" t="s">
        <v>642</v>
      </c>
      <c r="C976" s="244" t="s">
        <v>641</v>
      </c>
      <c r="D976" s="244" t="s">
        <v>420</v>
      </c>
      <c r="E976" s="242" t="s">
        <v>116</v>
      </c>
      <c r="F976" s="244" t="s">
        <v>111</v>
      </c>
      <c r="G976" s="303"/>
      <c r="H976" s="303"/>
      <c r="I976" s="303"/>
      <c r="J976" s="303"/>
      <c r="K976" s="303"/>
      <c r="L976" s="303">
        <v>1600</v>
      </c>
      <c r="M976" s="303"/>
      <c r="N976" s="303" t="s">
        <v>118</v>
      </c>
      <c r="O976" s="310">
        <v>288010</v>
      </c>
      <c r="P976" s="303"/>
    </row>
    <row r="977" spans="1:16" ht="20.25" customHeight="1" x14ac:dyDescent="0.25">
      <c r="A977" s="244"/>
      <c r="B977" s="245"/>
      <c r="C977" s="244"/>
      <c r="D977" s="244"/>
      <c r="E977" s="243"/>
      <c r="F977" s="244"/>
      <c r="G977" s="304"/>
      <c r="H977" s="304"/>
      <c r="I977" s="304"/>
      <c r="J977" s="304"/>
      <c r="K977" s="304"/>
      <c r="L977" s="304"/>
      <c r="M977" s="304"/>
      <c r="N977" s="304"/>
      <c r="O977" s="311"/>
      <c r="P977" s="304"/>
    </row>
    <row r="978" spans="1:16" ht="22.5" customHeight="1" x14ac:dyDescent="0.25">
      <c r="A978" s="244"/>
      <c r="B978" s="245" t="s">
        <v>643</v>
      </c>
      <c r="C978" s="244" t="s">
        <v>641</v>
      </c>
      <c r="D978" s="244" t="s">
        <v>420</v>
      </c>
      <c r="E978" s="43" t="s">
        <v>2</v>
      </c>
      <c r="F978" s="244" t="s">
        <v>461</v>
      </c>
      <c r="G978" s="43"/>
      <c r="H978" s="43"/>
      <c r="I978" s="43"/>
      <c r="J978" s="48">
        <f>J981</f>
        <v>1</v>
      </c>
      <c r="K978" s="48"/>
      <c r="L978" s="48"/>
      <c r="M978" s="43"/>
      <c r="N978" s="43"/>
      <c r="O978" s="43"/>
      <c r="P978" s="55"/>
    </row>
    <row r="979" spans="1:16" ht="19.5" customHeight="1" x14ac:dyDescent="0.25">
      <c r="A979" s="244"/>
      <c r="B979" s="245"/>
      <c r="C979" s="244"/>
      <c r="D979" s="244"/>
      <c r="E979" s="43" t="s">
        <v>116</v>
      </c>
      <c r="F979" s="244"/>
      <c r="G979" s="43"/>
      <c r="H979" s="43"/>
      <c r="I979" s="43">
        <v>100</v>
      </c>
      <c r="J979" s="127">
        <f>J982</f>
        <v>4000</v>
      </c>
      <c r="K979" s="127">
        <v>1900</v>
      </c>
      <c r="L979" s="48"/>
      <c r="M979" s="43"/>
      <c r="N979" s="43" t="s">
        <v>118</v>
      </c>
      <c r="O979" s="43"/>
      <c r="P979" s="55"/>
    </row>
    <row r="980" spans="1:16" s="102" customFormat="1" ht="15.75" customHeight="1" x14ac:dyDescent="0.25">
      <c r="A980" s="57"/>
      <c r="B980" s="248" t="s">
        <v>13</v>
      </c>
      <c r="C980" s="249"/>
      <c r="D980" s="249"/>
      <c r="E980" s="249"/>
      <c r="F980" s="249"/>
      <c r="G980" s="249"/>
      <c r="H980" s="249"/>
      <c r="I980" s="249"/>
      <c r="J980" s="249"/>
      <c r="K980" s="249"/>
      <c r="L980" s="249"/>
      <c r="M980" s="249"/>
      <c r="N980" s="249"/>
      <c r="O980" s="249"/>
      <c r="P980" s="250"/>
    </row>
    <row r="981" spans="1:16" s="102" customFormat="1" x14ac:dyDescent="0.25">
      <c r="A981" s="320"/>
      <c r="B981" s="245" t="s">
        <v>644</v>
      </c>
      <c r="C981" s="244" t="s">
        <v>620</v>
      </c>
      <c r="D981" s="244" t="s">
        <v>420</v>
      </c>
      <c r="E981" s="43" t="s">
        <v>116</v>
      </c>
      <c r="F981" s="244" t="s">
        <v>111</v>
      </c>
      <c r="G981" s="43"/>
      <c r="H981" s="43"/>
      <c r="I981" s="43"/>
      <c r="J981" s="43">
        <v>1</v>
      </c>
      <c r="K981" s="43"/>
      <c r="L981" s="43"/>
      <c r="M981" s="43"/>
      <c r="N981" s="43"/>
      <c r="O981" s="43"/>
      <c r="P981" s="59"/>
    </row>
    <row r="982" spans="1:16" ht="20.25" customHeight="1" x14ac:dyDescent="0.25">
      <c r="A982" s="320"/>
      <c r="B982" s="245"/>
      <c r="C982" s="244"/>
      <c r="D982" s="244"/>
      <c r="E982" s="43" t="s">
        <v>116</v>
      </c>
      <c r="F982" s="244"/>
      <c r="G982" s="43"/>
      <c r="H982" s="43"/>
      <c r="I982" s="43"/>
      <c r="J982" s="43">
        <v>4000</v>
      </c>
      <c r="K982" s="43"/>
      <c r="L982" s="43"/>
      <c r="M982" s="43"/>
      <c r="N982" s="43" t="s">
        <v>120</v>
      </c>
      <c r="O982" s="43">
        <v>254022</v>
      </c>
      <c r="P982" s="55"/>
    </row>
    <row r="983" spans="1:16" ht="24.75" customHeight="1" x14ac:dyDescent="0.25">
      <c r="A983" s="320"/>
      <c r="B983" s="123" t="s">
        <v>645</v>
      </c>
      <c r="C983" s="244"/>
      <c r="D983" s="244"/>
      <c r="E983" s="43" t="s">
        <v>116</v>
      </c>
      <c r="F983" s="244"/>
      <c r="G983" s="43"/>
      <c r="H983" s="43"/>
      <c r="I983" s="43">
        <v>100</v>
      </c>
      <c r="J983" s="43"/>
      <c r="K983" s="43"/>
      <c r="L983" s="43"/>
      <c r="M983" s="43"/>
      <c r="N983" s="43" t="s">
        <v>118</v>
      </c>
      <c r="O983" s="43">
        <v>254022</v>
      </c>
      <c r="P983" s="55"/>
    </row>
    <row r="984" spans="1:16" x14ac:dyDescent="0.25">
      <c r="A984" s="320"/>
      <c r="B984" s="123" t="s">
        <v>31</v>
      </c>
      <c r="C984" s="244"/>
      <c r="D984" s="244"/>
      <c r="E984" s="43" t="s">
        <v>116</v>
      </c>
      <c r="F984" s="244"/>
      <c r="G984" s="43"/>
      <c r="H984" s="43"/>
      <c r="I984" s="43"/>
      <c r="J984" s="43"/>
      <c r="K984" s="43">
        <v>1900</v>
      </c>
      <c r="L984" s="43"/>
      <c r="M984" s="43"/>
      <c r="N984" s="43" t="s">
        <v>120</v>
      </c>
      <c r="O984" s="43">
        <v>254017</v>
      </c>
      <c r="P984" s="55"/>
    </row>
    <row r="985" spans="1:16" ht="20.25" customHeight="1" x14ac:dyDescent="0.25">
      <c r="A985" s="281"/>
      <c r="B985" s="266" t="s">
        <v>199</v>
      </c>
      <c r="C985" s="300" t="s">
        <v>150</v>
      </c>
      <c r="D985" s="300" t="s">
        <v>420</v>
      </c>
      <c r="E985" s="84" t="s">
        <v>2</v>
      </c>
      <c r="F985" s="244" t="s">
        <v>461</v>
      </c>
      <c r="G985" s="84">
        <v>3</v>
      </c>
      <c r="H985" s="84">
        <v>3</v>
      </c>
      <c r="I985" s="148"/>
      <c r="J985" s="84"/>
      <c r="K985" s="84"/>
      <c r="L985" s="84"/>
      <c r="M985" s="84"/>
      <c r="N985" s="123"/>
      <c r="O985" s="199"/>
      <c r="P985" s="44"/>
    </row>
    <row r="986" spans="1:16" ht="18.75" customHeight="1" x14ac:dyDescent="0.25">
      <c r="A986" s="282"/>
      <c r="B986" s="267"/>
      <c r="C986" s="301"/>
      <c r="D986" s="301"/>
      <c r="E986" s="84" t="s">
        <v>116</v>
      </c>
      <c r="F986" s="244"/>
      <c r="G986" s="85">
        <f>G988+G989+G990</f>
        <v>10800</v>
      </c>
      <c r="H986" s="85">
        <f>H991+H992+H993</f>
        <v>13580</v>
      </c>
      <c r="I986" s="85"/>
      <c r="J986" s="85"/>
      <c r="K986" s="85"/>
      <c r="L986" s="85"/>
      <c r="M986" s="85"/>
      <c r="N986" s="123"/>
      <c r="O986" s="199"/>
      <c r="P986" s="44"/>
    </row>
    <row r="987" spans="1:16" ht="18.75" customHeight="1" x14ac:dyDescent="0.25">
      <c r="A987" s="57"/>
      <c r="B987" s="272" t="s">
        <v>646</v>
      </c>
      <c r="C987" s="272"/>
      <c r="D987" s="272"/>
      <c r="E987" s="272"/>
      <c r="F987" s="272"/>
      <c r="G987" s="272"/>
      <c r="H987" s="272"/>
      <c r="I987" s="272"/>
      <c r="J987" s="272"/>
      <c r="K987" s="272"/>
      <c r="L987" s="272"/>
      <c r="M987" s="272"/>
      <c r="N987" s="272"/>
      <c r="O987" s="272"/>
      <c r="P987" s="272"/>
    </row>
    <row r="988" spans="1:16" ht="45.75" customHeight="1" x14ac:dyDescent="0.25">
      <c r="A988" s="57"/>
      <c r="B988" s="54" t="s">
        <v>647</v>
      </c>
      <c r="C988" s="43" t="s">
        <v>150</v>
      </c>
      <c r="D988" s="43" t="s">
        <v>420</v>
      </c>
      <c r="E988" s="107" t="s">
        <v>116</v>
      </c>
      <c r="F988" s="43" t="s">
        <v>111</v>
      </c>
      <c r="G988" s="2">
        <v>9600</v>
      </c>
      <c r="H988" s="2"/>
      <c r="I988" s="2"/>
      <c r="J988" s="2"/>
      <c r="K988" s="2"/>
      <c r="L988" s="55"/>
      <c r="M988" s="55"/>
      <c r="N988" s="43" t="s">
        <v>96</v>
      </c>
      <c r="O988" s="43"/>
      <c r="P988" s="55"/>
    </row>
    <row r="989" spans="1:16" ht="48" customHeight="1" x14ac:dyDescent="0.25">
      <c r="A989" s="57"/>
      <c r="B989" s="54" t="s">
        <v>648</v>
      </c>
      <c r="C989" s="43" t="s">
        <v>150</v>
      </c>
      <c r="D989" s="43" t="s">
        <v>420</v>
      </c>
      <c r="E989" s="107" t="s">
        <v>116</v>
      </c>
      <c r="F989" s="43" t="s">
        <v>111</v>
      </c>
      <c r="G989" s="2">
        <v>600</v>
      </c>
      <c r="H989" s="2"/>
      <c r="I989" s="2"/>
      <c r="J989" s="2"/>
      <c r="K989" s="2"/>
      <c r="L989" s="55"/>
      <c r="M989" s="55"/>
      <c r="N989" s="43" t="s">
        <v>96</v>
      </c>
      <c r="O989" s="43"/>
      <c r="P989" s="55"/>
    </row>
    <row r="990" spans="1:16" ht="65.25" customHeight="1" x14ac:dyDescent="0.25">
      <c r="A990" s="57"/>
      <c r="B990" s="54" t="s">
        <v>649</v>
      </c>
      <c r="C990" s="43" t="s">
        <v>150</v>
      </c>
      <c r="D990" s="43" t="s">
        <v>420</v>
      </c>
      <c r="E990" s="107" t="s">
        <v>116</v>
      </c>
      <c r="F990" s="43" t="s">
        <v>111</v>
      </c>
      <c r="G990" s="2">
        <v>600</v>
      </c>
      <c r="H990" s="2"/>
      <c r="I990" s="2"/>
      <c r="J990" s="2"/>
      <c r="K990" s="2"/>
      <c r="L990" s="55"/>
      <c r="M990" s="55"/>
      <c r="N990" s="43" t="s">
        <v>96</v>
      </c>
      <c r="O990" s="43"/>
      <c r="P990" s="55"/>
    </row>
    <row r="991" spans="1:16" ht="50.25" customHeight="1" x14ac:dyDescent="0.25">
      <c r="A991" s="57"/>
      <c r="B991" s="54" t="s">
        <v>650</v>
      </c>
      <c r="C991" s="43" t="s">
        <v>150</v>
      </c>
      <c r="D991" s="43" t="s">
        <v>420</v>
      </c>
      <c r="E991" s="107" t="s">
        <v>116</v>
      </c>
      <c r="F991" s="43" t="s">
        <v>111</v>
      </c>
      <c r="G991" s="2"/>
      <c r="H991" s="2">
        <v>1480</v>
      </c>
      <c r="I991" s="2"/>
      <c r="J991" s="2"/>
      <c r="K991" s="2"/>
      <c r="L991" s="55"/>
      <c r="M991" s="55"/>
      <c r="N991" s="43" t="s">
        <v>96</v>
      </c>
      <c r="O991" s="43"/>
      <c r="P991" s="201"/>
    </row>
    <row r="992" spans="1:16" ht="68.25" customHeight="1" x14ac:dyDescent="0.25">
      <c r="A992" s="57"/>
      <c r="B992" s="54" t="s">
        <v>651</v>
      </c>
      <c r="C992" s="43" t="s">
        <v>150</v>
      </c>
      <c r="D992" s="43" t="s">
        <v>420</v>
      </c>
      <c r="E992" s="107" t="s">
        <v>116</v>
      </c>
      <c r="F992" s="43" t="s">
        <v>111</v>
      </c>
      <c r="G992" s="2"/>
      <c r="H992" s="2">
        <v>200</v>
      </c>
      <c r="I992" s="2"/>
      <c r="J992" s="2"/>
      <c r="K992" s="2"/>
      <c r="L992" s="55"/>
      <c r="M992" s="55"/>
      <c r="N992" s="43" t="s">
        <v>96</v>
      </c>
      <c r="O992" s="43"/>
      <c r="P992" s="201"/>
    </row>
    <row r="993" spans="1:16" ht="45" x14ac:dyDescent="0.25">
      <c r="A993" s="57"/>
      <c r="B993" s="54" t="s">
        <v>652</v>
      </c>
      <c r="C993" s="43" t="s">
        <v>150</v>
      </c>
      <c r="D993" s="43" t="s">
        <v>420</v>
      </c>
      <c r="E993" s="107" t="s">
        <v>116</v>
      </c>
      <c r="F993" s="43" t="s">
        <v>111</v>
      </c>
      <c r="G993" s="2"/>
      <c r="H993" s="2">
        <v>11900</v>
      </c>
      <c r="I993" s="2"/>
      <c r="J993" s="2"/>
      <c r="K993" s="2"/>
      <c r="L993" s="55"/>
      <c r="M993" s="55"/>
      <c r="N993" s="43" t="s">
        <v>96</v>
      </c>
      <c r="O993" s="43"/>
      <c r="P993" s="201"/>
    </row>
    <row r="994" spans="1:16" s="203" customFormat="1" x14ac:dyDescent="0.25">
      <c r="A994" s="118"/>
      <c r="B994" s="50" t="s">
        <v>0</v>
      </c>
      <c r="C994" s="49"/>
      <c r="D994" s="49"/>
      <c r="E994" s="49" t="s">
        <v>116</v>
      </c>
      <c r="F994" s="49"/>
      <c r="G994" s="63">
        <f>G995+G996+G997+G998+G999+G1000+G1001</f>
        <v>70193.921999999991</v>
      </c>
      <c r="H994" s="63">
        <f t="shared" ref="H994:M994" si="52">H995+H996+H997+H998+H999+H1000+H1001</f>
        <v>143015.813792</v>
      </c>
      <c r="I994" s="63">
        <f t="shared" si="52"/>
        <v>96438.474869999991</v>
      </c>
      <c r="J994" s="63">
        <f t="shared" si="52"/>
        <v>276379.20865399996</v>
      </c>
      <c r="K994" s="63">
        <f t="shared" si="52"/>
        <v>262878.28142199997</v>
      </c>
      <c r="L994" s="63">
        <f t="shared" si="52"/>
        <v>305246.72980399994</v>
      </c>
      <c r="M994" s="63">
        <f t="shared" si="52"/>
        <v>196412.02397239997</v>
      </c>
      <c r="N994" s="71"/>
      <c r="O994" s="71"/>
      <c r="P994" s="202"/>
    </row>
    <row r="995" spans="1:16" s="203" customFormat="1" x14ac:dyDescent="0.25">
      <c r="A995" s="118"/>
      <c r="B995" s="50" t="s">
        <v>120</v>
      </c>
      <c r="C995" s="49"/>
      <c r="D995" s="49"/>
      <c r="E995" s="49" t="s">
        <v>116</v>
      </c>
      <c r="F995" s="49"/>
      <c r="G995" s="63">
        <v>30872.606999999996</v>
      </c>
      <c r="H995" s="63">
        <v>49649.159699999997</v>
      </c>
      <c r="I995" s="63">
        <v>44243.573000000004</v>
      </c>
      <c r="J995" s="63">
        <v>134530.0389788</v>
      </c>
      <c r="K995" s="63">
        <v>128083.93602499999</v>
      </c>
      <c r="L995" s="63">
        <v>159314.66484399998</v>
      </c>
      <c r="M995" s="63">
        <v>88742.047340999983</v>
      </c>
      <c r="N995" s="71"/>
      <c r="O995" s="71"/>
      <c r="P995" s="202"/>
    </row>
    <row r="996" spans="1:16" s="203" customFormat="1" x14ac:dyDescent="0.25">
      <c r="A996" s="118"/>
      <c r="B996" s="50" t="s">
        <v>118</v>
      </c>
      <c r="C996" s="49"/>
      <c r="D996" s="49"/>
      <c r="E996" s="49" t="s">
        <v>116</v>
      </c>
      <c r="F996" s="49"/>
      <c r="G996" s="63">
        <v>23783.115000000002</v>
      </c>
      <c r="H996" s="63">
        <v>40574.61009200001</v>
      </c>
      <c r="I996" s="63">
        <v>31553.716869999989</v>
      </c>
      <c r="J996" s="63">
        <v>106034.29667520001</v>
      </c>
      <c r="K996" s="63">
        <v>98316.546396999984</v>
      </c>
      <c r="L996" s="63">
        <v>122861.86547999999</v>
      </c>
      <c r="M996" s="63">
        <v>86561.395679999987</v>
      </c>
      <c r="N996" s="71"/>
      <c r="O996" s="71"/>
      <c r="P996" s="202"/>
    </row>
    <row r="997" spans="1:16" s="203" customFormat="1" x14ac:dyDescent="0.25">
      <c r="A997" s="118"/>
      <c r="B997" s="50" t="s">
        <v>104</v>
      </c>
      <c r="C997" s="49"/>
      <c r="D997" s="49"/>
      <c r="E997" s="49" t="s">
        <v>116</v>
      </c>
      <c r="F997" s="49"/>
      <c r="G997" s="63">
        <f>G527+G624+G619+G626+G628+G632+G634+G636+G640+G648+G643</f>
        <v>4622.9000000000005</v>
      </c>
      <c r="H997" s="63">
        <f>H527+H624+H619+H626+H628+H632+H634+H636+H640+H648+H643+H570</f>
        <v>5579.0439999999999</v>
      </c>
      <c r="I997" s="63">
        <f t="shared" ref="I997:M997" si="53">I527+I624+I619+I626+I628+I632+I634+I636+I640+I648+I643+I570</f>
        <v>6141.1849999999995</v>
      </c>
      <c r="J997" s="63">
        <f t="shared" si="53"/>
        <v>6554.0729999999994</v>
      </c>
      <c r="K997" s="63">
        <f t="shared" si="53"/>
        <v>5375.7359999999999</v>
      </c>
      <c r="L997" s="63">
        <f t="shared" si="53"/>
        <v>6350.5994799999999</v>
      </c>
      <c r="M997" s="63">
        <f t="shared" si="53"/>
        <v>6608.5809514000002</v>
      </c>
      <c r="N997" s="71"/>
      <c r="O997" s="71"/>
      <c r="P997" s="202"/>
    </row>
    <row r="998" spans="1:16" s="203" customFormat="1" x14ac:dyDescent="0.25">
      <c r="A998" s="118"/>
      <c r="B998" s="50" t="s">
        <v>96</v>
      </c>
      <c r="C998" s="49"/>
      <c r="D998" s="49"/>
      <c r="E998" s="49" t="s">
        <v>116</v>
      </c>
      <c r="F998" s="49"/>
      <c r="G998" s="63">
        <f>G394+G396+G398+G408+G441+G986+G304+G719</f>
        <v>10915.3</v>
      </c>
      <c r="H998" s="63">
        <f t="shared" ref="H998:M998" si="54">H394+H396+H398+H408+H441+H986+H304+H719</f>
        <v>13580</v>
      </c>
      <c r="I998" s="63">
        <f t="shared" si="54"/>
        <v>0</v>
      </c>
      <c r="J998" s="63">
        <f t="shared" si="54"/>
        <v>1663</v>
      </c>
      <c r="K998" s="63">
        <f t="shared" si="54"/>
        <v>3264.3</v>
      </c>
      <c r="L998" s="63">
        <f t="shared" si="54"/>
        <v>2219.6</v>
      </c>
      <c r="M998" s="63">
        <f t="shared" si="54"/>
        <v>0</v>
      </c>
      <c r="N998" s="71"/>
      <c r="O998" s="71"/>
      <c r="P998" s="202"/>
    </row>
    <row r="999" spans="1:16" s="203" customFormat="1" x14ac:dyDescent="0.25">
      <c r="A999" s="118"/>
      <c r="B999" s="50" t="s">
        <v>135</v>
      </c>
      <c r="C999" s="49"/>
      <c r="D999" s="49"/>
      <c r="E999" s="49" t="s">
        <v>116</v>
      </c>
      <c r="F999" s="49"/>
      <c r="G999" s="63"/>
      <c r="H999" s="63">
        <f t="shared" ref="H999" si="55">H430</f>
        <v>33633</v>
      </c>
      <c r="I999" s="63"/>
      <c r="J999" s="63"/>
      <c r="K999" s="63"/>
      <c r="L999" s="63"/>
      <c r="M999" s="63"/>
      <c r="N999" s="71"/>
      <c r="O999" s="71"/>
      <c r="P999" s="202"/>
    </row>
    <row r="1000" spans="1:16" s="203" customFormat="1" x14ac:dyDescent="0.25">
      <c r="A1000" s="118"/>
      <c r="B1000" s="50" t="s">
        <v>131</v>
      </c>
      <c r="C1000" s="49"/>
      <c r="D1000" s="49"/>
      <c r="E1000" s="49" t="s">
        <v>116</v>
      </c>
      <c r="F1000" s="49"/>
      <c r="G1000" s="63"/>
      <c r="H1000" s="63"/>
      <c r="I1000" s="63"/>
      <c r="J1000" s="63">
        <f t="shared" ref="J1000:K1000" si="56">J342+J344</f>
        <v>13097.8</v>
      </c>
      <c r="K1000" s="63">
        <f t="shared" si="56"/>
        <v>13337.762999999999</v>
      </c>
      <c r="L1000" s="63"/>
      <c r="M1000" s="63"/>
      <c r="N1000" s="71"/>
      <c r="O1000" s="71"/>
      <c r="P1000" s="202"/>
    </row>
    <row r="1001" spans="1:16" s="203" customFormat="1" x14ac:dyDescent="0.25">
      <c r="A1001" s="118"/>
      <c r="B1001" s="50" t="s">
        <v>653</v>
      </c>
      <c r="C1001" s="49"/>
      <c r="D1001" s="49"/>
      <c r="E1001" s="49" t="s">
        <v>116</v>
      </c>
      <c r="F1001" s="49"/>
      <c r="G1001" s="63"/>
      <c r="H1001" s="63"/>
      <c r="I1001" s="63">
        <f t="shared" ref="I1001:M1001" si="57">I699</f>
        <v>14500</v>
      </c>
      <c r="J1001" s="63">
        <f t="shared" si="57"/>
        <v>14500</v>
      </c>
      <c r="K1001" s="63">
        <f t="shared" si="57"/>
        <v>14500</v>
      </c>
      <c r="L1001" s="63">
        <f t="shared" si="57"/>
        <v>14500</v>
      </c>
      <c r="M1001" s="63">
        <f t="shared" si="57"/>
        <v>14500</v>
      </c>
      <c r="N1001" s="71"/>
      <c r="O1001" s="71"/>
      <c r="P1001" s="202"/>
    </row>
    <row r="1002" spans="1:16" x14ac:dyDescent="0.25">
      <c r="A1002" s="49"/>
      <c r="B1002" s="291"/>
      <c r="C1002" s="291"/>
      <c r="D1002" s="291"/>
      <c r="E1002" s="291"/>
      <c r="F1002" s="291"/>
      <c r="G1002" s="291"/>
      <c r="H1002" s="291"/>
      <c r="I1002" s="291"/>
      <c r="J1002" s="291"/>
      <c r="K1002" s="291"/>
      <c r="L1002" s="291"/>
      <c r="M1002" s="291"/>
      <c r="N1002" s="291"/>
      <c r="O1002" s="50"/>
      <c r="P1002" s="55"/>
    </row>
    <row r="1003" spans="1:16" ht="15.75" customHeight="1" x14ac:dyDescent="0.25">
      <c r="A1003" s="204">
        <v>21</v>
      </c>
      <c r="B1003" s="291" t="s">
        <v>654</v>
      </c>
      <c r="C1003" s="291"/>
      <c r="D1003" s="291"/>
      <c r="E1003" s="291"/>
      <c r="F1003" s="291"/>
      <c r="G1003" s="291"/>
      <c r="H1003" s="291"/>
      <c r="I1003" s="291"/>
      <c r="J1003" s="291"/>
      <c r="K1003" s="291"/>
      <c r="L1003" s="291"/>
      <c r="M1003" s="291"/>
      <c r="N1003" s="291"/>
      <c r="O1003" s="50"/>
      <c r="P1003" s="55"/>
    </row>
    <row r="1004" spans="1:16" ht="15.75" customHeight="1" x14ac:dyDescent="0.25">
      <c r="A1004" s="43"/>
      <c r="B1004" s="286" t="s">
        <v>655</v>
      </c>
      <c r="C1004" s="287"/>
      <c r="D1004" s="287"/>
      <c r="E1004" s="287"/>
      <c r="F1004" s="287"/>
      <c r="G1004" s="287"/>
      <c r="H1004" s="287"/>
      <c r="I1004" s="287"/>
      <c r="J1004" s="287"/>
      <c r="K1004" s="287"/>
      <c r="L1004" s="287"/>
      <c r="M1004" s="287"/>
      <c r="N1004" s="287"/>
      <c r="O1004" s="287"/>
      <c r="P1004" s="288"/>
    </row>
    <row r="1005" spans="1:16" ht="30" x14ac:dyDescent="0.25">
      <c r="A1005" s="54"/>
      <c r="B1005" s="54" t="s">
        <v>657</v>
      </c>
      <c r="C1005" s="43" t="s">
        <v>615</v>
      </c>
      <c r="D1005" s="43" t="s">
        <v>420</v>
      </c>
      <c r="E1005" s="43" t="s">
        <v>1</v>
      </c>
      <c r="F1005" s="43" t="s">
        <v>90</v>
      </c>
      <c r="G1005" s="48">
        <v>63.3</v>
      </c>
      <c r="H1005" s="48">
        <v>61.8</v>
      </c>
      <c r="I1005" s="48">
        <v>60.9</v>
      </c>
      <c r="J1005" s="48">
        <v>59.8</v>
      </c>
      <c r="K1005" s="48">
        <v>58.5</v>
      </c>
      <c r="L1005" s="48">
        <v>57</v>
      </c>
      <c r="M1005" s="48">
        <v>55.5</v>
      </c>
      <c r="N1005" s="43"/>
      <c r="O1005" s="43"/>
      <c r="P1005" s="55"/>
    </row>
    <row r="1006" spans="1:16" ht="27" customHeight="1" x14ac:dyDescent="0.25">
      <c r="A1006" s="244"/>
      <c r="B1006" s="328" t="s">
        <v>656</v>
      </c>
      <c r="C1006" s="244" t="s">
        <v>323</v>
      </c>
      <c r="D1006" s="244" t="s">
        <v>420</v>
      </c>
      <c r="E1006" s="43" t="s">
        <v>4</v>
      </c>
      <c r="F1006" s="244" t="s">
        <v>90</v>
      </c>
      <c r="G1006" s="48">
        <v>11.4</v>
      </c>
      <c r="H1006" s="48">
        <v>12.5</v>
      </c>
      <c r="I1006" s="48">
        <v>11.7</v>
      </c>
      <c r="J1006" s="48">
        <v>8.1999999999999993</v>
      </c>
      <c r="K1006" s="48">
        <v>10</v>
      </c>
      <c r="L1006" s="48">
        <v>13</v>
      </c>
      <c r="M1006" s="48">
        <v>10.3</v>
      </c>
      <c r="N1006" s="43"/>
      <c r="O1006" s="43"/>
      <c r="P1006" s="55"/>
    </row>
    <row r="1007" spans="1:16" ht="21.75" customHeight="1" x14ac:dyDescent="0.25">
      <c r="A1007" s="244"/>
      <c r="B1007" s="328"/>
      <c r="C1007" s="244"/>
      <c r="D1007" s="244"/>
      <c r="E1007" s="43" t="s">
        <v>116</v>
      </c>
      <c r="F1007" s="244"/>
      <c r="G1007" s="45">
        <f>G1009+G1012+G1013+G1014+G1015+G1016+G1017+G1018+G1019+G1020+G1021+G1022+G1023+G1024+G1025+G1026+G1027+G1028+G1029+G1030+G1031+G1032+G1033+G1034+G1037</f>
        <v>1992.2</v>
      </c>
      <c r="H1007" s="45">
        <f t="shared" ref="H1007:I1007" si="58">H1009+H1012+H1013+H1014+H1015+H1016+H1017+H1018+H1019+H1020+H1021+H1022+H1023+H1024+H1025+H1026+H1027+H1028+H1029+H1030+H1031+H1032+H1033+H1034+H1037</f>
        <v>1222.2</v>
      </c>
      <c r="I1007" s="45">
        <f t="shared" si="58"/>
        <v>14661.8</v>
      </c>
      <c r="J1007" s="45">
        <v>20975.1</v>
      </c>
      <c r="K1007" s="45">
        <v>2162.9</v>
      </c>
      <c r="L1007" s="45">
        <v>3061.8</v>
      </c>
      <c r="M1007" s="45">
        <v>3181.4</v>
      </c>
      <c r="N1007" s="43" t="s">
        <v>616</v>
      </c>
      <c r="O1007" s="43"/>
      <c r="P1007" s="55"/>
    </row>
    <row r="1008" spans="1:16" s="102" customFormat="1" ht="15.75" customHeight="1" x14ac:dyDescent="0.25">
      <c r="A1008" s="57"/>
      <c r="B1008" s="248" t="s">
        <v>13</v>
      </c>
      <c r="C1008" s="249"/>
      <c r="D1008" s="249"/>
      <c r="E1008" s="249"/>
      <c r="F1008" s="249"/>
      <c r="G1008" s="249"/>
      <c r="H1008" s="249"/>
      <c r="I1008" s="249"/>
      <c r="J1008" s="249"/>
      <c r="K1008" s="249"/>
      <c r="L1008" s="249"/>
      <c r="M1008" s="249"/>
      <c r="N1008" s="249"/>
      <c r="O1008" s="249"/>
      <c r="P1008" s="250"/>
    </row>
    <row r="1009" spans="1:16" ht="30" customHeight="1" x14ac:dyDescent="0.25">
      <c r="A1009" s="244"/>
      <c r="B1009" s="245" t="s">
        <v>1002</v>
      </c>
      <c r="C1009" s="244" t="s">
        <v>323</v>
      </c>
      <c r="D1009" s="244" t="s">
        <v>420</v>
      </c>
      <c r="E1009" s="242" t="s">
        <v>116</v>
      </c>
      <c r="F1009" s="244" t="s">
        <v>111</v>
      </c>
      <c r="G1009" s="240">
        <v>199.6</v>
      </c>
      <c r="H1009" s="240"/>
      <c r="I1009" s="240"/>
      <c r="J1009" s="240"/>
      <c r="K1009" s="240"/>
      <c r="L1009" s="240"/>
      <c r="M1009" s="240"/>
      <c r="N1009" s="240" t="s">
        <v>120</v>
      </c>
      <c r="O1009" s="242">
        <v>458028</v>
      </c>
      <c r="P1009" s="256"/>
    </row>
    <row r="1010" spans="1:16" ht="14.25" customHeight="1" x14ac:dyDescent="0.25">
      <c r="A1010" s="244"/>
      <c r="B1010" s="245"/>
      <c r="C1010" s="244"/>
      <c r="D1010" s="244"/>
      <c r="E1010" s="243"/>
      <c r="F1010" s="244"/>
      <c r="G1010" s="241"/>
      <c r="H1010" s="241"/>
      <c r="I1010" s="241"/>
      <c r="J1010" s="241"/>
      <c r="K1010" s="241"/>
      <c r="L1010" s="241"/>
      <c r="M1010" s="241"/>
      <c r="N1010" s="241"/>
      <c r="O1010" s="243"/>
      <c r="P1010" s="257"/>
    </row>
    <row r="1011" spans="1:16" hidden="1" x14ac:dyDescent="0.25">
      <c r="A1011" s="244"/>
      <c r="B1011" s="245"/>
      <c r="C1011" s="244"/>
      <c r="D1011" s="244"/>
      <c r="E1011" s="43" t="s">
        <v>116</v>
      </c>
      <c r="F1011" s="244"/>
      <c r="G1011" s="205"/>
      <c r="H1011" s="205"/>
      <c r="I1011" s="45">
        <v>1000</v>
      </c>
      <c r="J1011" s="45">
        <v>1000</v>
      </c>
      <c r="K1011" s="45">
        <v>1075.8</v>
      </c>
      <c r="L1011" s="45"/>
      <c r="M1011" s="53"/>
      <c r="N1011" s="45" t="s">
        <v>118</v>
      </c>
      <c r="O1011" s="43">
        <v>458028</v>
      </c>
      <c r="P1011" s="55"/>
    </row>
    <row r="1012" spans="1:16" ht="45" customHeight="1" x14ac:dyDescent="0.25">
      <c r="A1012" s="43"/>
      <c r="B1012" s="266" t="s">
        <v>1003</v>
      </c>
      <c r="C1012" s="242" t="s">
        <v>323</v>
      </c>
      <c r="D1012" s="242" t="s">
        <v>420</v>
      </c>
      <c r="E1012" s="242" t="s">
        <v>116</v>
      </c>
      <c r="F1012" s="242" t="s">
        <v>111</v>
      </c>
      <c r="G1012" s="45">
        <v>162.9</v>
      </c>
      <c r="H1012" s="205"/>
      <c r="I1012" s="45"/>
      <c r="J1012" s="45"/>
      <c r="K1012" s="45"/>
      <c r="L1012" s="45"/>
      <c r="M1012" s="53"/>
      <c r="N1012" s="45" t="s">
        <v>120</v>
      </c>
      <c r="O1012" s="43">
        <v>458028</v>
      </c>
      <c r="P1012" s="55"/>
    </row>
    <row r="1013" spans="1:16" x14ac:dyDescent="0.25">
      <c r="A1013" s="43"/>
      <c r="B1013" s="267"/>
      <c r="C1013" s="243"/>
      <c r="D1013" s="243"/>
      <c r="E1013" s="243"/>
      <c r="F1013" s="243"/>
      <c r="G1013" s="45">
        <v>29.2</v>
      </c>
      <c r="H1013" s="205"/>
      <c r="I1013" s="45"/>
      <c r="J1013" s="45"/>
      <c r="K1013" s="45"/>
      <c r="L1013" s="45"/>
      <c r="M1013" s="53"/>
      <c r="N1013" s="45" t="s">
        <v>118</v>
      </c>
      <c r="O1013" s="43">
        <v>458028</v>
      </c>
      <c r="P1013" s="55"/>
    </row>
    <row r="1014" spans="1:16" ht="26.25" customHeight="1" x14ac:dyDescent="0.25">
      <c r="A1014" s="43"/>
      <c r="B1014" s="266" t="s">
        <v>1004</v>
      </c>
      <c r="C1014" s="242" t="s">
        <v>323</v>
      </c>
      <c r="D1014" s="242" t="s">
        <v>420</v>
      </c>
      <c r="E1014" s="43" t="s">
        <v>116</v>
      </c>
      <c r="F1014" s="242" t="s">
        <v>111</v>
      </c>
      <c r="G1014" s="205"/>
      <c r="H1014" s="205"/>
      <c r="I1014" s="45">
        <v>10000</v>
      </c>
      <c r="J1014" s="45">
        <v>11530.3</v>
      </c>
      <c r="K1014" s="45"/>
      <c r="L1014" s="45"/>
      <c r="M1014" s="53"/>
      <c r="N1014" s="45" t="s">
        <v>120</v>
      </c>
      <c r="O1014" s="43">
        <v>458028</v>
      </c>
      <c r="P1014" s="55"/>
    </row>
    <row r="1015" spans="1:16" ht="15" customHeight="1" x14ac:dyDescent="0.25">
      <c r="A1015" s="43"/>
      <c r="B1015" s="267"/>
      <c r="C1015" s="243"/>
      <c r="D1015" s="243"/>
      <c r="E1015" s="43" t="s">
        <v>116</v>
      </c>
      <c r="F1015" s="243"/>
      <c r="G1015" s="205"/>
      <c r="H1015" s="205"/>
      <c r="I1015" s="45">
        <v>3000</v>
      </c>
      <c r="J1015" s="45">
        <v>6227.3</v>
      </c>
      <c r="K1015" s="45"/>
      <c r="L1015" s="45"/>
      <c r="M1015" s="53"/>
      <c r="N1015" s="45" t="s">
        <v>118</v>
      </c>
      <c r="O1015" s="43">
        <v>458028</v>
      </c>
      <c r="P1015" s="55"/>
    </row>
    <row r="1016" spans="1:16" ht="90" x14ac:dyDescent="0.25">
      <c r="A1016" s="43"/>
      <c r="B1016" s="75" t="s">
        <v>1005</v>
      </c>
      <c r="C1016" s="76" t="s">
        <v>323</v>
      </c>
      <c r="D1016" s="76" t="s">
        <v>420</v>
      </c>
      <c r="E1016" s="43" t="s">
        <v>116</v>
      </c>
      <c r="F1016" s="76" t="s">
        <v>111</v>
      </c>
      <c r="G1016" s="205"/>
      <c r="H1016" s="205"/>
      <c r="I1016" s="45"/>
      <c r="J1016" s="45">
        <v>690.7</v>
      </c>
      <c r="K1016" s="45"/>
      <c r="L1016" s="45"/>
      <c r="M1016" s="53"/>
      <c r="N1016" s="45" t="s">
        <v>118</v>
      </c>
      <c r="O1016" s="43">
        <v>458028</v>
      </c>
      <c r="P1016" s="55"/>
    </row>
    <row r="1017" spans="1:16" ht="90" x14ac:dyDescent="0.25">
      <c r="A1017" s="43"/>
      <c r="B1017" s="75" t="s">
        <v>1006</v>
      </c>
      <c r="C1017" s="76" t="s">
        <v>323</v>
      </c>
      <c r="D1017" s="76" t="s">
        <v>420</v>
      </c>
      <c r="E1017" s="43" t="s">
        <v>116</v>
      </c>
      <c r="F1017" s="76" t="s">
        <v>111</v>
      </c>
      <c r="G1017" s="205"/>
      <c r="H1017" s="205"/>
      <c r="I1017" s="45"/>
      <c r="J1017" s="45">
        <v>816.9</v>
      </c>
      <c r="K1017" s="45"/>
      <c r="L1017" s="45"/>
      <c r="M1017" s="53"/>
      <c r="N1017" s="45" t="s">
        <v>118</v>
      </c>
      <c r="O1017" s="43">
        <v>458028</v>
      </c>
      <c r="P1017" s="55"/>
    </row>
    <row r="1018" spans="1:16" ht="30" x14ac:dyDescent="0.25">
      <c r="A1018" s="43"/>
      <c r="B1018" s="123" t="s">
        <v>1000</v>
      </c>
      <c r="C1018" s="43" t="s">
        <v>323</v>
      </c>
      <c r="D1018" s="43" t="s">
        <v>420</v>
      </c>
      <c r="E1018" s="84" t="s">
        <v>116</v>
      </c>
      <c r="F1018" s="84" t="s">
        <v>111</v>
      </c>
      <c r="G1018" s="206"/>
      <c r="H1018" s="206"/>
      <c r="I1018" s="85"/>
      <c r="J1018" s="85">
        <v>5200</v>
      </c>
      <c r="K1018" s="85"/>
      <c r="L1018" s="85"/>
      <c r="M1018" s="207"/>
      <c r="N1018" s="200" t="s">
        <v>118</v>
      </c>
      <c r="O1018" s="113">
        <v>458028</v>
      </c>
      <c r="P1018" s="55"/>
    </row>
    <row r="1019" spans="1:16" ht="30" x14ac:dyDescent="0.25">
      <c r="A1019" s="43"/>
      <c r="B1019" s="123" t="s">
        <v>1007</v>
      </c>
      <c r="C1019" s="43" t="s">
        <v>323</v>
      </c>
      <c r="D1019" s="43" t="s">
        <v>420</v>
      </c>
      <c r="E1019" s="84" t="s">
        <v>116</v>
      </c>
      <c r="F1019" s="84" t="s">
        <v>111</v>
      </c>
      <c r="G1019" s="206"/>
      <c r="H1019" s="206"/>
      <c r="I1019" s="85"/>
      <c r="J1019" s="85">
        <v>3200</v>
      </c>
      <c r="K1019" s="85"/>
      <c r="L1019" s="85"/>
      <c r="M1019" s="207"/>
      <c r="N1019" s="200" t="s">
        <v>118</v>
      </c>
      <c r="O1019" s="113">
        <v>458028</v>
      </c>
      <c r="P1019" s="55"/>
    </row>
    <row r="1020" spans="1:16" ht="60" x14ac:dyDescent="0.25">
      <c r="A1020" s="43"/>
      <c r="B1020" s="123" t="s">
        <v>1008</v>
      </c>
      <c r="C1020" s="43" t="s">
        <v>1001</v>
      </c>
      <c r="D1020" s="43" t="s">
        <v>420</v>
      </c>
      <c r="E1020" s="84" t="s">
        <v>116</v>
      </c>
      <c r="F1020" s="84" t="s">
        <v>111</v>
      </c>
      <c r="G1020" s="206"/>
      <c r="H1020" s="206"/>
      <c r="I1020" s="85"/>
      <c r="J1020" s="85">
        <v>5200</v>
      </c>
      <c r="K1020" s="85"/>
      <c r="L1020" s="85"/>
      <c r="M1020" s="207"/>
      <c r="N1020" s="200" t="s">
        <v>118</v>
      </c>
      <c r="O1020" s="113">
        <v>458028</v>
      </c>
      <c r="P1020" s="55"/>
    </row>
    <row r="1021" spans="1:16" x14ac:dyDescent="0.25">
      <c r="A1021" s="244"/>
      <c r="B1021" s="245" t="s">
        <v>1009</v>
      </c>
      <c r="C1021" s="244" t="s">
        <v>323</v>
      </c>
      <c r="D1021" s="244" t="s">
        <v>420</v>
      </c>
      <c r="E1021" s="43" t="s">
        <v>91</v>
      </c>
      <c r="F1021" s="244" t="s">
        <v>111</v>
      </c>
      <c r="G1021" s="90"/>
      <c r="H1021" s="90"/>
      <c r="I1021" s="85"/>
      <c r="J1021" s="85">
        <v>3579.6</v>
      </c>
      <c r="K1021" s="85">
        <v>3579.6</v>
      </c>
      <c r="L1021" s="85">
        <v>3579.6</v>
      </c>
      <c r="M1021" s="82"/>
      <c r="N1021" s="84" t="s">
        <v>120</v>
      </c>
      <c r="O1021" s="113">
        <v>458028</v>
      </c>
      <c r="P1021" s="55"/>
    </row>
    <row r="1022" spans="1:16" ht="33" customHeight="1" x14ac:dyDescent="0.25">
      <c r="A1022" s="244"/>
      <c r="B1022" s="245"/>
      <c r="C1022" s="244"/>
      <c r="D1022" s="244"/>
      <c r="E1022" s="43" t="s">
        <v>91</v>
      </c>
      <c r="F1022" s="244"/>
      <c r="G1022" s="90"/>
      <c r="H1022" s="90"/>
      <c r="I1022" s="85"/>
      <c r="J1022" s="85">
        <v>1534.1</v>
      </c>
      <c r="K1022" s="85">
        <v>1534.1</v>
      </c>
      <c r="L1022" s="85">
        <v>1534.1</v>
      </c>
      <c r="M1022" s="82"/>
      <c r="N1022" s="84" t="s">
        <v>118</v>
      </c>
      <c r="O1022" s="113">
        <v>458028</v>
      </c>
      <c r="P1022" s="55"/>
    </row>
    <row r="1023" spans="1:16" x14ac:dyDescent="0.25">
      <c r="A1023" s="244"/>
      <c r="B1023" s="245" t="s">
        <v>1010</v>
      </c>
      <c r="C1023" s="244" t="s">
        <v>323</v>
      </c>
      <c r="D1023" s="244" t="s">
        <v>420</v>
      </c>
      <c r="E1023" s="43" t="s">
        <v>91</v>
      </c>
      <c r="F1023" s="244" t="s">
        <v>111</v>
      </c>
      <c r="G1023" s="90"/>
      <c r="H1023" s="90"/>
      <c r="I1023" s="85"/>
      <c r="J1023" s="85">
        <v>1279.2</v>
      </c>
      <c r="K1023" s="85">
        <v>1279.2</v>
      </c>
      <c r="L1023" s="85"/>
      <c r="M1023" s="82"/>
      <c r="N1023" s="84" t="s">
        <v>120</v>
      </c>
      <c r="O1023" s="113">
        <v>458028</v>
      </c>
      <c r="P1023" s="55"/>
    </row>
    <row r="1024" spans="1:16" ht="48" customHeight="1" x14ac:dyDescent="0.25">
      <c r="A1024" s="244"/>
      <c r="B1024" s="245"/>
      <c r="C1024" s="244"/>
      <c r="D1024" s="244"/>
      <c r="E1024" s="43" t="s">
        <v>91</v>
      </c>
      <c r="F1024" s="244"/>
      <c r="G1024" s="90"/>
      <c r="H1024" s="90"/>
      <c r="I1024" s="85"/>
      <c r="J1024" s="85">
        <v>548.20000000000005</v>
      </c>
      <c r="K1024" s="85">
        <v>548.20000000000005</v>
      </c>
      <c r="L1024" s="85"/>
      <c r="M1024" s="82"/>
      <c r="N1024" s="84" t="s">
        <v>118</v>
      </c>
      <c r="O1024" s="113">
        <v>458028</v>
      </c>
      <c r="P1024" s="55"/>
    </row>
    <row r="1025" spans="1:16" x14ac:dyDescent="0.25">
      <c r="A1025" s="244"/>
      <c r="B1025" s="245" t="s">
        <v>1011</v>
      </c>
      <c r="C1025" s="244" t="s">
        <v>323</v>
      </c>
      <c r="D1025" s="244" t="s">
        <v>420</v>
      </c>
      <c r="E1025" s="43" t="s">
        <v>91</v>
      </c>
      <c r="F1025" s="244" t="s">
        <v>111</v>
      </c>
      <c r="G1025" s="90"/>
      <c r="H1025" s="90"/>
      <c r="I1025" s="85"/>
      <c r="J1025" s="85">
        <v>1436.3</v>
      </c>
      <c r="K1025" s="85">
        <v>1436.3</v>
      </c>
      <c r="L1025" s="85"/>
      <c r="M1025" s="82"/>
      <c r="N1025" s="84" t="s">
        <v>120</v>
      </c>
      <c r="O1025" s="113">
        <v>458028</v>
      </c>
      <c r="P1025" s="55"/>
    </row>
    <row r="1026" spans="1:16" ht="33" customHeight="1" x14ac:dyDescent="0.25">
      <c r="A1026" s="244"/>
      <c r="B1026" s="245"/>
      <c r="C1026" s="244"/>
      <c r="D1026" s="244"/>
      <c r="E1026" s="43" t="s">
        <v>91</v>
      </c>
      <c r="F1026" s="244"/>
      <c r="G1026" s="90"/>
      <c r="H1026" s="90"/>
      <c r="I1026" s="85"/>
      <c r="J1026" s="85">
        <v>615.6</v>
      </c>
      <c r="K1026" s="85">
        <v>615.5</v>
      </c>
      <c r="L1026" s="85"/>
      <c r="M1026" s="82"/>
      <c r="N1026" s="84" t="s">
        <v>118</v>
      </c>
      <c r="O1026" s="113">
        <v>458028</v>
      </c>
      <c r="P1026" s="55"/>
    </row>
    <row r="1027" spans="1:16" x14ac:dyDescent="0.25">
      <c r="A1027" s="244"/>
      <c r="B1027" s="245" t="s">
        <v>1012</v>
      </c>
      <c r="C1027" s="244" t="s">
        <v>323</v>
      </c>
      <c r="D1027" s="244" t="s">
        <v>420</v>
      </c>
      <c r="E1027" s="43" t="s">
        <v>91</v>
      </c>
      <c r="F1027" s="244" t="s">
        <v>111</v>
      </c>
      <c r="G1027" s="90"/>
      <c r="H1027" s="90"/>
      <c r="I1027" s="85"/>
      <c r="J1027" s="85"/>
      <c r="K1027" s="85">
        <v>1597.1</v>
      </c>
      <c r="L1027" s="85">
        <v>1597.1</v>
      </c>
      <c r="M1027" s="82"/>
      <c r="N1027" s="84" t="s">
        <v>120</v>
      </c>
      <c r="O1027" s="113">
        <v>458028</v>
      </c>
      <c r="P1027" s="55"/>
    </row>
    <row r="1028" spans="1:16" ht="45.75" customHeight="1" x14ac:dyDescent="0.25">
      <c r="A1028" s="244"/>
      <c r="B1028" s="245"/>
      <c r="C1028" s="244"/>
      <c r="D1028" s="244"/>
      <c r="E1028" s="43" t="s">
        <v>91</v>
      </c>
      <c r="F1028" s="244"/>
      <c r="G1028" s="90"/>
      <c r="H1028" s="90"/>
      <c r="I1028" s="85"/>
      <c r="J1028" s="85"/>
      <c r="K1028" s="85">
        <v>684.5</v>
      </c>
      <c r="L1028" s="85">
        <v>684.5</v>
      </c>
      <c r="M1028" s="82"/>
      <c r="N1028" s="84" t="s">
        <v>118</v>
      </c>
      <c r="O1028" s="113">
        <v>458028</v>
      </c>
      <c r="P1028" s="55"/>
    </row>
    <row r="1029" spans="1:16" x14ac:dyDescent="0.25">
      <c r="A1029" s="244"/>
      <c r="B1029" s="245" t="s">
        <v>1013</v>
      </c>
      <c r="C1029" s="244" t="s">
        <v>323</v>
      </c>
      <c r="D1029" s="244" t="s">
        <v>420</v>
      </c>
      <c r="E1029" s="43" t="s">
        <v>91</v>
      </c>
      <c r="F1029" s="244" t="s">
        <v>111</v>
      </c>
      <c r="G1029" s="90"/>
      <c r="H1029" s="90"/>
      <c r="I1029" s="85"/>
      <c r="J1029" s="85"/>
      <c r="K1029" s="85">
        <v>1104.9000000000001</v>
      </c>
      <c r="L1029" s="85">
        <v>1104.9000000000001</v>
      </c>
      <c r="M1029" s="82"/>
      <c r="N1029" s="84" t="s">
        <v>120</v>
      </c>
      <c r="O1029" s="113">
        <v>458028</v>
      </c>
      <c r="P1029" s="55"/>
    </row>
    <row r="1030" spans="1:16" ht="45" customHeight="1" x14ac:dyDescent="0.25">
      <c r="A1030" s="244"/>
      <c r="B1030" s="245"/>
      <c r="C1030" s="244"/>
      <c r="D1030" s="244"/>
      <c r="E1030" s="43" t="s">
        <v>91</v>
      </c>
      <c r="F1030" s="244"/>
      <c r="G1030" s="90"/>
      <c r="H1030" s="90"/>
      <c r="I1030" s="85"/>
      <c r="J1030" s="85"/>
      <c r="K1030" s="85">
        <v>473.5</v>
      </c>
      <c r="L1030" s="85">
        <v>473.6</v>
      </c>
      <c r="M1030" s="82"/>
      <c r="N1030" s="84" t="s">
        <v>118</v>
      </c>
      <c r="O1030" s="113">
        <v>458028</v>
      </c>
      <c r="P1030" s="55"/>
    </row>
    <row r="1031" spans="1:16" x14ac:dyDescent="0.25">
      <c r="A1031" s="244"/>
      <c r="B1031" s="245" t="s">
        <v>1014</v>
      </c>
      <c r="C1031" s="244" t="s">
        <v>323</v>
      </c>
      <c r="D1031" s="244" t="s">
        <v>420</v>
      </c>
      <c r="E1031" s="43" t="s">
        <v>91</v>
      </c>
      <c r="F1031" s="244" t="s">
        <v>111</v>
      </c>
      <c r="G1031" s="90"/>
      <c r="H1031" s="90"/>
      <c r="I1031" s="85"/>
      <c r="J1031" s="85"/>
      <c r="K1031" s="85">
        <v>695</v>
      </c>
      <c r="L1031" s="85">
        <v>695</v>
      </c>
      <c r="M1031" s="82"/>
      <c r="N1031" s="84" t="s">
        <v>120</v>
      </c>
      <c r="O1031" s="113">
        <v>458028</v>
      </c>
      <c r="P1031" s="55"/>
    </row>
    <row r="1032" spans="1:16" ht="36.75" customHeight="1" x14ac:dyDescent="0.25">
      <c r="A1032" s="244"/>
      <c r="B1032" s="245"/>
      <c r="C1032" s="244"/>
      <c r="D1032" s="244"/>
      <c r="E1032" s="43" t="s">
        <v>91</v>
      </c>
      <c r="F1032" s="244"/>
      <c r="G1032" s="90"/>
      <c r="H1032" s="90"/>
      <c r="I1032" s="85"/>
      <c r="J1032" s="85"/>
      <c r="K1032" s="85">
        <v>297.8</v>
      </c>
      <c r="L1032" s="85">
        <v>297.8</v>
      </c>
      <c r="M1032" s="82"/>
      <c r="N1032" s="84" t="s">
        <v>118</v>
      </c>
      <c r="O1032" s="113">
        <v>458028</v>
      </c>
      <c r="P1032" s="55"/>
    </row>
    <row r="1033" spans="1:16" x14ac:dyDescent="0.25">
      <c r="A1033" s="244"/>
      <c r="B1033" s="245" t="s">
        <v>1015</v>
      </c>
      <c r="C1033" s="244" t="s">
        <v>323</v>
      </c>
      <c r="D1033" s="244" t="s">
        <v>420</v>
      </c>
      <c r="E1033" s="43" t="s">
        <v>91</v>
      </c>
      <c r="F1033" s="244" t="s">
        <v>111</v>
      </c>
      <c r="G1033" s="90"/>
      <c r="H1033" s="90"/>
      <c r="I1033" s="85"/>
      <c r="J1033" s="85"/>
      <c r="K1033" s="85">
        <v>1973.8</v>
      </c>
      <c r="L1033" s="85">
        <v>1973.8</v>
      </c>
      <c r="M1033" s="85">
        <v>1973.8</v>
      </c>
      <c r="N1033" s="84" t="s">
        <v>120</v>
      </c>
      <c r="O1033" s="113">
        <v>458028</v>
      </c>
      <c r="P1033" s="55"/>
    </row>
    <row r="1034" spans="1:16" ht="32.25" customHeight="1" x14ac:dyDescent="0.25">
      <c r="A1034" s="244"/>
      <c r="B1034" s="245"/>
      <c r="C1034" s="244"/>
      <c r="D1034" s="244"/>
      <c r="E1034" s="43" t="s">
        <v>91</v>
      </c>
      <c r="F1034" s="244"/>
      <c r="G1034" s="90"/>
      <c r="H1034" s="90"/>
      <c r="I1034" s="85"/>
      <c r="J1034" s="85"/>
      <c r="K1034" s="85">
        <v>845.9</v>
      </c>
      <c r="L1034" s="85">
        <v>845.9</v>
      </c>
      <c r="M1034" s="84">
        <v>845.9</v>
      </c>
      <c r="N1034" s="84" t="s">
        <v>118</v>
      </c>
      <c r="O1034" s="113">
        <v>458028</v>
      </c>
      <c r="P1034" s="55"/>
    </row>
    <row r="1035" spans="1:16" x14ac:dyDescent="0.25">
      <c r="A1035" s="57"/>
      <c r="B1035" s="272" t="s">
        <v>14</v>
      </c>
      <c r="C1035" s="272"/>
      <c r="D1035" s="272"/>
      <c r="E1035" s="272"/>
      <c r="F1035" s="272"/>
      <c r="G1035" s="272"/>
      <c r="H1035" s="272"/>
      <c r="I1035" s="272"/>
      <c r="J1035" s="272"/>
      <c r="K1035" s="272"/>
      <c r="L1035" s="272"/>
      <c r="M1035" s="272"/>
      <c r="N1035" s="272"/>
      <c r="O1035" s="272"/>
      <c r="P1035" s="272"/>
    </row>
    <row r="1036" spans="1:16" s="102" customFormat="1" ht="29.25" customHeight="1" x14ac:dyDescent="0.25">
      <c r="A1036" s="244"/>
      <c r="B1036" s="245" t="s">
        <v>30</v>
      </c>
      <c r="C1036" s="244" t="s">
        <v>659</v>
      </c>
      <c r="D1036" s="244"/>
      <c r="E1036" s="43" t="s">
        <v>4</v>
      </c>
      <c r="F1036" s="244" t="s">
        <v>840</v>
      </c>
      <c r="G1036" s="48" t="s">
        <v>24</v>
      </c>
      <c r="H1036" s="48" t="s">
        <v>25</v>
      </c>
      <c r="I1036" s="48">
        <v>10.9</v>
      </c>
      <c r="J1036" s="48" t="s">
        <v>26</v>
      </c>
      <c r="K1036" s="48" t="s">
        <v>27</v>
      </c>
      <c r="L1036" s="48" t="s">
        <v>28</v>
      </c>
      <c r="M1036" s="48" t="s">
        <v>29</v>
      </c>
      <c r="N1036" s="48"/>
      <c r="O1036" s="48"/>
      <c r="P1036" s="48"/>
    </row>
    <row r="1037" spans="1:16" ht="28.5" customHeight="1" x14ac:dyDescent="0.25">
      <c r="A1037" s="244"/>
      <c r="B1037" s="245"/>
      <c r="C1037" s="244"/>
      <c r="D1037" s="244"/>
      <c r="E1037" s="43" t="s">
        <v>116</v>
      </c>
      <c r="F1037" s="244"/>
      <c r="G1037" s="48">
        <v>1600.5</v>
      </c>
      <c r="H1037" s="48">
        <v>1222.2</v>
      </c>
      <c r="I1037" s="48">
        <v>1661.8</v>
      </c>
      <c r="J1037" s="48">
        <v>1710</v>
      </c>
      <c r="K1037" s="48">
        <v>2162.9</v>
      </c>
      <c r="L1037" s="48">
        <v>3061.8</v>
      </c>
      <c r="M1037" s="48">
        <v>3181.4</v>
      </c>
      <c r="N1037" s="48" t="s">
        <v>96</v>
      </c>
      <c r="O1037" s="48"/>
      <c r="P1037" s="48"/>
    </row>
    <row r="1038" spans="1:16" s="102" customFormat="1" ht="29.25" customHeight="1" x14ac:dyDescent="0.25">
      <c r="A1038" s="244"/>
      <c r="B1038" s="245" t="s">
        <v>906</v>
      </c>
      <c r="C1038" s="244" t="s">
        <v>659</v>
      </c>
      <c r="D1038" s="244"/>
      <c r="E1038" s="43" t="s">
        <v>4</v>
      </c>
      <c r="F1038" s="244" t="s">
        <v>840</v>
      </c>
      <c r="G1038" s="48"/>
      <c r="H1038" s="48"/>
      <c r="I1038" s="48">
        <v>0.34499999999999997</v>
      </c>
      <c r="J1038" s="48"/>
      <c r="K1038" s="48"/>
      <c r="L1038" s="48"/>
      <c r="M1038" s="48"/>
      <c r="N1038" s="48"/>
      <c r="O1038" s="48"/>
      <c r="P1038" s="48"/>
    </row>
    <row r="1039" spans="1:16" ht="36.75" customHeight="1" x14ac:dyDescent="0.25">
      <c r="A1039" s="244"/>
      <c r="B1039" s="245"/>
      <c r="C1039" s="244"/>
      <c r="D1039" s="244"/>
      <c r="E1039" s="43" t="s">
        <v>116</v>
      </c>
      <c r="F1039" s="244"/>
      <c r="G1039" s="48"/>
      <c r="H1039" s="48"/>
      <c r="I1039" s="48">
        <v>814.2</v>
      </c>
      <c r="J1039" s="48"/>
      <c r="K1039" s="48"/>
      <c r="L1039" s="48"/>
      <c r="M1039" s="48"/>
      <c r="N1039" s="48" t="s">
        <v>96</v>
      </c>
      <c r="O1039" s="48"/>
      <c r="P1039" s="48"/>
    </row>
    <row r="1040" spans="1:16" s="102" customFormat="1" ht="29.25" customHeight="1" x14ac:dyDescent="0.25">
      <c r="A1040" s="244"/>
      <c r="B1040" s="245" t="s">
        <v>658</v>
      </c>
      <c r="C1040" s="244" t="s">
        <v>659</v>
      </c>
      <c r="D1040" s="244"/>
      <c r="E1040" s="43" t="s">
        <v>4</v>
      </c>
      <c r="F1040" s="244" t="s">
        <v>840</v>
      </c>
      <c r="G1040" s="48"/>
      <c r="H1040" s="48"/>
      <c r="I1040" s="48">
        <v>0.4</v>
      </c>
      <c r="J1040" s="48"/>
      <c r="K1040" s="48"/>
      <c r="L1040" s="48"/>
      <c r="M1040" s="48"/>
      <c r="N1040" s="48"/>
      <c r="O1040" s="48"/>
      <c r="P1040" s="48"/>
    </row>
    <row r="1041" spans="1:16" ht="30.75" customHeight="1" x14ac:dyDescent="0.25">
      <c r="A1041" s="244"/>
      <c r="B1041" s="245"/>
      <c r="C1041" s="244"/>
      <c r="D1041" s="244"/>
      <c r="E1041" s="43" t="s">
        <v>116</v>
      </c>
      <c r="F1041" s="244"/>
      <c r="G1041" s="48"/>
      <c r="H1041" s="48"/>
      <c r="I1041" s="48">
        <v>384.6</v>
      </c>
      <c r="J1041" s="48"/>
      <c r="K1041" s="48"/>
      <c r="L1041" s="48"/>
      <c r="M1041" s="48"/>
      <c r="N1041" s="48" t="s">
        <v>96</v>
      </c>
      <c r="O1041" s="48"/>
      <c r="P1041" s="48"/>
    </row>
    <row r="1042" spans="1:16" ht="30.75" customHeight="1" x14ac:dyDescent="0.25">
      <c r="A1042" s="43"/>
      <c r="B1042" s="54" t="s">
        <v>998</v>
      </c>
      <c r="C1042" s="43" t="s">
        <v>999</v>
      </c>
      <c r="D1042" s="43" t="s">
        <v>420</v>
      </c>
      <c r="E1042" s="43" t="s">
        <v>116</v>
      </c>
      <c r="F1042" s="43" t="s">
        <v>840</v>
      </c>
      <c r="G1042" s="48"/>
      <c r="H1042" s="48"/>
      <c r="I1042" s="48"/>
      <c r="J1042" s="48">
        <v>180</v>
      </c>
      <c r="K1042" s="48"/>
      <c r="L1042" s="48"/>
      <c r="M1042" s="48"/>
      <c r="N1042" s="48" t="s">
        <v>118</v>
      </c>
      <c r="O1042" s="113">
        <v>458028</v>
      </c>
      <c r="P1042" s="208"/>
    </row>
    <row r="1043" spans="1:16" ht="25.5" customHeight="1" x14ac:dyDescent="0.25">
      <c r="A1043" s="43"/>
      <c r="B1043" s="286" t="s">
        <v>911</v>
      </c>
      <c r="C1043" s="287"/>
      <c r="D1043" s="287"/>
      <c r="E1043" s="287"/>
      <c r="F1043" s="287"/>
      <c r="G1043" s="287"/>
      <c r="H1043" s="287"/>
      <c r="I1043" s="287"/>
      <c r="J1043" s="287"/>
      <c r="K1043" s="287"/>
      <c r="L1043" s="287"/>
      <c r="M1043" s="287"/>
      <c r="N1043" s="287"/>
      <c r="O1043" s="287"/>
      <c r="P1043" s="288"/>
    </row>
    <row r="1044" spans="1:16" ht="47.25" customHeight="1" x14ac:dyDescent="0.25">
      <c r="A1044" s="54"/>
      <c r="B1044" s="54" t="s">
        <v>912</v>
      </c>
      <c r="C1044" s="43" t="s">
        <v>323</v>
      </c>
      <c r="D1044" s="76" t="s">
        <v>420</v>
      </c>
      <c r="E1044" s="43" t="s">
        <v>1</v>
      </c>
      <c r="F1044" s="43" t="s">
        <v>90</v>
      </c>
      <c r="G1044" s="48">
        <v>57.72</v>
      </c>
      <c r="H1044" s="48">
        <v>59.16</v>
      </c>
      <c r="I1044" s="48">
        <v>57.5</v>
      </c>
      <c r="J1044" s="48">
        <v>56.5</v>
      </c>
      <c r="K1044" s="48">
        <v>56.5</v>
      </c>
      <c r="L1044" s="48">
        <v>56.5</v>
      </c>
      <c r="M1044" s="48">
        <v>56.5</v>
      </c>
      <c r="N1044" s="43"/>
      <c r="O1044" s="43"/>
      <c r="P1044" s="55"/>
    </row>
    <row r="1045" spans="1:16" s="102" customFormat="1" ht="29.25" customHeight="1" x14ac:dyDescent="0.25">
      <c r="A1045" s="244"/>
      <c r="B1045" s="328" t="s">
        <v>913</v>
      </c>
      <c r="C1045" s="244" t="s">
        <v>323</v>
      </c>
      <c r="D1045" s="244" t="s">
        <v>420</v>
      </c>
      <c r="E1045" s="43" t="s">
        <v>51</v>
      </c>
      <c r="F1045" s="244" t="s">
        <v>90</v>
      </c>
      <c r="G1045" s="48">
        <v>2.1070000000000002</v>
      </c>
      <c r="H1045" s="48">
        <v>5.0369999999999999</v>
      </c>
      <c r="I1045" s="48">
        <v>13.443</v>
      </c>
      <c r="J1045" s="48"/>
      <c r="K1045" s="48"/>
      <c r="L1045" s="48"/>
      <c r="M1045" s="48"/>
      <c r="N1045" s="43"/>
      <c r="O1045" s="43"/>
      <c r="P1045" s="55"/>
    </row>
    <row r="1046" spans="1:16" ht="25.5" customHeight="1" x14ac:dyDescent="0.25">
      <c r="A1046" s="244"/>
      <c r="B1046" s="328"/>
      <c r="C1046" s="244"/>
      <c r="D1046" s="244"/>
      <c r="E1046" s="43" t="s">
        <v>116</v>
      </c>
      <c r="F1046" s="244"/>
      <c r="G1046" s="48">
        <f>G1048+G1049+G1050+G1051+G1052+G1053+G1054+G1055+G1056+G1057+G1058+G1059+G1060+G1061+G1062+G1072+G1063+G1064+G1065+G1066+G1067+G1068+G1069</f>
        <v>1210.4000000000001</v>
      </c>
      <c r="H1046" s="48">
        <f t="shared" ref="H1046:M1046" si="59">H1048+H1049+H1050+H1051+H1052+H1053+H1054+H1055+H1056+H1057+H1058+H1059+H1060+H1061+H1062+H1072+H1063+H1064+H1065+H1066+H1067+H1068+H1069</f>
        <v>1495.7</v>
      </c>
      <c r="I1046" s="48">
        <f t="shared" si="59"/>
        <v>2674.7999999999997</v>
      </c>
      <c r="J1046" s="48">
        <f t="shared" si="59"/>
        <v>4529.9000000000005</v>
      </c>
      <c r="K1046" s="48">
        <f t="shared" si="59"/>
        <v>9599.9000000000015</v>
      </c>
      <c r="L1046" s="48">
        <f t="shared" si="59"/>
        <v>5827.5000000000009</v>
      </c>
      <c r="M1046" s="48">
        <f t="shared" si="59"/>
        <v>5001.2000000000007</v>
      </c>
      <c r="N1046" s="43" t="s">
        <v>200</v>
      </c>
      <c r="O1046" s="43"/>
      <c r="P1046" s="55"/>
    </row>
    <row r="1047" spans="1:16" ht="15.75" customHeight="1" x14ac:dyDescent="0.25">
      <c r="A1047" s="57"/>
      <c r="B1047" s="248" t="s">
        <v>13</v>
      </c>
      <c r="C1047" s="249"/>
      <c r="D1047" s="249"/>
      <c r="E1047" s="249"/>
      <c r="F1047" s="249"/>
      <c r="G1047" s="249"/>
      <c r="H1047" s="249"/>
      <c r="I1047" s="249"/>
      <c r="J1047" s="249"/>
      <c r="K1047" s="249"/>
      <c r="L1047" s="249"/>
      <c r="M1047" s="249"/>
      <c r="N1047" s="249"/>
      <c r="O1047" s="249"/>
      <c r="P1047" s="250"/>
    </row>
    <row r="1048" spans="1:16" ht="56.25" customHeight="1" x14ac:dyDescent="0.25">
      <c r="A1048" s="55"/>
      <c r="B1048" s="123" t="s">
        <v>907</v>
      </c>
      <c r="C1048" s="43" t="s">
        <v>323</v>
      </c>
      <c r="D1048" s="43" t="s">
        <v>420</v>
      </c>
      <c r="E1048" s="43" t="s">
        <v>116</v>
      </c>
      <c r="F1048" s="43" t="s">
        <v>122</v>
      </c>
      <c r="G1048" s="48">
        <v>112.2</v>
      </c>
      <c r="H1048" s="48"/>
      <c r="I1048" s="48"/>
      <c r="J1048" s="48"/>
      <c r="K1048" s="209"/>
      <c r="L1048" s="209"/>
      <c r="M1048" s="209"/>
      <c r="N1048" s="107" t="s">
        <v>120</v>
      </c>
      <c r="O1048" s="145">
        <v>458028</v>
      </c>
      <c r="P1048" s="210"/>
    </row>
    <row r="1049" spans="1:16" ht="32.25" customHeight="1" x14ac:dyDescent="0.25">
      <c r="A1049" s="256"/>
      <c r="B1049" s="264" t="s">
        <v>908</v>
      </c>
      <c r="C1049" s="242" t="s">
        <v>323</v>
      </c>
      <c r="D1049" s="43" t="s">
        <v>420</v>
      </c>
      <c r="E1049" s="242" t="s">
        <v>116</v>
      </c>
      <c r="F1049" s="242" t="s">
        <v>840</v>
      </c>
      <c r="G1049" s="48">
        <v>772</v>
      </c>
      <c r="H1049" s="48">
        <v>662.7</v>
      </c>
      <c r="I1049" s="48"/>
      <c r="J1049" s="48"/>
      <c r="K1049" s="209"/>
      <c r="L1049" s="209"/>
      <c r="M1049" s="209"/>
      <c r="N1049" s="107" t="s">
        <v>120</v>
      </c>
      <c r="O1049" s="145">
        <v>458028</v>
      </c>
      <c r="P1049" s="55"/>
    </row>
    <row r="1050" spans="1:16" ht="32.25" customHeight="1" x14ac:dyDescent="0.25">
      <c r="A1050" s="257"/>
      <c r="B1050" s="265"/>
      <c r="C1050" s="243"/>
      <c r="D1050" s="73" t="s">
        <v>420</v>
      </c>
      <c r="E1050" s="243"/>
      <c r="F1050" s="243"/>
      <c r="G1050" s="48"/>
      <c r="H1050" s="48">
        <v>340.1</v>
      </c>
      <c r="I1050" s="48"/>
      <c r="J1050" s="48"/>
      <c r="K1050" s="209"/>
      <c r="L1050" s="209"/>
      <c r="M1050" s="209"/>
      <c r="N1050" s="107" t="s">
        <v>118</v>
      </c>
      <c r="O1050" s="145">
        <v>458028</v>
      </c>
      <c r="P1050" s="55"/>
    </row>
    <row r="1051" spans="1:16" ht="36.75" customHeight="1" x14ac:dyDescent="0.25">
      <c r="A1051" s="256"/>
      <c r="B1051" s="266" t="s">
        <v>909</v>
      </c>
      <c r="C1051" s="242" t="s">
        <v>323</v>
      </c>
      <c r="D1051" s="242" t="s">
        <v>420</v>
      </c>
      <c r="E1051" s="242" t="s">
        <v>116</v>
      </c>
      <c r="F1051" s="242" t="s">
        <v>840</v>
      </c>
      <c r="G1051" s="48"/>
      <c r="H1051" s="48"/>
      <c r="I1051" s="48"/>
      <c r="J1051" s="48">
        <v>1229.8</v>
      </c>
      <c r="K1051" s="45">
        <v>1229.8</v>
      </c>
      <c r="L1051" s="209"/>
      <c r="M1051" s="209"/>
      <c r="N1051" s="107" t="s">
        <v>120</v>
      </c>
      <c r="O1051" s="211">
        <v>458028</v>
      </c>
      <c r="P1051" s="55"/>
    </row>
    <row r="1052" spans="1:16" ht="15" customHeight="1" x14ac:dyDescent="0.25">
      <c r="A1052" s="257"/>
      <c r="B1052" s="267"/>
      <c r="C1052" s="243"/>
      <c r="D1052" s="243"/>
      <c r="E1052" s="243"/>
      <c r="F1052" s="243"/>
      <c r="G1052" s="48"/>
      <c r="H1052" s="48"/>
      <c r="I1052" s="48"/>
      <c r="J1052" s="48">
        <v>136.6</v>
      </c>
      <c r="K1052" s="45">
        <v>136.6</v>
      </c>
      <c r="L1052" s="209"/>
      <c r="M1052" s="209"/>
      <c r="N1052" s="107" t="s">
        <v>118</v>
      </c>
      <c r="O1052" s="211">
        <v>458028</v>
      </c>
      <c r="P1052" s="55"/>
    </row>
    <row r="1053" spans="1:16" ht="42" customHeight="1" x14ac:dyDescent="0.25">
      <c r="A1053" s="256"/>
      <c r="B1053" s="266" t="s">
        <v>910</v>
      </c>
      <c r="C1053" s="242" t="s">
        <v>323</v>
      </c>
      <c r="D1053" s="242" t="s">
        <v>420</v>
      </c>
      <c r="E1053" s="242" t="s">
        <v>116</v>
      </c>
      <c r="F1053" s="242" t="s">
        <v>840</v>
      </c>
      <c r="G1053" s="48"/>
      <c r="H1053" s="48"/>
      <c r="I1053" s="48"/>
      <c r="J1053" s="48">
        <v>911.4</v>
      </c>
      <c r="K1053" s="45">
        <v>911.4</v>
      </c>
      <c r="L1053" s="209"/>
      <c r="M1053" s="209"/>
      <c r="N1053" s="107" t="s">
        <v>120</v>
      </c>
      <c r="O1053" s="211">
        <v>458028</v>
      </c>
      <c r="P1053" s="55"/>
    </row>
    <row r="1054" spans="1:16" ht="29.25" customHeight="1" x14ac:dyDescent="0.25">
      <c r="A1054" s="257"/>
      <c r="B1054" s="267"/>
      <c r="C1054" s="243"/>
      <c r="D1054" s="243"/>
      <c r="E1054" s="243"/>
      <c r="F1054" s="243"/>
      <c r="G1054" s="48"/>
      <c r="H1054" s="48"/>
      <c r="I1054" s="48"/>
      <c r="J1054" s="48">
        <v>101.3</v>
      </c>
      <c r="K1054" s="45">
        <v>101.3</v>
      </c>
      <c r="L1054" s="209"/>
      <c r="M1054" s="209"/>
      <c r="N1054" s="107" t="s">
        <v>118</v>
      </c>
      <c r="O1054" s="211">
        <v>458028</v>
      </c>
      <c r="P1054" s="55"/>
    </row>
    <row r="1055" spans="1:16" ht="21.75" customHeight="1" x14ac:dyDescent="0.25">
      <c r="A1055" s="256"/>
      <c r="B1055" s="266" t="s">
        <v>914</v>
      </c>
      <c r="C1055" s="242" t="s">
        <v>323</v>
      </c>
      <c r="D1055" s="242" t="s">
        <v>420</v>
      </c>
      <c r="E1055" s="242" t="s">
        <v>116</v>
      </c>
      <c r="F1055" s="242" t="s">
        <v>840</v>
      </c>
      <c r="G1055" s="48"/>
      <c r="H1055" s="48"/>
      <c r="I1055" s="48"/>
      <c r="J1055" s="48"/>
      <c r="K1055" s="209"/>
      <c r="L1055" s="45">
        <v>287.5</v>
      </c>
      <c r="M1055" s="209"/>
      <c r="N1055" s="107" t="s">
        <v>120</v>
      </c>
      <c r="O1055" s="211">
        <v>458028</v>
      </c>
      <c r="P1055" s="55"/>
    </row>
    <row r="1056" spans="1:16" ht="25.5" customHeight="1" x14ac:dyDescent="0.25">
      <c r="A1056" s="257"/>
      <c r="B1056" s="267"/>
      <c r="C1056" s="243"/>
      <c r="D1056" s="243"/>
      <c r="E1056" s="243"/>
      <c r="F1056" s="243"/>
      <c r="G1056" s="48"/>
      <c r="H1056" s="48"/>
      <c r="I1056" s="48"/>
      <c r="J1056" s="48"/>
      <c r="K1056" s="209"/>
      <c r="L1056" s="45">
        <v>31.9</v>
      </c>
      <c r="M1056" s="209"/>
      <c r="N1056" s="107" t="s">
        <v>118</v>
      </c>
      <c r="O1056" s="211">
        <v>458028</v>
      </c>
      <c r="P1056" s="55"/>
    </row>
    <row r="1057" spans="1:16" ht="59.25" customHeight="1" x14ac:dyDescent="0.25">
      <c r="A1057" s="176"/>
      <c r="B1057" s="72" t="s">
        <v>915</v>
      </c>
      <c r="C1057" s="73" t="s">
        <v>323</v>
      </c>
      <c r="D1057" s="73" t="s">
        <v>420</v>
      </c>
      <c r="E1057" s="73" t="s">
        <v>116</v>
      </c>
      <c r="F1057" s="73" t="s">
        <v>840</v>
      </c>
      <c r="G1057" s="48"/>
      <c r="H1057" s="48"/>
      <c r="I1057" s="48">
        <v>495.8</v>
      </c>
      <c r="J1057" s="48">
        <v>495.8</v>
      </c>
      <c r="K1057" s="209"/>
      <c r="L1057" s="45"/>
      <c r="M1057" s="209"/>
      <c r="N1057" s="107" t="s">
        <v>120</v>
      </c>
      <c r="O1057" s="145">
        <v>458028</v>
      </c>
      <c r="P1057" s="55"/>
    </row>
    <row r="1058" spans="1:16" ht="50.25" customHeight="1" x14ac:dyDescent="0.25">
      <c r="A1058" s="176"/>
      <c r="B1058" s="72" t="s">
        <v>916</v>
      </c>
      <c r="C1058" s="73" t="s">
        <v>323</v>
      </c>
      <c r="D1058" s="73" t="s">
        <v>420</v>
      </c>
      <c r="E1058" s="73" t="s">
        <v>116</v>
      </c>
      <c r="F1058" s="73" t="s">
        <v>840</v>
      </c>
      <c r="G1058" s="48"/>
      <c r="H1058" s="48"/>
      <c r="I1058" s="48">
        <v>768.8</v>
      </c>
      <c r="J1058" s="48">
        <v>1281.7</v>
      </c>
      <c r="K1058" s="209"/>
      <c r="L1058" s="45"/>
      <c r="M1058" s="209"/>
      <c r="N1058" s="107" t="s">
        <v>120</v>
      </c>
      <c r="O1058" s="145">
        <v>458028</v>
      </c>
      <c r="P1058" s="55"/>
    </row>
    <row r="1059" spans="1:16" ht="40.5" customHeight="1" x14ac:dyDescent="0.25">
      <c r="A1059" s="256"/>
      <c r="B1059" s="266" t="s">
        <v>660</v>
      </c>
      <c r="C1059" s="242" t="s">
        <v>323</v>
      </c>
      <c r="D1059" s="242" t="s">
        <v>420</v>
      </c>
      <c r="E1059" s="242" t="s">
        <v>116</v>
      </c>
      <c r="F1059" s="242" t="s">
        <v>840</v>
      </c>
      <c r="G1059" s="48"/>
      <c r="H1059" s="48"/>
      <c r="I1059" s="48"/>
      <c r="J1059" s="48"/>
      <c r="K1059" s="209"/>
      <c r="L1059" s="45">
        <v>266.89999999999998</v>
      </c>
      <c r="M1059" s="209"/>
      <c r="N1059" s="107" t="s">
        <v>120</v>
      </c>
      <c r="O1059" s="211">
        <v>458028</v>
      </c>
      <c r="P1059" s="55"/>
    </row>
    <row r="1060" spans="1:16" ht="21" customHeight="1" x14ac:dyDescent="0.25">
      <c r="A1060" s="257"/>
      <c r="B1060" s="267"/>
      <c r="C1060" s="243"/>
      <c r="D1060" s="243"/>
      <c r="E1060" s="243"/>
      <c r="F1060" s="243"/>
      <c r="G1060" s="48"/>
      <c r="H1060" s="48"/>
      <c r="I1060" s="48"/>
      <c r="J1060" s="48"/>
      <c r="K1060" s="209"/>
      <c r="L1060" s="45">
        <v>29.7</v>
      </c>
      <c r="M1060" s="209"/>
      <c r="N1060" s="97" t="s">
        <v>118</v>
      </c>
      <c r="O1060" s="211">
        <v>458028</v>
      </c>
      <c r="P1060" s="55"/>
    </row>
    <row r="1061" spans="1:16" ht="21" customHeight="1" x14ac:dyDescent="0.25">
      <c r="A1061" s="256"/>
      <c r="B1061" s="266" t="s">
        <v>661</v>
      </c>
      <c r="C1061" s="242" t="s">
        <v>323</v>
      </c>
      <c r="D1061" s="242" t="s">
        <v>420</v>
      </c>
      <c r="E1061" s="242" t="s">
        <v>116</v>
      </c>
      <c r="F1061" s="242" t="s">
        <v>840</v>
      </c>
      <c r="G1061" s="48"/>
      <c r="H1061" s="48"/>
      <c r="I1061" s="48"/>
      <c r="J1061" s="48"/>
      <c r="K1061" s="209"/>
      <c r="L1061" s="45">
        <v>189.3</v>
      </c>
      <c r="M1061" s="209"/>
      <c r="N1061" s="97" t="s">
        <v>120</v>
      </c>
      <c r="O1061" s="211">
        <v>458028</v>
      </c>
      <c r="P1061" s="55"/>
    </row>
    <row r="1062" spans="1:16" ht="21.75" customHeight="1" x14ac:dyDescent="0.25">
      <c r="A1062" s="257"/>
      <c r="B1062" s="267"/>
      <c r="C1062" s="243"/>
      <c r="D1062" s="243"/>
      <c r="E1062" s="243"/>
      <c r="F1062" s="243"/>
      <c r="G1062" s="48"/>
      <c r="H1062" s="48"/>
      <c r="I1062" s="48"/>
      <c r="J1062" s="48"/>
      <c r="K1062" s="209"/>
      <c r="L1062" s="45">
        <v>21</v>
      </c>
      <c r="M1062" s="209"/>
      <c r="N1062" s="97" t="s">
        <v>118</v>
      </c>
      <c r="O1062" s="211">
        <v>458028</v>
      </c>
      <c r="P1062" s="55"/>
    </row>
    <row r="1063" spans="1:16" ht="46.5" customHeight="1" x14ac:dyDescent="0.25">
      <c r="A1063" s="177"/>
      <c r="B1063" s="54" t="s">
        <v>1016</v>
      </c>
      <c r="C1063" s="43" t="s">
        <v>323</v>
      </c>
      <c r="D1063" s="43" t="s">
        <v>420</v>
      </c>
      <c r="E1063" s="43" t="s">
        <v>116</v>
      </c>
      <c r="F1063" s="43" t="s">
        <v>840</v>
      </c>
      <c r="G1063" s="45"/>
      <c r="H1063" s="45"/>
      <c r="I1063" s="45">
        <v>168.1</v>
      </c>
      <c r="J1063" s="45">
        <v>373.3</v>
      </c>
      <c r="K1063" s="45"/>
      <c r="L1063" s="45"/>
      <c r="M1063" s="45"/>
      <c r="N1063" s="43" t="s">
        <v>120</v>
      </c>
      <c r="O1063" s="113">
        <v>458028</v>
      </c>
      <c r="P1063" s="55"/>
    </row>
    <row r="1064" spans="1:16" ht="21.75" customHeight="1" x14ac:dyDescent="0.25">
      <c r="A1064" s="256"/>
      <c r="B1064" s="316" t="s">
        <v>1017</v>
      </c>
      <c r="C1064" s="242" t="s">
        <v>323</v>
      </c>
      <c r="D1064" s="242" t="s">
        <v>420</v>
      </c>
      <c r="E1064" s="242" t="s">
        <v>116</v>
      </c>
      <c r="F1064" s="242" t="s">
        <v>840</v>
      </c>
      <c r="G1064" s="33"/>
      <c r="H1064" s="96"/>
      <c r="I1064" s="96"/>
      <c r="J1064" s="186"/>
      <c r="K1064" s="96">
        <v>4501.1000000000004</v>
      </c>
      <c r="L1064" s="96">
        <v>4501.1000000000004</v>
      </c>
      <c r="M1064" s="96">
        <v>4501.1000000000004</v>
      </c>
      <c r="N1064" s="43" t="s">
        <v>120</v>
      </c>
      <c r="O1064" s="113">
        <v>458028</v>
      </c>
      <c r="P1064" s="55"/>
    </row>
    <row r="1065" spans="1:16" ht="21.75" customHeight="1" x14ac:dyDescent="0.25">
      <c r="A1065" s="257"/>
      <c r="B1065" s="316"/>
      <c r="C1065" s="243"/>
      <c r="D1065" s="243"/>
      <c r="E1065" s="243"/>
      <c r="F1065" s="243"/>
      <c r="G1065" s="33"/>
      <c r="H1065" s="96"/>
      <c r="I1065" s="96"/>
      <c r="J1065" s="186"/>
      <c r="K1065" s="96">
        <v>500.1</v>
      </c>
      <c r="L1065" s="96">
        <v>500.1</v>
      </c>
      <c r="M1065" s="96">
        <v>500.1</v>
      </c>
      <c r="N1065" s="43" t="s">
        <v>118</v>
      </c>
      <c r="O1065" s="113">
        <v>458028</v>
      </c>
      <c r="P1065" s="55"/>
    </row>
    <row r="1066" spans="1:16" ht="21.75" customHeight="1" x14ac:dyDescent="0.25">
      <c r="A1066" s="256"/>
      <c r="B1066" s="316" t="s">
        <v>1018</v>
      </c>
      <c r="C1066" s="242" t="s">
        <v>323</v>
      </c>
      <c r="D1066" s="242" t="s">
        <v>420</v>
      </c>
      <c r="E1066" s="242" t="s">
        <v>116</v>
      </c>
      <c r="F1066" s="242" t="s">
        <v>840</v>
      </c>
      <c r="G1066" s="33"/>
      <c r="H1066" s="96"/>
      <c r="I1066" s="96"/>
      <c r="J1066" s="186"/>
      <c r="K1066" s="96">
        <v>1138.5</v>
      </c>
      <c r="L1066" s="186"/>
      <c r="M1066" s="186"/>
      <c r="N1066" s="43" t="s">
        <v>120</v>
      </c>
      <c r="O1066" s="113">
        <v>458028</v>
      </c>
      <c r="P1066" s="55"/>
    </row>
    <row r="1067" spans="1:16" ht="21.75" customHeight="1" x14ac:dyDescent="0.25">
      <c r="A1067" s="257"/>
      <c r="B1067" s="316"/>
      <c r="C1067" s="243"/>
      <c r="D1067" s="243"/>
      <c r="E1067" s="243"/>
      <c r="F1067" s="243"/>
      <c r="G1067" s="33"/>
      <c r="H1067" s="96"/>
      <c r="I1067" s="96"/>
      <c r="J1067" s="186"/>
      <c r="K1067" s="96">
        <v>126.5</v>
      </c>
      <c r="L1067" s="186"/>
      <c r="M1067" s="186"/>
      <c r="N1067" s="43" t="s">
        <v>118</v>
      </c>
      <c r="O1067" s="113">
        <v>458028</v>
      </c>
      <c r="P1067" s="55"/>
    </row>
    <row r="1068" spans="1:16" ht="21.75" customHeight="1" x14ac:dyDescent="0.25">
      <c r="A1068" s="256"/>
      <c r="B1068" s="316" t="s">
        <v>1019</v>
      </c>
      <c r="C1068" s="242" t="s">
        <v>323</v>
      </c>
      <c r="D1068" s="242" t="s">
        <v>420</v>
      </c>
      <c r="E1068" s="242" t="s">
        <v>116</v>
      </c>
      <c r="F1068" s="242" t="s">
        <v>840</v>
      </c>
      <c r="G1068" s="33"/>
      <c r="H1068" s="96"/>
      <c r="I1068" s="96"/>
      <c r="J1068" s="186"/>
      <c r="K1068" s="96">
        <v>859.1</v>
      </c>
      <c r="L1068" s="186"/>
      <c r="M1068" s="186"/>
      <c r="N1068" s="43" t="s">
        <v>120</v>
      </c>
      <c r="O1068" s="113">
        <v>458028</v>
      </c>
      <c r="P1068" s="55"/>
    </row>
    <row r="1069" spans="1:16" ht="21.75" customHeight="1" x14ac:dyDescent="0.25">
      <c r="A1069" s="257"/>
      <c r="B1069" s="316"/>
      <c r="C1069" s="243"/>
      <c r="D1069" s="243"/>
      <c r="E1069" s="243"/>
      <c r="F1069" s="243"/>
      <c r="G1069" s="33"/>
      <c r="H1069" s="96"/>
      <c r="I1069" s="96"/>
      <c r="J1069" s="186"/>
      <c r="K1069" s="96">
        <v>95.5</v>
      </c>
      <c r="L1069" s="186"/>
      <c r="M1069" s="186"/>
      <c r="N1069" s="43" t="s">
        <v>118</v>
      </c>
      <c r="O1069" s="113">
        <v>458028</v>
      </c>
      <c r="P1069" s="55"/>
    </row>
    <row r="1070" spans="1:16" ht="18.75" customHeight="1" x14ac:dyDescent="0.25">
      <c r="A1070" s="55"/>
      <c r="B1070" s="248" t="s">
        <v>14</v>
      </c>
      <c r="C1070" s="249"/>
      <c r="D1070" s="249"/>
      <c r="E1070" s="249"/>
      <c r="F1070" s="249"/>
      <c r="G1070" s="249"/>
      <c r="H1070" s="249"/>
      <c r="I1070" s="249"/>
      <c r="J1070" s="249"/>
      <c r="K1070" s="249"/>
      <c r="L1070" s="249"/>
      <c r="M1070" s="249"/>
      <c r="N1070" s="249"/>
      <c r="O1070" s="249"/>
      <c r="P1070" s="250"/>
    </row>
    <row r="1071" spans="1:16" ht="36.75" customHeight="1" x14ac:dyDescent="0.25">
      <c r="A1071" s="256"/>
      <c r="B1071" s="270" t="s">
        <v>662</v>
      </c>
      <c r="C1071" s="242" t="s">
        <v>663</v>
      </c>
      <c r="D1071" s="242" t="s">
        <v>420</v>
      </c>
      <c r="E1071" s="43" t="s">
        <v>4</v>
      </c>
      <c r="F1071" s="242" t="s">
        <v>122</v>
      </c>
      <c r="G1071" s="48">
        <v>2.1070000000000002</v>
      </c>
      <c r="H1071" s="48">
        <v>5.0369999999999999</v>
      </c>
      <c r="I1071" s="48">
        <v>13.443</v>
      </c>
      <c r="J1071" s="48"/>
      <c r="K1071" s="48"/>
      <c r="L1071" s="48"/>
      <c r="M1071" s="48"/>
      <c r="N1071" s="97"/>
      <c r="O1071" s="97"/>
      <c r="P1071" s="55"/>
    </row>
    <row r="1072" spans="1:16" ht="21.75" customHeight="1" x14ac:dyDescent="0.25">
      <c r="A1072" s="257"/>
      <c r="B1072" s="271"/>
      <c r="C1072" s="243"/>
      <c r="D1072" s="243"/>
      <c r="E1072" s="43" t="s">
        <v>116</v>
      </c>
      <c r="F1072" s="243"/>
      <c r="G1072" s="48">
        <v>326.2</v>
      </c>
      <c r="H1072" s="48">
        <v>492.9</v>
      </c>
      <c r="I1072" s="48">
        <v>1242.0999999999999</v>
      </c>
      <c r="J1072" s="48"/>
      <c r="K1072" s="48"/>
      <c r="L1072" s="48"/>
      <c r="M1072" s="48"/>
      <c r="N1072" s="107" t="s">
        <v>96</v>
      </c>
      <c r="O1072" s="97"/>
      <c r="P1072" s="55"/>
    </row>
    <row r="1073" spans="1:16" ht="32.25" customHeight="1" x14ac:dyDescent="0.25">
      <c r="A1073" s="55"/>
      <c r="B1073" s="302" t="s">
        <v>917</v>
      </c>
      <c r="C1073" s="298"/>
      <c r="D1073" s="298"/>
      <c r="E1073" s="298"/>
      <c r="F1073" s="298"/>
      <c r="G1073" s="298"/>
      <c r="H1073" s="298"/>
      <c r="I1073" s="298"/>
      <c r="J1073" s="298"/>
      <c r="K1073" s="298"/>
      <c r="L1073" s="298"/>
      <c r="M1073" s="298"/>
      <c r="N1073" s="298"/>
      <c r="O1073" s="298"/>
      <c r="P1073" s="299"/>
    </row>
    <row r="1074" spans="1:16" ht="45" customHeight="1" x14ac:dyDescent="0.25">
      <c r="A1074" s="55"/>
      <c r="B1074" s="54" t="s">
        <v>918</v>
      </c>
      <c r="C1074" s="43" t="s">
        <v>323</v>
      </c>
      <c r="D1074" s="43" t="s">
        <v>420</v>
      </c>
      <c r="E1074" s="43" t="s">
        <v>1</v>
      </c>
      <c r="F1074" s="43" t="s">
        <v>90</v>
      </c>
      <c r="G1074" s="48">
        <v>79.63</v>
      </c>
      <c r="H1074" s="48">
        <v>81.11</v>
      </c>
      <c r="I1074" s="48">
        <v>80.099999999999994</v>
      </c>
      <c r="J1074" s="48">
        <v>79.7</v>
      </c>
      <c r="K1074" s="48">
        <v>79.7</v>
      </c>
      <c r="L1074" s="48">
        <v>79.7</v>
      </c>
      <c r="M1074" s="48">
        <v>79.7</v>
      </c>
      <c r="N1074" s="43"/>
      <c r="O1074" s="43"/>
      <c r="P1074" s="55"/>
    </row>
    <row r="1075" spans="1:16" ht="30" customHeight="1" x14ac:dyDescent="0.25">
      <c r="A1075" s="256"/>
      <c r="B1075" s="266" t="s">
        <v>919</v>
      </c>
      <c r="C1075" s="242" t="s">
        <v>323</v>
      </c>
      <c r="D1075" s="242" t="s">
        <v>420</v>
      </c>
      <c r="E1075" s="43" t="s">
        <v>4</v>
      </c>
      <c r="F1075" s="242" t="s">
        <v>90</v>
      </c>
      <c r="G1075" s="48">
        <v>8.0559999999999992</v>
      </c>
      <c r="H1075" s="48">
        <v>2.2850000000000001</v>
      </c>
      <c r="I1075" s="48">
        <v>4.0750000000000002</v>
      </c>
      <c r="J1075" s="48">
        <v>0.8</v>
      </c>
      <c r="K1075" s="48"/>
      <c r="L1075" s="48"/>
      <c r="M1075" s="48"/>
      <c r="N1075" s="43"/>
      <c r="O1075" s="43"/>
      <c r="P1075" s="55"/>
    </row>
    <row r="1076" spans="1:16" x14ac:dyDescent="0.25">
      <c r="A1076" s="257"/>
      <c r="B1076" s="267"/>
      <c r="C1076" s="243"/>
      <c r="D1076" s="243"/>
      <c r="E1076" s="43" t="s">
        <v>116</v>
      </c>
      <c r="F1076" s="243"/>
      <c r="G1076" s="48">
        <f>G1078+G1079+G1080+G1081+G1082+G1083+G1084+G1087</f>
        <v>1936.7759999999998</v>
      </c>
      <c r="H1076" s="48">
        <f t="shared" ref="H1076:K1076" si="60">H1078+H1079+H1080+H1081+H1082+H1083+H1084+H1087</f>
        <v>352.65999999999997</v>
      </c>
      <c r="I1076" s="48">
        <f t="shared" si="60"/>
        <v>2892.8240000000001</v>
      </c>
      <c r="J1076" s="48">
        <f t="shared" si="60"/>
        <v>1539.8999999999999</v>
      </c>
      <c r="K1076" s="48">
        <f t="shared" si="60"/>
        <v>1163.5999999999999</v>
      </c>
      <c r="L1076" s="48"/>
      <c r="M1076" s="48"/>
      <c r="N1076" s="43" t="s">
        <v>128</v>
      </c>
      <c r="O1076" s="43"/>
      <c r="P1076" s="55"/>
    </row>
    <row r="1077" spans="1:16" s="102" customFormat="1" ht="15.75" customHeight="1" x14ac:dyDescent="0.25">
      <c r="A1077" s="57"/>
      <c r="B1077" s="248" t="s">
        <v>13</v>
      </c>
      <c r="C1077" s="249"/>
      <c r="D1077" s="249"/>
      <c r="E1077" s="249"/>
      <c r="F1077" s="249"/>
      <c r="G1077" s="249"/>
      <c r="H1077" s="249"/>
      <c r="I1077" s="249"/>
      <c r="J1077" s="249"/>
      <c r="K1077" s="249"/>
      <c r="L1077" s="249"/>
      <c r="M1077" s="249"/>
      <c r="N1077" s="249"/>
      <c r="O1077" s="249"/>
      <c r="P1077" s="250"/>
    </row>
    <row r="1078" spans="1:16" s="102" customFormat="1" ht="29.25" customHeight="1" x14ac:dyDescent="0.25">
      <c r="A1078" s="244"/>
      <c r="B1078" s="266" t="s">
        <v>1020</v>
      </c>
      <c r="C1078" s="242" t="s">
        <v>323</v>
      </c>
      <c r="D1078" s="242" t="s">
        <v>420</v>
      </c>
      <c r="E1078" s="258" t="s">
        <v>116</v>
      </c>
      <c r="F1078" s="242" t="s">
        <v>840</v>
      </c>
      <c r="G1078" s="2"/>
      <c r="H1078" s="2">
        <v>100</v>
      </c>
      <c r="I1078" s="2"/>
      <c r="J1078" s="2"/>
      <c r="K1078" s="2"/>
      <c r="L1078" s="107"/>
      <c r="M1078" s="107"/>
      <c r="N1078" s="43" t="s">
        <v>120</v>
      </c>
      <c r="O1078" s="43">
        <v>458028</v>
      </c>
      <c r="P1078" s="55"/>
    </row>
    <row r="1079" spans="1:16" ht="25.5" customHeight="1" x14ac:dyDescent="0.25">
      <c r="A1079" s="244"/>
      <c r="B1079" s="267"/>
      <c r="C1079" s="243"/>
      <c r="D1079" s="243"/>
      <c r="E1079" s="259"/>
      <c r="F1079" s="243"/>
      <c r="G1079" s="2">
        <v>101</v>
      </c>
      <c r="H1079" s="2">
        <v>91.16</v>
      </c>
      <c r="I1079" s="2">
        <v>32.573</v>
      </c>
      <c r="J1079" s="2"/>
      <c r="K1079" s="2"/>
      <c r="L1079" s="107"/>
      <c r="M1079" s="107"/>
      <c r="N1079" s="43" t="s">
        <v>118</v>
      </c>
      <c r="O1079" s="43">
        <v>458028</v>
      </c>
      <c r="P1079" s="55"/>
    </row>
    <row r="1080" spans="1:16" s="102" customFormat="1" ht="29.25" customHeight="1" x14ac:dyDescent="0.25">
      <c r="A1080" s="244"/>
      <c r="B1080" s="266" t="s">
        <v>1021</v>
      </c>
      <c r="C1080" s="242" t="s">
        <v>323</v>
      </c>
      <c r="D1080" s="242" t="s">
        <v>420</v>
      </c>
      <c r="E1080" s="258" t="s">
        <v>116</v>
      </c>
      <c r="F1080" s="242" t="s">
        <v>840</v>
      </c>
      <c r="G1080" s="2">
        <v>825.77599999999995</v>
      </c>
      <c r="H1080" s="2"/>
      <c r="I1080" s="2"/>
      <c r="J1080" s="2"/>
      <c r="K1080" s="2"/>
      <c r="L1080" s="107"/>
      <c r="M1080" s="107"/>
      <c r="N1080" s="43" t="s">
        <v>120</v>
      </c>
      <c r="O1080" s="43">
        <v>458028</v>
      </c>
      <c r="P1080" s="55"/>
    </row>
    <row r="1081" spans="1:16" ht="81.75" customHeight="1" x14ac:dyDescent="0.25">
      <c r="A1081" s="244"/>
      <c r="B1081" s="267"/>
      <c r="C1081" s="243"/>
      <c r="D1081" s="243"/>
      <c r="E1081" s="259"/>
      <c r="F1081" s="243"/>
      <c r="G1081" s="2">
        <v>300</v>
      </c>
      <c r="H1081" s="2"/>
      <c r="I1081" s="2">
        <v>1467.0509999999999</v>
      </c>
      <c r="J1081" s="2"/>
      <c r="K1081" s="2"/>
      <c r="L1081" s="107"/>
      <c r="M1081" s="107"/>
      <c r="N1081" s="43" t="s">
        <v>118</v>
      </c>
      <c r="O1081" s="43">
        <v>458028</v>
      </c>
      <c r="P1081" s="55"/>
    </row>
    <row r="1082" spans="1:16" ht="96" customHeight="1" x14ac:dyDescent="0.25">
      <c r="A1082" s="43"/>
      <c r="B1082" s="54" t="s">
        <v>1022</v>
      </c>
      <c r="C1082" s="43" t="s">
        <v>323</v>
      </c>
      <c r="D1082" s="43" t="s">
        <v>420</v>
      </c>
      <c r="E1082" s="107" t="s">
        <v>91</v>
      </c>
      <c r="F1082" s="43" t="s">
        <v>840</v>
      </c>
      <c r="G1082" s="2"/>
      <c r="H1082" s="2"/>
      <c r="I1082" s="2"/>
      <c r="J1082" s="2">
        <v>460.1</v>
      </c>
      <c r="K1082" s="2">
        <v>460.1</v>
      </c>
      <c r="L1082" s="107"/>
      <c r="M1082" s="107"/>
      <c r="N1082" s="43" t="s">
        <v>120</v>
      </c>
      <c r="O1082" s="43">
        <v>458028</v>
      </c>
      <c r="P1082" s="212"/>
    </row>
    <row r="1083" spans="1:16" ht="49.5" customHeight="1" x14ac:dyDescent="0.25">
      <c r="A1083" s="43"/>
      <c r="B1083" s="54" t="s">
        <v>1023</v>
      </c>
      <c r="C1083" s="43" t="s">
        <v>323</v>
      </c>
      <c r="D1083" s="43" t="s">
        <v>420</v>
      </c>
      <c r="E1083" s="107" t="s">
        <v>91</v>
      </c>
      <c r="F1083" s="43" t="s">
        <v>840</v>
      </c>
      <c r="G1083" s="2"/>
      <c r="H1083" s="2"/>
      <c r="I1083" s="2"/>
      <c r="J1083" s="2">
        <v>365.4</v>
      </c>
      <c r="K1083" s="2">
        <v>365.4</v>
      </c>
      <c r="L1083" s="107"/>
      <c r="M1083" s="107"/>
      <c r="N1083" s="43" t="s">
        <v>120</v>
      </c>
      <c r="O1083" s="43">
        <v>458028</v>
      </c>
      <c r="P1083" s="212"/>
    </row>
    <row r="1084" spans="1:16" ht="54.75" customHeight="1" x14ac:dyDescent="0.25">
      <c r="A1084" s="43"/>
      <c r="B1084" s="54" t="s">
        <v>1024</v>
      </c>
      <c r="C1084" s="43" t="s">
        <v>323</v>
      </c>
      <c r="D1084" s="43" t="s">
        <v>420</v>
      </c>
      <c r="E1084" s="107" t="s">
        <v>91</v>
      </c>
      <c r="F1084" s="43" t="s">
        <v>840</v>
      </c>
      <c r="G1084" s="2"/>
      <c r="H1084" s="2"/>
      <c r="I1084" s="2"/>
      <c r="J1084" s="2">
        <v>338.1</v>
      </c>
      <c r="K1084" s="2">
        <v>338.1</v>
      </c>
      <c r="L1084" s="107"/>
      <c r="M1084" s="107"/>
      <c r="N1084" s="43" t="s">
        <v>120</v>
      </c>
      <c r="O1084" s="43">
        <v>458028</v>
      </c>
      <c r="P1084" s="212"/>
    </row>
    <row r="1085" spans="1:16" ht="15.75" customHeight="1" x14ac:dyDescent="0.25">
      <c r="A1085" s="213"/>
      <c r="B1085" s="248" t="s">
        <v>14</v>
      </c>
      <c r="C1085" s="249"/>
      <c r="D1085" s="249"/>
      <c r="E1085" s="249"/>
      <c r="F1085" s="249"/>
      <c r="G1085" s="249"/>
      <c r="H1085" s="249"/>
      <c r="I1085" s="249"/>
      <c r="J1085" s="249"/>
      <c r="K1085" s="249"/>
      <c r="L1085" s="249"/>
      <c r="M1085" s="249"/>
      <c r="N1085" s="249"/>
      <c r="O1085" s="249"/>
      <c r="P1085" s="250"/>
    </row>
    <row r="1086" spans="1:16" ht="15.75" customHeight="1" x14ac:dyDescent="0.25">
      <c r="A1086" s="319"/>
      <c r="B1086" s="245" t="s">
        <v>920</v>
      </c>
      <c r="C1086" s="242" t="s">
        <v>663</v>
      </c>
      <c r="D1086" s="242" t="s">
        <v>420</v>
      </c>
      <c r="E1086" s="43" t="s">
        <v>4</v>
      </c>
      <c r="F1086" s="244" t="s">
        <v>122</v>
      </c>
      <c r="G1086" s="48">
        <v>8.0559999999999992</v>
      </c>
      <c r="H1086" s="48">
        <v>2.2850000000000001</v>
      </c>
      <c r="I1086" s="48">
        <v>4.0750000000000002</v>
      </c>
      <c r="J1086" s="48">
        <v>0.8</v>
      </c>
      <c r="K1086" s="48"/>
      <c r="L1086" s="48"/>
      <c r="M1086" s="48"/>
      <c r="N1086" s="48"/>
      <c r="O1086" s="48"/>
      <c r="P1086" s="48"/>
    </row>
    <row r="1087" spans="1:16" ht="39.75" customHeight="1" x14ac:dyDescent="0.25">
      <c r="A1087" s="319"/>
      <c r="B1087" s="245"/>
      <c r="C1087" s="243"/>
      <c r="D1087" s="243"/>
      <c r="E1087" s="43" t="s">
        <v>116</v>
      </c>
      <c r="F1087" s="244"/>
      <c r="G1087" s="48">
        <v>710</v>
      </c>
      <c r="H1087" s="48">
        <v>161.5</v>
      </c>
      <c r="I1087" s="48">
        <v>1393.2</v>
      </c>
      <c r="J1087" s="48">
        <v>376.3</v>
      </c>
      <c r="K1087" s="48"/>
      <c r="L1087" s="48"/>
      <c r="M1087" s="48"/>
      <c r="N1087" s="48" t="s">
        <v>96</v>
      </c>
      <c r="O1087" s="48"/>
      <c r="P1087" s="48"/>
    </row>
    <row r="1088" spans="1:16" x14ac:dyDescent="0.25">
      <c r="A1088" s="43"/>
      <c r="B1088" s="50" t="s">
        <v>98</v>
      </c>
      <c r="C1088" s="49"/>
      <c r="D1088" s="49"/>
      <c r="E1088" s="49" t="s">
        <v>116</v>
      </c>
      <c r="F1088" s="49"/>
      <c r="G1088" s="63">
        <f>G1089+G1090+G1091</f>
        <v>5139.3760000000002</v>
      </c>
      <c r="H1088" s="63">
        <v>3070.5</v>
      </c>
      <c r="I1088" s="63">
        <f t="shared" ref="I1088:M1088" si="61">I1089+I1090+I1091</f>
        <v>21428.299999999996</v>
      </c>
      <c r="J1088" s="63">
        <f t="shared" si="61"/>
        <v>49818</v>
      </c>
      <c r="K1088" s="63">
        <f t="shared" si="61"/>
        <v>29591.799999999996</v>
      </c>
      <c r="L1088" s="63">
        <v>21675.7</v>
      </c>
      <c r="M1088" s="63">
        <f t="shared" si="61"/>
        <v>11002.300000000001</v>
      </c>
      <c r="N1088" s="71"/>
      <c r="O1088" s="71"/>
      <c r="P1088" s="55"/>
    </row>
    <row r="1089" spans="1:16" x14ac:dyDescent="0.25">
      <c r="A1089" s="43"/>
      <c r="B1089" s="50" t="s">
        <v>120</v>
      </c>
      <c r="C1089" s="49"/>
      <c r="D1089" s="49"/>
      <c r="E1089" s="49" t="s">
        <v>116</v>
      </c>
      <c r="F1089" s="49"/>
      <c r="G1089" s="63">
        <f>G1009+G1012+G1014+G1021+G1023+G1025+G1027+G1029+G1031+G1033+G1048+G1049+G1051+G1053+G1055+G1057+G1058+G1059+G1061+G1063+G1064+G1066+G1068+G1078+G1080+G1082+G1083+G1084</f>
        <v>2072.4760000000001</v>
      </c>
      <c r="H1089" s="63">
        <f t="shared" ref="H1089:M1089" si="62">H1009+H1012+H1014+H1021+H1023+H1025+H1027+H1029+H1031+H1033+H1048+H1049+H1051+H1053+H1055+H1057+H1058+H1059+H1061+H1063+H1064+H1066+H1068+H1078+H1080+H1082+H1083+H1084</f>
        <v>762.7</v>
      </c>
      <c r="I1089" s="63">
        <f t="shared" si="62"/>
        <v>11432.699999999999</v>
      </c>
      <c r="J1089" s="63">
        <f t="shared" si="62"/>
        <v>23280.999999999996</v>
      </c>
      <c r="K1089" s="63">
        <f t="shared" si="62"/>
        <v>21469.399999999994</v>
      </c>
      <c r="L1089" s="63">
        <v>14195.3</v>
      </c>
      <c r="M1089" s="63">
        <f t="shared" si="62"/>
        <v>6474.9000000000005</v>
      </c>
      <c r="N1089" s="71"/>
      <c r="O1089" s="71"/>
      <c r="P1089" s="55"/>
    </row>
    <row r="1090" spans="1:16" ht="15.75" customHeight="1" x14ac:dyDescent="0.25">
      <c r="A1090" s="43"/>
      <c r="B1090" s="50" t="s">
        <v>118</v>
      </c>
      <c r="C1090" s="49"/>
      <c r="D1090" s="49"/>
      <c r="E1090" s="49" t="s">
        <v>116</v>
      </c>
      <c r="F1090" s="49"/>
      <c r="G1090" s="63">
        <f>G1013+G1015+G1016+G1017+G1018+G1019+G1020+G1022+G1024+G1026+G1028+G1030+G1032+G1034+G1052+G1054+G1056+G1060+G1062+G1067+G1069+G1079+G1081+G1065+G1050</f>
        <v>430.2</v>
      </c>
      <c r="H1090" s="63">
        <f t="shared" ref="H1090:M1090" si="63">H1013+H1015+H1016+H1017+H1018+H1019+H1020+H1022+H1024+H1026+H1028+H1030+H1032+H1034+H1052+H1054+H1056+H1060+H1062+H1067+H1069+H1079+H1081+H1065+H1050</f>
        <v>431.26</v>
      </c>
      <c r="I1090" s="63">
        <v>4499.7</v>
      </c>
      <c r="J1090" s="63">
        <f>J1013+J1042+J1015+J1016+J1017+J1018+J1019+J1020+J1022+J1024+J1026+J1028+J1030+J1032+J1034+J1052+J1054+J1056+J1060+J1062+J1067+J1069+J1079+J1081+J1065+J1050</f>
        <v>24450.699999999997</v>
      </c>
      <c r="K1090" s="63">
        <f t="shared" si="63"/>
        <v>5959.5000000000009</v>
      </c>
      <c r="L1090" s="63">
        <f t="shared" si="63"/>
        <v>4418.6000000000004</v>
      </c>
      <c r="M1090" s="63">
        <f t="shared" si="63"/>
        <v>1346</v>
      </c>
      <c r="N1090" s="71"/>
      <c r="O1090" s="71"/>
      <c r="P1090" s="55"/>
    </row>
    <row r="1091" spans="1:16" ht="15.75" customHeight="1" x14ac:dyDescent="0.25">
      <c r="A1091" s="43"/>
      <c r="B1091" s="50" t="s">
        <v>96</v>
      </c>
      <c r="C1091" s="49"/>
      <c r="D1091" s="49"/>
      <c r="E1091" s="49" t="s">
        <v>116</v>
      </c>
      <c r="F1091" s="49"/>
      <c r="G1091" s="63">
        <f>G1037+G1039+G1041+G1072+G1087</f>
        <v>2636.7</v>
      </c>
      <c r="H1091" s="63">
        <f t="shared" ref="H1091:M1091" si="64">H1037+H1039+H1041+H1072+H1087</f>
        <v>1876.6</v>
      </c>
      <c r="I1091" s="63">
        <f t="shared" si="64"/>
        <v>5495.9</v>
      </c>
      <c r="J1091" s="63">
        <f t="shared" si="64"/>
        <v>2086.3000000000002</v>
      </c>
      <c r="K1091" s="63">
        <f t="shared" si="64"/>
        <v>2162.9</v>
      </c>
      <c r="L1091" s="63">
        <f t="shared" si="64"/>
        <v>3061.8</v>
      </c>
      <c r="M1091" s="63">
        <f t="shared" si="64"/>
        <v>3181.4</v>
      </c>
      <c r="N1091" s="71"/>
      <c r="O1091" s="71"/>
      <c r="P1091" s="55"/>
    </row>
    <row r="1092" spans="1:16" ht="82.5" customHeight="1" x14ac:dyDescent="0.25">
      <c r="A1092" s="43"/>
      <c r="B1092" s="83" t="s">
        <v>664</v>
      </c>
      <c r="C1092" s="84" t="s">
        <v>921</v>
      </c>
      <c r="D1092" s="84" t="s">
        <v>665</v>
      </c>
      <c r="E1092" s="84" t="s">
        <v>1</v>
      </c>
      <c r="F1092" s="84" t="s">
        <v>90</v>
      </c>
      <c r="G1092" s="143">
        <v>43.8</v>
      </c>
      <c r="H1092" s="143">
        <v>49</v>
      </c>
      <c r="I1092" s="143">
        <v>50.5</v>
      </c>
      <c r="J1092" s="143">
        <v>52</v>
      </c>
      <c r="K1092" s="143">
        <v>53.6</v>
      </c>
      <c r="L1092" s="143">
        <v>55.2</v>
      </c>
      <c r="M1092" s="141">
        <v>56.3</v>
      </c>
      <c r="N1092" s="71"/>
      <c r="O1092" s="71"/>
      <c r="P1092" s="55"/>
    </row>
    <row r="1093" spans="1:16" ht="30" customHeight="1" x14ac:dyDescent="0.25">
      <c r="A1093" s="49">
        <v>22</v>
      </c>
      <c r="B1093" s="355" t="s">
        <v>666</v>
      </c>
      <c r="C1093" s="355"/>
      <c r="D1093" s="355"/>
      <c r="E1093" s="355"/>
      <c r="F1093" s="355"/>
      <c r="G1093" s="355"/>
      <c r="H1093" s="355"/>
      <c r="I1093" s="355"/>
      <c r="J1093" s="355"/>
      <c r="K1093" s="355"/>
      <c r="L1093" s="355"/>
      <c r="M1093" s="351"/>
      <c r="N1093" s="71"/>
      <c r="O1093" s="71"/>
      <c r="P1093" s="55"/>
    </row>
    <row r="1094" spans="1:16" ht="15.75" customHeight="1" x14ac:dyDescent="0.25">
      <c r="A1094" s="43"/>
      <c r="B1094" s="355" t="s">
        <v>922</v>
      </c>
      <c r="C1094" s="355"/>
      <c r="D1094" s="355"/>
      <c r="E1094" s="355"/>
      <c r="F1094" s="355"/>
      <c r="G1094" s="355"/>
      <c r="H1094" s="355"/>
      <c r="I1094" s="355"/>
      <c r="J1094" s="355"/>
      <c r="K1094" s="355"/>
      <c r="L1094" s="355"/>
      <c r="M1094" s="351"/>
      <c r="N1094" s="71"/>
      <c r="O1094" s="71"/>
      <c r="P1094" s="55"/>
    </row>
    <row r="1095" spans="1:16" ht="41.25" customHeight="1" x14ac:dyDescent="0.25">
      <c r="A1095" s="43"/>
      <c r="B1095" s="214" t="s">
        <v>923</v>
      </c>
      <c r="C1095" s="84" t="s">
        <v>201</v>
      </c>
      <c r="D1095" s="84" t="s">
        <v>420</v>
      </c>
      <c r="E1095" s="84" t="s">
        <v>202</v>
      </c>
      <c r="F1095" s="84" t="s">
        <v>90</v>
      </c>
      <c r="G1095" s="84">
        <v>1</v>
      </c>
      <c r="H1095" s="84">
        <v>1</v>
      </c>
      <c r="I1095" s="148">
        <v>1</v>
      </c>
      <c r="J1095" s="84">
        <v>1</v>
      </c>
      <c r="K1095" s="84">
        <v>1</v>
      </c>
      <c r="L1095" s="84">
        <v>1</v>
      </c>
      <c r="M1095" s="144">
        <v>1</v>
      </c>
      <c r="N1095" s="107"/>
      <c r="O1095" s="93"/>
      <c r="P1095" s="93"/>
    </row>
    <row r="1096" spans="1:16" ht="30.75" customHeight="1" x14ac:dyDescent="0.25">
      <c r="A1096" s="43"/>
      <c r="B1096" s="355" t="s">
        <v>924</v>
      </c>
      <c r="C1096" s="355"/>
      <c r="D1096" s="355"/>
      <c r="E1096" s="355"/>
      <c r="F1096" s="355"/>
      <c r="G1096" s="355"/>
      <c r="H1096" s="355"/>
      <c r="I1096" s="355"/>
      <c r="J1096" s="355"/>
      <c r="K1096" s="355"/>
      <c r="L1096" s="355"/>
      <c r="M1096" s="351"/>
      <c r="N1096" s="71"/>
      <c r="O1096" s="71"/>
      <c r="P1096" s="55"/>
    </row>
    <row r="1097" spans="1:16" ht="37.5" customHeight="1" x14ac:dyDescent="0.25">
      <c r="A1097" s="43"/>
      <c r="B1097" s="214" t="s">
        <v>925</v>
      </c>
      <c r="C1097" s="84" t="s">
        <v>667</v>
      </c>
      <c r="D1097" s="84" t="s">
        <v>420</v>
      </c>
      <c r="E1097" s="84" t="s">
        <v>668</v>
      </c>
      <c r="F1097" s="84" t="s">
        <v>90</v>
      </c>
      <c r="G1097" s="84"/>
      <c r="H1097" s="84"/>
      <c r="I1097" s="85">
        <v>6</v>
      </c>
      <c r="J1097" s="85">
        <v>6</v>
      </c>
      <c r="K1097" s="85">
        <v>6</v>
      </c>
      <c r="L1097" s="85">
        <v>6</v>
      </c>
      <c r="M1097" s="85">
        <v>6</v>
      </c>
      <c r="N1097" s="71"/>
      <c r="O1097" s="71"/>
      <c r="P1097" s="55"/>
    </row>
    <row r="1098" spans="1:16" ht="21" customHeight="1" x14ac:dyDescent="0.25">
      <c r="A1098" s="10"/>
      <c r="B1098" s="25" t="s">
        <v>303</v>
      </c>
      <c r="C1098" s="10"/>
      <c r="D1098" s="10"/>
      <c r="E1098" s="10" t="s">
        <v>116</v>
      </c>
      <c r="F1098" s="10"/>
      <c r="G1098" s="34">
        <v>88178.056301000004</v>
      </c>
      <c r="H1098" s="34">
        <v>161898.096399</v>
      </c>
      <c r="I1098" s="8">
        <v>136280.75975</v>
      </c>
      <c r="J1098" s="8">
        <v>361231.9437076</v>
      </c>
      <c r="K1098" s="8">
        <v>328966.29479999992</v>
      </c>
      <c r="L1098" s="8">
        <v>370063.60461799998</v>
      </c>
      <c r="M1098" s="8">
        <v>216244.28017189997</v>
      </c>
      <c r="N1098" s="10"/>
      <c r="O1098" s="10"/>
      <c r="P1098" s="26"/>
    </row>
    <row r="1099" spans="1:16" ht="21" customHeight="1" x14ac:dyDescent="0.25">
      <c r="A1099" s="10"/>
      <c r="B1099" s="25" t="s">
        <v>120</v>
      </c>
      <c r="C1099" s="10"/>
      <c r="D1099" s="10"/>
      <c r="E1099" s="10" t="s">
        <v>116</v>
      </c>
      <c r="F1099" s="8"/>
      <c r="G1099" s="8">
        <v>32945.082999999999</v>
      </c>
      <c r="H1099" s="8">
        <v>50411.813699999999</v>
      </c>
      <c r="I1099" s="8">
        <v>55676.307000000001</v>
      </c>
      <c r="J1099" s="8">
        <v>157811.0008788</v>
      </c>
      <c r="K1099" s="8">
        <v>149553.33602499997</v>
      </c>
      <c r="L1099" s="8">
        <v>173509.95284399998</v>
      </c>
      <c r="M1099" s="8">
        <v>95216.947340999977</v>
      </c>
      <c r="N1099" s="10"/>
      <c r="O1099" s="10"/>
      <c r="P1099" s="26"/>
    </row>
    <row r="1100" spans="1:16" ht="21" customHeight="1" x14ac:dyDescent="0.25">
      <c r="A1100" s="10"/>
      <c r="B1100" s="25" t="s">
        <v>118</v>
      </c>
      <c r="C1100" s="10"/>
      <c r="D1100" s="10"/>
      <c r="E1100" s="10" t="s">
        <v>116</v>
      </c>
      <c r="F1100" s="8"/>
      <c r="G1100" s="8">
        <v>37022.976300999995</v>
      </c>
      <c r="H1100" s="8">
        <v>56784.878698999994</v>
      </c>
      <c r="I1100" s="8">
        <v>54432.767749999999</v>
      </c>
      <c r="J1100" s="8">
        <v>165483.2528288</v>
      </c>
      <c r="K1100" s="8">
        <v>140733.91977499999</v>
      </c>
      <c r="L1100" s="8">
        <v>170381.441594</v>
      </c>
      <c r="M1100" s="8">
        <v>96695.13909099999</v>
      </c>
      <c r="N1100" s="10"/>
      <c r="O1100" s="10"/>
      <c r="P1100" s="26"/>
    </row>
    <row r="1101" spans="1:16" ht="21" customHeight="1" x14ac:dyDescent="0.25">
      <c r="A1101" s="10"/>
      <c r="B1101" s="25" t="s">
        <v>104</v>
      </c>
      <c r="C1101" s="10"/>
      <c r="D1101" s="10"/>
      <c r="E1101" s="10" t="s">
        <v>116</v>
      </c>
      <c r="F1101" s="8"/>
      <c r="G1101" s="8">
        <v>4657.9970000000003</v>
      </c>
      <c r="H1101" s="8">
        <v>5611.8040000000001</v>
      </c>
      <c r="I1101" s="8">
        <v>6175.7849999999999</v>
      </c>
      <c r="J1101" s="8">
        <v>6590.5900000000011</v>
      </c>
      <c r="K1101" s="8">
        <v>5414.076</v>
      </c>
      <c r="L1101" s="8">
        <v>6390.8101799999995</v>
      </c>
      <c r="M1101" s="8">
        <v>6650.7937398999993</v>
      </c>
      <c r="N1101" s="10"/>
      <c r="O1101" s="10"/>
      <c r="P1101" s="26"/>
    </row>
    <row r="1102" spans="1:16" ht="21" customHeight="1" x14ac:dyDescent="0.25">
      <c r="A1102" s="10"/>
      <c r="B1102" s="25" t="s">
        <v>96</v>
      </c>
      <c r="C1102" s="10"/>
      <c r="D1102" s="10"/>
      <c r="E1102" s="10" t="s">
        <v>116</v>
      </c>
      <c r="F1102" s="8"/>
      <c r="G1102" s="8">
        <v>13552</v>
      </c>
      <c r="H1102" s="8">
        <v>15456.6</v>
      </c>
      <c r="I1102" s="8">
        <v>5495.9</v>
      </c>
      <c r="J1102" s="8">
        <v>3749.3</v>
      </c>
      <c r="K1102" s="8">
        <v>5427.2000000000007</v>
      </c>
      <c r="L1102" s="8">
        <v>5281.4</v>
      </c>
      <c r="M1102" s="8">
        <v>3181.4</v>
      </c>
      <c r="N1102" s="10"/>
      <c r="O1102" s="10"/>
      <c r="P1102" s="26"/>
    </row>
    <row r="1103" spans="1:16" ht="27.75" customHeight="1" x14ac:dyDescent="0.25">
      <c r="A1103" s="10"/>
      <c r="B1103" s="25" t="s">
        <v>135</v>
      </c>
      <c r="C1103" s="10"/>
      <c r="D1103" s="10"/>
      <c r="E1103" s="10" t="s">
        <v>116</v>
      </c>
      <c r="F1103" s="8"/>
      <c r="G1103" s="8">
        <v>0</v>
      </c>
      <c r="H1103" s="8">
        <v>33633</v>
      </c>
      <c r="I1103" s="8">
        <v>0</v>
      </c>
      <c r="J1103" s="8">
        <v>0</v>
      </c>
      <c r="K1103" s="8">
        <v>0</v>
      </c>
      <c r="L1103" s="8">
        <v>0</v>
      </c>
      <c r="M1103" s="8">
        <v>0</v>
      </c>
      <c r="N1103" s="10"/>
      <c r="O1103" s="10"/>
      <c r="P1103" s="26"/>
    </row>
    <row r="1104" spans="1:16" ht="22.5" customHeight="1" x14ac:dyDescent="0.25">
      <c r="A1104" s="10"/>
      <c r="B1104" s="25" t="s">
        <v>131</v>
      </c>
      <c r="C1104" s="10"/>
      <c r="D1104" s="10"/>
      <c r="E1104" s="10" t="s">
        <v>116</v>
      </c>
      <c r="F1104" s="8"/>
      <c r="G1104" s="8">
        <v>0</v>
      </c>
      <c r="H1104" s="8">
        <v>0</v>
      </c>
      <c r="I1104" s="8">
        <v>0</v>
      </c>
      <c r="J1104" s="8">
        <v>13097.8</v>
      </c>
      <c r="K1104" s="8">
        <v>13337.762999999999</v>
      </c>
      <c r="L1104" s="8">
        <v>0</v>
      </c>
      <c r="M1104" s="8">
        <v>0</v>
      </c>
      <c r="N1104" s="10"/>
      <c r="O1104" s="10"/>
      <c r="P1104" s="26"/>
    </row>
    <row r="1105" spans="1:16" ht="21" customHeight="1" x14ac:dyDescent="0.25">
      <c r="A1105" s="10"/>
      <c r="B1105" s="25" t="s">
        <v>669</v>
      </c>
      <c r="C1105" s="10"/>
      <c r="D1105" s="10"/>
      <c r="E1105" s="10" t="s">
        <v>116</v>
      </c>
      <c r="F1105" s="8"/>
      <c r="G1105" s="8">
        <v>0</v>
      </c>
      <c r="H1105" s="8">
        <v>0</v>
      </c>
      <c r="I1105" s="8">
        <v>14500</v>
      </c>
      <c r="J1105" s="8">
        <v>14500</v>
      </c>
      <c r="K1105" s="8">
        <v>14500</v>
      </c>
      <c r="L1105" s="8">
        <v>14500</v>
      </c>
      <c r="M1105" s="8">
        <v>14500</v>
      </c>
      <c r="N1105" s="10"/>
      <c r="O1105" s="10"/>
      <c r="P1105" s="26"/>
    </row>
    <row r="1106" spans="1:16" s="102" customFormat="1" ht="15.75" customHeight="1" x14ac:dyDescent="0.25">
      <c r="A1106" s="57"/>
      <c r="B1106" s="307" t="s">
        <v>670</v>
      </c>
      <c r="C1106" s="308"/>
      <c r="D1106" s="308"/>
      <c r="E1106" s="308"/>
      <c r="F1106" s="308"/>
      <c r="G1106" s="308"/>
      <c r="H1106" s="308"/>
      <c r="I1106" s="308"/>
      <c r="J1106" s="308"/>
      <c r="K1106" s="308"/>
      <c r="L1106" s="308"/>
      <c r="M1106" s="308"/>
      <c r="N1106" s="308"/>
      <c r="O1106" s="308"/>
      <c r="P1106" s="309"/>
    </row>
    <row r="1107" spans="1:16" s="102" customFormat="1" ht="15.75" customHeight="1" x14ac:dyDescent="0.25">
      <c r="A1107" s="57">
        <v>23</v>
      </c>
      <c r="B1107" s="286" t="s">
        <v>671</v>
      </c>
      <c r="C1107" s="287"/>
      <c r="D1107" s="287"/>
      <c r="E1107" s="287"/>
      <c r="F1107" s="287"/>
      <c r="G1107" s="287"/>
      <c r="H1107" s="287"/>
      <c r="I1107" s="287"/>
      <c r="J1107" s="287"/>
      <c r="K1107" s="287"/>
      <c r="L1107" s="151"/>
      <c r="M1107" s="151"/>
      <c r="N1107" s="151"/>
      <c r="O1107" s="151"/>
      <c r="P1107" s="152"/>
    </row>
    <row r="1108" spans="1:16" s="102" customFormat="1" ht="86.25" customHeight="1" x14ac:dyDescent="0.25">
      <c r="A1108" s="57"/>
      <c r="B1108" s="83" t="s">
        <v>672</v>
      </c>
      <c r="C1108" s="84" t="s">
        <v>673</v>
      </c>
      <c r="D1108" s="84" t="s">
        <v>674</v>
      </c>
      <c r="E1108" s="84" t="s">
        <v>675</v>
      </c>
      <c r="F1108" s="84" t="s">
        <v>90</v>
      </c>
      <c r="G1108" s="84">
        <v>8.6999999999999993</v>
      </c>
      <c r="H1108" s="84">
        <v>11.7</v>
      </c>
      <c r="I1108" s="85">
        <v>11.6</v>
      </c>
      <c r="J1108" s="84">
        <v>11.5</v>
      </c>
      <c r="K1108" s="84">
        <v>11.4</v>
      </c>
      <c r="L1108" s="84">
        <v>11.3</v>
      </c>
      <c r="M1108" s="144">
        <v>11.2</v>
      </c>
      <c r="N1108" s="201"/>
      <c r="O1108" s="93"/>
      <c r="P1108" s="50"/>
    </row>
    <row r="1109" spans="1:16" s="102" customFormat="1" ht="22.5" customHeight="1" x14ac:dyDescent="0.25">
      <c r="A1109" s="57"/>
      <c r="B1109" s="355" t="s">
        <v>676</v>
      </c>
      <c r="C1109" s="355"/>
      <c r="D1109" s="355"/>
      <c r="E1109" s="355"/>
      <c r="F1109" s="355"/>
      <c r="G1109" s="355"/>
      <c r="H1109" s="355"/>
      <c r="I1109" s="355"/>
      <c r="J1109" s="355"/>
      <c r="K1109" s="355"/>
      <c r="L1109" s="355"/>
      <c r="M1109" s="351"/>
      <c r="N1109" s="201"/>
      <c r="O1109" s="93"/>
      <c r="P1109" s="50"/>
    </row>
    <row r="1110" spans="1:16" s="102" customFormat="1" ht="83.25" customHeight="1" x14ac:dyDescent="0.25">
      <c r="A1110" s="57"/>
      <c r="B1110" s="215" t="s">
        <v>926</v>
      </c>
      <c r="C1110" s="84" t="s">
        <v>677</v>
      </c>
      <c r="D1110" s="84" t="s">
        <v>203</v>
      </c>
      <c r="E1110" s="84" t="s">
        <v>2</v>
      </c>
      <c r="F1110" s="84" t="s">
        <v>678</v>
      </c>
      <c r="G1110" s="84">
        <v>1</v>
      </c>
      <c r="H1110" s="84">
        <v>1</v>
      </c>
      <c r="I1110" s="148">
        <v>1</v>
      </c>
      <c r="J1110" s="84">
        <v>1</v>
      </c>
      <c r="K1110" s="84">
        <v>1</v>
      </c>
      <c r="L1110" s="84">
        <v>1</v>
      </c>
      <c r="M1110" s="144">
        <v>1</v>
      </c>
      <c r="N1110" s="201"/>
      <c r="O1110" s="93"/>
      <c r="P1110" s="50"/>
    </row>
    <row r="1111" spans="1:16" s="102" customFormat="1" ht="53.25" customHeight="1" x14ac:dyDescent="0.25">
      <c r="A1111" s="57"/>
      <c r="B1111" s="44" t="s">
        <v>679</v>
      </c>
      <c r="C1111" s="43" t="s">
        <v>429</v>
      </c>
      <c r="D1111" s="43" t="s">
        <v>157</v>
      </c>
      <c r="E1111" s="43" t="s">
        <v>680</v>
      </c>
      <c r="F1111" s="43" t="s">
        <v>90</v>
      </c>
      <c r="G1111" s="84">
        <v>80</v>
      </c>
      <c r="H1111" s="84">
        <v>90</v>
      </c>
      <c r="I1111" s="85">
        <v>100</v>
      </c>
      <c r="J1111" s="84">
        <v>100</v>
      </c>
      <c r="K1111" s="84">
        <v>100</v>
      </c>
      <c r="L1111" s="84">
        <v>100</v>
      </c>
      <c r="M1111" s="144">
        <v>100</v>
      </c>
      <c r="N1111" s="97"/>
      <c r="O1111" s="97"/>
      <c r="P1111" s="55"/>
    </row>
    <row r="1112" spans="1:16" s="102" customFormat="1" ht="21" customHeight="1" x14ac:dyDescent="0.25">
      <c r="A1112" s="57"/>
      <c r="B1112" s="286" t="s">
        <v>681</v>
      </c>
      <c r="C1112" s="287"/>
      <c r="D1112" s="287"/>
      <c r="E1112" s="287"/>
      <c r="F1112" s="287"/>
      <c r="G1112" s="287"/>
      <c r="H1112" s="287"/>
      <c r="I1112" s="287"/>
      <c r="J1112" s="287"/>
      <c r="K1112" s="287"/>
      <c r="L1112" s="287"/>
      <c r="M1112" s="287"/>
      <c r="N1112" s="287"/>
      <c r="O1112" s="287"/>
      <c r="P1112" s="288"/>
    </row>
    <row r="1113" spans="1:16" s="102" customFormat="1" ht="63" customHeight="1" x14ac:dyDescent="0.25">
      <c r="A1113" s="57"/>
      <c r="B1113" s="123" t="s">
        <v>927</v>
      </c>
      <c r="C1113" s="43" t="s">
        <v>682</v>
      </c>
      <c r="D1113" s="43" t="s">
        <v>420</v>
      </c>
      <c r="E1113" s="43" t="s">
        <v>1</v>
      </c>
      <c r="F1113" s="43" t="s">
        <v>90</v>
      </c>
      <c r="G1113" s="48">
        <v>75</v>
      </c>
      <c r="H1113" s="48">
        <v>80</v>
      </c>
      <c r="I1113" s="45">
        <v>98</v>
      </c>
      <c r="J1113" s="43">
        <v>98.8</v>
      </c>
      <c r="K1113" s="43">
        <v>99.5</v>
      </c>
      <c r="L1113" s="43">
        <v>100</v>
      </c>
      <c r="M1113" s="43">
        <v>100</v>
      </c>
      <c r="N1113" s="43"/>
      <c r="O1113" s="173"/>
      <c r="P1113" s="173"/>
    </row>
    <row r="1114" spans="1:16" s="102" customFormat="1" ht="63" customHeight="1" x14ac:dyDescent="0.25">
      <c r="A1114" s="57"/>
      <c r="B1114" s="44" t="s">
        <v>683</v>
      </c>
      <c r="C1114" s="43" t="s">
        <v>684</v>
      </c>
      <c r="D1114" s="43" t="s">
        <v>157</v>
      </c>
      <c r="E1114" s="43" t="s">
        <v>1</v>
      </c>
      <c r="F1114" s="43" t="s">
        <v>90</v>
      </c>
      <c r="G1114" s="48"/>
      <c r="H1114" s="48">
        <v>4.8</v>
      </c>
      <c r="I1114" s="48">
        <v>4.7</v>
      </c>
      <c r="J1114" s="48">
        <v>4.5999999999999996</v>
      </c>
      <c r="K1114" s="48">
        <v>4.5</v>
      </c>
      <c r="L1114" s="48">
        <v>4.4000000000000004</v>
      </c>
      <c r="M1114" s="48">
        <v>4.3</v>
      </c>
      <c r="N1114" s="48"/>
      <c r="O1114" s="48"/>
      <c r="P1114" s="48"/>
    </row>
    <row r="1115" spans="1:16" s="102" customFormat="1" ht="27.75" customHeight="1" x14ac:dyDescent="0.25">
      <c r="A1115" s="57"/>
      <c r="B1115" s="355" t="s">
        <v>685</v>
      </c>
      <c r="C1115" s="355"/>
      <c r="D1115" s="355"/>
      <c r="E1115" s="355"/>
      <c r="F1115" s="355"/>
      <c r="G1115" s="355"/>
      <c r="H1115" s="355"/>
      <c r="I1115" s="355"/>
      <c r="J1115" s="355"/>
      <c r="K1115" s="355"/>
      <c r="L1115" s="355"/>
      <c r="M1115" s="351"/>
      <c r="N1115" s="97"/>
      <c r="O1115" s="97"/>
      <c r="P1115" s="55"/>
    </row>
    <row r="1116" spans="1:16" ht="45" customHeight="1" x14ac:dyDescent="0.25">
      <c r="A1116" s="43"/>
      <c r="B1116" s="61" t="s">
        <v>686</v>
      </c>
      <c r="C1116" s="43" t="s">
        <v>687</v>
      </c>
      <c r="D1116" s="43" t="s">
        <v>157</v>
      </c>
      <c r="E1116" s="43" t="s">
        <v>53</v>
      </c>
      <c r="F1116" s="43" t="s">
        <v>90</v>
      </c>
      <c r="G1116" s="48">
        <v>80</v>
      </c>
      <c r="H1116" s="48"/>
      <c r="I1116" s="48">
        <v>50</v>
      </c>
      <c r="J1116" s="48">
        <v>50</v>
      </c>
      <c r="K1116" s="48">
        <v>50</v>
      </c>
      <c r="L1116" s="48">
        <v>50</v>
      </c>
      <c r="M1116" s="48">
        <v>50</v>
      </c>
      <c r="N1116" s="97"/>
      <c r="O1116" s="97"/>
      <c r="P1116" s="55"/>
    </row>
    <row r="1117" spans="1:16" ht="66.75" customHeight="1" x14ac:dyDescent="0.25">
      <c r="A1117" s="44"/>
      <c r="B1117" s="54" t="s">
        <v>688</v>
      </c>
      <c r="C1117" s="43" t="s">
        <v>689</v>
      </c>
      <c r="D1117" s="43" t="s">
        <v>157</v>
      </c>
      <c r="E1117" s="43" t="s">
        <v>1</v>
      </c>
      <c r="F1117" s="84" t="s">
        <v>90</v>
      </c>
      <c r="G1117" s="84">
        <v>93</v>
      </c>
      <c r="H1117" s="84">
        <v>94</v>
      </c>
      <c r="I1117" s="85">
        <v>95</v>
      </c>
      <c r="J1117" s="84">
        <v>97</v>
      </c>
      <c r="K1117" s="216">
        <v>98</v>
      </c>
      <c r="L1117" s="216">
        <v>98</v>
      </c>
      <c r="M1117" s="217">
        <v>98.5</v>
      </c>
      <c r="N1117" s="97"/>
      <c r="O1117" s="97"/>
      <c r="P1117" s="55"/>
    </row>
    <row r="1118" spans="1:16" ht="29.25" customHeight="1" x14ac:dyDescent="0.25">
      <c r="A1118" s="43"/>
      <c r="B1118" s="334" t="s">
        <v>690</v>
      </c>
      <c r="C1118" s="335"/>
      <c r="D1118" s="335"/>
      <c r="E1118" s="335"/>
      <c r="F1118" s="335"/>
      <c r="G1118" s="335"/>
      <c r="H1118" s="335"/>
      <c r="I1118" s="335"/>
      <c r="J1118" s="335"/>
      <c r="K1118" s="335"/>
      <c r="L1118" s="335"/>
      <c r="M1118" s="335"/>
      <c r="N1118" s="335"/>
      <c r="O1118" s="335"/>
      <c r="P1118" s="336"/>
    </row>
    <row r="1119" spans="1:16" ht="56.25" customHeight="1" x14ac:dyDescent="0.25">
      <c r="A1119" s="43"/>
      <c r="B1119" s="50" t="s">
        <v>204</v>
      </c>
      <c r="C1119" s="43" t="s">
        <v>691</v>
      </c>
      <c r="D1119" s="43" t="s">
        <v>157</v>
      </c>
      <c r="E1119" s="43" t="s">
        <v>91</v>
      </c>
      <c r="F1119" s="43" t="s">
        <v>122</v>
      </c>
      <c r="G1119" s="45">
        <v>3831.9969999999998</v>
      </c>
      <c r="H1119" s="45">
        <v>3826.66</v>
      </c>
      <c r="I1119" s="45">
        <f>4000-I1141-I1143</f>
        <v>4000</v>
      </c>
      <c r="J1119" s="45">
        <v>4523.3999999999996</v>
      </c>
      <c r="K1119" s="45">
        <v>3555.9</v>
      </c>
      <c r="L1119" s="45">
        <f>3646.74*1.055</f>
        <v>3847.3106999999995</v>
      </c>
      <c r="M1119" s="45">
        <f>L1119*1.055</f>
        <v>4058.9127884999994</v>
      </c>
      <c r="N1119" s="43" t="s">
        <v>104</v>
      </c>
      <c r="O1119" s="50"/>
      <c r="P1119" s="50"/>
    </row>
    <row r="1120" spans="1:16" ht="50.25" customHeight="1" x14ac:dyDescent="0.25">
      <c r="A1120" s="43"/>
      <c r="B1120" s="44" t="s">
        <v>692</v>
      </c>
      <c r="C1120" s="43" t="s">
        <v>693</v>
      </c>
      <c r="D1120" s="43" t="s">
        <v>708</v>
      </c>
      <c r="E1120" s="43" t="s">
        <v>564</v>
      </c>
      <c r="F1120" s="43" t="s">
        <v>90</v>
      </c>
      <c r="G1120" s="119"/>
      <c r="H1120" s="45">
        <v>23</v>
      </c>
      <c r="I1120" s="45">
        <v>23.2</v>
      </c>
      <c r="J1120" s="45">
        <v>23.4</v>
      </c>
      <c r="K1120" s="45">
        <v>23.6</v>
      </c>
      <c r="L1120" s="45">
        <v>23.8</v>
      </c>
      <c r="M1120" s="45">
        <v>24</v>
      </c>
      <c r="N1120" s="97"/>
      <c r="O1120" s="97"/>
      <c r="P1120" s="55"/>
    </row>
    <row r="1121" spans="1:16" ht="21.75" customHeight="1" x14ac:dyDescent="0.25">
      <c r="A1121" s="43"/>
      <c r="B1121" s="351" t="s">
        <v>206</v>
      </c>
      <c r="C1121" s="352"/>
      <c r="D1121" s="352"/>
      <c r="E1121" s="352"/>
      <c r="F1121" s="352"/>
      <c r="G1121" s="352"/>
      <c r="H1121" s="352"/>
      <c r="I1121" s="352"/>
      <c r="J1121" s="352"/>
      <c r="K1121" s="352"/>
      <c r="L1121" s="352"/>
      <c r="M1121" s="353"/>
      <c r="N1121" s="97"/>
      <c r="O1121" s="97"/>
      <c r="P1121" s="55"/>
    </row>
    <row r="1122" spans="1:16" ht="44.25" customHeight="1" x14ac:dyDescent="0.25">
      <c r="A1122" s="43"/>
      <c r="B1122" s="54" t="s">
        <v>205</v>
      </c>
      <c r="C1122" s="43" t="s">
        <v>693</v>
      </c>
      <c r="D1122" s="43" t="s">
        <v>708</v>
      </c>
      <c r="E1122" s="43" t="s">
        <v>564</v>
      </c>
      <c r="F1122" s="43" t="s">
        <v>90</v>
      </c>
      <c r="G1122" s="119"/>
      <c r="H1122" s="45">
        <v>34400</v>
      </c>
      <c r="I1122" s="45">
        <v>28800</v>
      </c>
      <c r="J1122" s="45">
        <v>25000</v>
      </c>
      <c r="K1122" s="45">
        <v>25000</v>
      </c>
      <c r="L1122" s="45">
        <v>20000</v>
      </c>
      <c r="M1122" s="45"/>
      <c r="N1122" s="107" t="s">
        <v>96</v>
      </c>
      <c r="O1122" s="97"/>
      <c r="P1122" s="55"/>
    </row>
    <row r="1123" spans="1:16" ht="44.25" customHeight="1" x14ac:dyDescent="0.25">
      <c r="A1123" s="244"/>
      <c r="B1123" s="305" t="s">
        <v>694</v>
      </c>
      <c r="C1123" s="242" t="s">
        <v>695</v>
      </c>
      <c r="D1123" s="242" t="s">
        <v>420</v>
      </c>
      <c r="E1123" s="43" t="s">
        <v>2</v>
      </c>
      <c r="F1123" s="242" t="s">
        <v>122</v>
      </c>
      <c r="G1123" s="119"/>
      <c r="H1123" s="45"/>
      <c r="I1123" s="45">
        <v>10</v>
      </c>
      <c r="J1123" s="45">
        <v>10</v>
      </c>
      <c r="K1123" s="45">
        <v>10</v>
      </c>
      <c r="L1123" s="45">
        <v>10</v>
      </c>
      <c r="M1123" s="45">
        <v>10</v>
      </c>
      <c r="N1123" s="107"/>
      <c r="O1123" s="97"/>
      <c r="P1123" s="55"/>
    </row>
    <row r="1124" spans="1:16" ht="24" customHeight="1" x14ac:dyDescent="0.25">
      <c r="A1124" s="244"/>
      <c r="B1124" s="306"/>
      <c r="C1124" s="243"/>
      <c r="D1124" s="243"/>
      <c r="E1124" s="43" t="s">
        <v>116</v>
      </c>
      <c r="F1124" s="243"/>
      <c r="G1124" s="119"/>
      <c r="H1124" s="45"/>
      <c r="I1124" s="45">
        <v>1000</v>
      </c>
      <c r="J1124" s="45">
        <v>1000</v>
      </c>
      <c r="K1124" s="45">
        <v>1050</v>
      </c>
      <c r="L1124" s="45">
        <v>1050</v>
      </c>
      <c r="M1124" s="45">
        <v>1000</v>
      </c>
      <c r="N1124" s="107" t="s">
        <v>104</v>
      </c>
      <c r="O1124" s="107">
        <v>491059</v>
      </c>
      <c r="P1124" s="55"/>
    </row>
    <row r="1125" spans="1:16" ht="59.25" customHeight="1" x14ac:dyDescent="0.25">
      <c r="A1125" s="43"/>
      <c r="B1125" s="44" t="s">
        <v>696</v>
      </c>
      <c r="C1125" s="43" t="s">
        <v>697</v>
      </c>
      <c r="D1125" s="43" t="s">
        <v>420</v>
      </c>
      <c r="E1125" s="43" t="s">
        <v>116</v>
      </c>
      <c r="F1125" s="43" t="s">
        <v>122</v>
      </c>
      <c r="G1125" s="119"/>
      <c r="H1125" s="45"/>
      <c r="I1125" s="45">
        <v>50</v>
      </c>
      <c r="J1125" s="45"/>
      <c r="K1125" s="45"/>
      <c r="L1125" s="45"/>
      <c r="M1125" s="45"/>
      <c r="N1125" s="107" t="s">
        <v>118</v>
      </c>
      <c r="O1125" s="97"/>
      <c r="P1125" s="97"/>
    </row>
    <row r="1126" spans="1:16" ht="27" customHeight="1" x14ac:dyDescent="0.25">
      <c r="A1126" s="10"/>
      <c r="B1126" s="25" t="s">
        <v>303</v>
      </c>
      <c r="C1126" s="10"/>
      <c r="D1126" s="10"/>
      <c r="E1126" s="10" t="s">
        <v>116</v>
      </c>
      <c r="F1126" s="10"/>
      <c r="G1126" s="8">
        <f>G1127+G1128</f>
        <v>0</v>
      </c>
      <c r="H1126" s="8">
        <f t="shared" ref="H1126:M1126" si="65">H1127+H1128</f>
        <v>0</v>
      </c>
      <c r="I1126" s="8">
        <f t="shared" si="65"/>
        <v>1050</v>
      </c>
      <c r="J1126" s="8">
        <f t="shared" si="65"/>
        <v>1000</v>
      </c>
      <c r="K1126" s="8">
        <f t="shared" si="65"/>
        <v>1050</v>
      </c>
      <c r="L1126" s="8">
        <f t="shared" si="65"/>
        <v>1050</v>
      </c>
      <c r="M1126" s="8">
        <f t="shared" si="65"/>
        <v>1000</v>
      </c>
      <c r="N1126" s="27"/>
      <c r="O1126" s="11"/>
      <c r="P1126" s="11"/>
    </row>
    <row r="1127" spans="1:16" ht="33.75" customHeight="1" x14ac:dyDescent="0.25">
      <c r="A1127" s="10"/>
      <c r="B1127" s="25" t="s">
        <v>118</v>
      </c>
      <c r="C1127" s="10"/>
      <c r="D1127" s="10"/>
      <c r="E1127" s="10" t="s">
        <v>116</v>
      </c>
      <c r="F1127" s="10"/>
      <c r="G1127" s="8">
        <f>G1125</f>
        <v>0</v>
      </c>
      <c r="H1127" s="8">
        <f t="shared" ref="H1127:M1127" si="66">H1125</f>
        <v>0</v>
      </c>
      <c r="I1127" s="8">
        <f t="shared" si="66"/>
        <v>50</v>
      </c>
      <c r="J1127" s="8">
        <f t="shared" si="66"/>
        <v>0</v>
      </c>
      <c r="K1127" s="8">
        <f t="shared" si="66"/>
        <v>0</v>
      </c>
      <c r="L1127" s="8">
        <f t="shared" si="66"/>
        <v>0</v>
      </c>
      <c r="M1127" s="8">
        <f t="shared" si="66"/>
        <v>0</v>
      </c>
      <c r="N1127" s="27"/>
      <c r="O1127" s="11"/>
      <c r="P1127" s="11"/>
    </row>
    <row r="1128" spans="1:16" ht="22.5" customHeight="1" x14ac:dyDescent="0.25">
      <c r="A1128" s="10"/>
      <c r="B1128" s="25" t="s">
        <v>104</v>
      </c>
      <c r="C1128" s="10"/>
      <c r="D1128" s="10"/>
      <c r="E1128" s="10" t="s">
        <v>116</v>
      </c>
      <c r="F1128" s="10"/>
      <c r="G1128" s="8">
        <f>+G1124</f>
        <v>0</v>
      </c>
      <c r="H1128" s="8">
        <f t="shared" ref="H1128:M1128" si="67">+H1124</f>
        <v>0</v>
      </c>
      <c r="I1128" s="8">
        <f t="shared" si="67"/>
        <v>1000</v>
      </c>
      <c r="J1128" s="8">
        <f t="shared" si="67"/>
        <v>1000</v>
      </c>
      <c r="K1128" s="8">
        <f t="shared" si="67"/>
        <v>1050</v>
      </c>
      <c r="L1128" s="8">
        <f t="shared" si="67"/>
        <v>1050</v>
      </c>
      <c r="M1128" s="8">
        <f t="shared" si="67"/>
        <v>1000</v>
      </c>
      <c r="N1128" s="27"/>
      <c r="O1128" s="11"/>
      <c r="P1128" s="11"/>
    </row>
    <row r="1129" spans="1:16" ht="29.25" customHeight="1" x14ac:dyDescent="0.25">
      <c r="A1129" s="43"/>
      <c r="B1129" s="307" t="s">
        <v>698</v>
      </c>
      <c r="C1129" s="308"/>
      <c r="D1129" s="308"/>
      <c r="E1129" s="308"/>
      <c r="F1129" s="308"/>
      <c r="G1129" s="308"/>
      <c r="H1129" s="308"/>
      <c r="I1129" s="308"/>
      <c r="J1129" s="308"/>
      <c r="K1129" s="308"/>
      <c r="L1129" s="308"/>
      <c r="M1129" s="308"/>
      <c r="N1129" s="308"/>
      <c r="O1129" s="308"/>
      <c r="P1129" s="309"/>
    </row>
    <row r="1130" spans="1:16" ht="20.25" customHeight="1" x14ac:dyDescent="0.25">
      <c r="A1130" s="49">
        <v>24</v>
      </c>
      <c r="B1130" s="354" t="s">
        <v>207</v>
      </c>
      <c r="C1130" s="354"/>
      <c r="D1130" s="354"/>
      <c r="E1130" s="354"/>
      <c r="F1130" s="354"/>
      <c r="G1130" s="354"/>
      <c r="H1130" s="354"/>
      <c r="I1130" s="354"/>
      <c r="J1130" s="354"/>
      <c r="K1130" s="354"/>
      <c r="L1130" s="354"/>
      <c r="M1130" s="354"/>
      <c r="N1130" s="218"/>
      <c r="O1130" s="218"/>
      <c r="P1130" s="219"/>
    </row>
    <row r="1131" spans="1:16" ht="20.25" customHeight="1" x14ac:dyDescent="0.25">
      <c r="A1131" s="49"/>
      <c r="B1131" s="302" t="s">
        <v>208</v>
      </c>
      <c r="C1131" s="298"/>
      <c r="D1131" s="298"/>
      <c r="E1131" s="298"/>
      <c r="F1131" s="298"/>
      <c r="G1131" s="298"/>
      <c r="H1131" s="298"/>
      <c r="I1131" s="298"/>
      <c r="J1131" s="298"/>
      <c r="K1131" s="298"/>
      <c r="L1131" s="298"/>
      <c r="M1131" s="298"/>
      <c r="N1131" s="298"/>
      <c r="O1131" s="298"/>
      <c r="P1131" s="299"/>
    </row>
    <row r="1132" spans="1:16" ht="51.75" customHeight="1" x14ac:dyDescent="0.25">
      <c r="A1132" s="49"/>
      <c r="B1132" s="54" t="s">
        <v>699</v>
      </c>
      <c r="C1132" s="43" t="s">
        <v>677</v>
      </c>
      <c r="D1132" s="43" t="s">
        <v>700</v>
      </c>
      <c r="E1132" s="43" t="s">
        <v>2</v>
      </c>
      <c r="F1132" s="43" t="s">
        <v>90</v>
      </c>
      <c r="G1132" s="43"/>
      <c r="H1132" s="43"/>
      <c r="I1132" s="43">
        <v>12</v>
      </c>
      <c r="J1132" s="43">
        <v>12</v>
      </c>
      <c r="K1132" s="43">
        <v>12</v>
      </c>
      <c r="L1132" s="43">
        <v>12</v>
      </c>
      <c r="M1132" s="43">
        <v>12</v>
      </c>
      <c r="N1132" s="49"/>
      <c r="O1132" s="49"/>
      <c r="P1132" s="49"/>
    </row>
    <row r="1133" spans="1:16" ht="27" customHeight="1" x14ac:dyDescent="0.25">
      <c r="A1133" s="175">
        <v>25</v>
      </c>
      <c r="B1133" s="286" t="s">
        <v>701</v>
      </c>
      <c r="C1133" s="287"/>
      <c r="D1133" s="287"/>
      <c r="E1133" s="287"/>
      <c r="F1133" s="287"/>
      <c r="G1133" s="287"/>
      <c r="H1133" s="287"/>
      <c r="I1133" s="287"/>
      <c r="J1133" s="287"/>
      <c r="K1133" s="287"/>
      <c r="L1133" s="287"/>
      <c r="M1133" s="287"/>
      <c r="N1133" s="287"/>
      <c r="O1133" s="287"/>
      <c r="P1133" s="288"/>
    </row>
    <row r="1134" spans="1:16" ht="33" customHeight="1" x14ac:dyDescent="0.25">
      <c r="A1134" s="312"/>
      <c r="B1134" s="245" t="s">
        <v>702</v>
      </c>
      <c r="C1134" s="244" t="s">
        <v>183</v>
      </c>
      <c r="D1134" s="244" t="s">
        <v>700</v>
      </c>
      <c r="E1134" s="43" t="s">
        <v>12</v>
      </c>
      <c r="F1134" s="244" t="s">
        <v>90</v>
      </c>
      <c r="G1134" s="48"/>
      <c r="H1134" s="48"/>
      <c r="I1134" s="48"/>
      <c r="J1134" s="48"/>
      <c r="K1134" s="48"/>
      <c r="L1134" s="48">
        <v>3</v>
      </c>
      <c r="M1134" s="48"/>
      <c r="N1134" s="97"/>
      <c r="O1134" s="97"/>
      <c r="P1134" s="59"/>
    </row>
    <row r="1135" spans="1:16" ht="32.25" customHeight="1" x14ac:dyDescent="0.25">
      <c r="A1135" s="313"/>
      <c r="B1135" s="245"/>
      <c r="C1135" s="244"/>
      <c r="D1135" s="244"/>
      <c r="E1135" s="43" t="s">
        <v>116</v>
      </c>
      <c r="F1135" s="244"/>
      <c r="G1135" s="48"/>
      <c r="H1135" s="48"/>
      <c r="I1135" s="48"/>
      <c r="J1135" s="48"/>
      <c r="K1135" s="48"/>
      <c r="L1135" s="48">
        <v>1080</v>
      </c>
      <c r="M1135" s="48"/>
      <c r="N1135" s="97"/>
      <c r="O1135" s="97"/>
      <c r="P1135" s="221"/>
    </row>
    <row r="1136" spans="1:16" ht="23.25" customHeight="1" x14ac:dyDescent="0.25">
      <c r="A1136" s="220"/>
      <c r="B1136" s="248" t="s">
        <v>13</v>
      </c>
      <c r="C1136" s="249"/>
      <c r="D1136" s="249"/>
      <c r="E1136" s="249"/>
      <c r="F1136" s="249"/>
      <c r="G1136" s="249"/>
      <c r="H1136" s="249"/>
      <c r="I1136" s="249"/>
      <c r="J1136" s="249"/>
      <c r="K1136" s="249"/>
      <c r="L1136" s="249"/>
      <c r="M1136" s="249"/>
      <c r="N1136" s="249"/>
      <c r="O1136" s="250"/>
      <c r="P1136" s="221"/>
    </row>
    <row r="1137" spans="1:16" ht="33" customHeight="1" x14ac:dyDescent="0.25">
      <c r="A1137" s="312"/>
      <c r="B1137" s="245" t="s">
        <v>703</v>
      </c>
      <c r="C1137" s="244" t="s">
        <v>183</v>
      </c>
      <c r="D1137" s="244" t="s">
        <v>700</v>
      </c>
      <c r="E1137" s="242" t="s">
        <v>116</v>
      </c>
      <c r="F1137" s="244" t="s">
        <v>840</v>
      </c>
      <c r="G1137" s="303"/>
      <c r="H1137" s="303"/>
      <c r="I1137" s="303"/>
      <c r="J1137" s="303"/>
      <c r="K1137" s="303"/>
      <c r="L1137" s="303">
        <v>850</v>
      </c>
      <c r="M1137" s="303"/>
      <c r="N1137" s="303" t="s">
        <v>118</v>
      </c>
      <c r="O1137" s="310">
        <v>287032</v>
      </c>
      <c r="P1137" s="303"/>
    </row>
    <row r="1138" spans="1:16" ht="19.5" customHeight="1" x14ac:dyDescent="0.25">
      <c r="A1138" s="313"/>
      <c r="B1138" s="245"/>
      <c r="C1138" s="244"/>
      <c r="D1138" s="244"/>
      <c r="E1138" s="243"/>
      <c r="F1138" s="244"/>
      <c r="G1138" s="304"/>
      <c r="H1138" s="304"/>
      <c r="I1138" s="304"/>
      <c r="J1138" s="304"/>
      <c r="K1138" s="304"/>
      <c r="L1138" s="304"/>
      <c r="M1138" s="304"/>
      <c r="N1138" s="304"/>
      <c r="O1138" s="311"/>
      <c r="P1138" s="304"/>
    </row>
    <row r="1139" spans="1:16" ht="33" customHeight="1" x14ac:dyDescent="0.25">
      <c r="A1139" s="312"/>
      <c r="B1139" s="245" t="s">
        <v>704</v>
      </c>
      <c r="C1139" s="244" t="s">
        <v>183</v>
      </c>
      <c r="D1139" s="244" t="s">
        <v>700</v>
      </c>
      <c r="E1139" s="242" t="s">
        <v>116</v>
      </c>
      <c r="F1139" s="244" t="s">
        <v>840</v>
      </c>
      <c r="G1139" s="303"/>
      <c r="H1139" s="303"/>
      <c r="I1139" s="303"/>
      <c r="J1139" s="303"/>
      <c r="K1139" s="303"/>
      <c r="L1139" s="303">
        <v>115</v>
      </c>
      <c r="M1139" s="303"/>
      <c r="N1139" s="303" t="s">
        <v>118</v>
      </c>
      <c r="O1139" s="310">
        <v>287032</v>
      </c>
      <c r="P1139" s="303"/>
    </row>
    <row r="1140" spans="1:16" ht="30" customHeight="1" x14ac:dyDescent="0.25">
      <c r="A1140" s="313"/>
      <c r="B1140" s="245"/>
      <c r="C1140" s="244"/>
      <c r="D1140" s="244"/>
      <c r="E1140" s="243"/>
      <c r="F1140" s="244"/>
      <c r="G1140" s="304"/>
      <c r="H1140" s="304"/>
      <c r="I1140" s="304"/>
      <c r="J1140" s="304"/>
      <c r="K1140" s="304"/>
      <c r="L1140" s="304"/>
      <c r="M1140" s="304"/>
      <c r="N1140" s="304"/>
      <c r="O1140" s="311"/>
      <c r="P1140" s="304"/>
    </row>
    <row r="1141" spans="1:16" ht="33" customHeight="1" x14ac:dyDescent="0.25">
      <c r="A1141" s="312"/>
      <c r="B1141" s="245" t="s">
        <v>705</v>
      </c>
      <c r="C1141" s="244" t="s">
        <v>183</v>
      </c>
      <c r="D1141" s="244" t="s">
        <v>700</v>
      </c>
      <c r="E1141" s="242" t="s">
        <v>116</v>
      </c>
      <c r="F1141" s="244" t="s">
        <v>840</v>
      </c>
      <c r="G1141" s="303"/>
      <c r="H1141" s="303"/>
      <c r="I1141" s="303"/>
      <c r="J1141" s="303"/>
      <c r="K1141" s="303"/>
      <c r="L1141" s="303">
        <v>115</v>
      </c>
      <c r="M1141" s="303"/>
      <c r="N1141" s="303" t="s">
        <v>118</v>
      </c>
      <c r="O1141" s="310">
        <v>287032</v>
      </c>
      <c r="P1141" s="68"/>
    </row>
    <row r="1142" spans="1:16" ht="19.5" customHeight="1" x14ac:dyDescent="0.25">
      <c r="A1142" s="313"/>
      <c r="B1142" s="245"/>
      <c r="C1142" s="244"/>
      <c r="D1142" s="244"/>
      <c r="E1142" s="243"/>
      <c r="F1142" s="244"/>
      <c r="G1142" s="304"/>
      <c r="H1142" s="304"/>
      <c r="I1142" s="304"/>
      <c r="J1142" s="304"/>
      <c r="K1142" s="304"/>
      <c r="L1142" s="304"/>
      <c r="M1142" s="304"/>
      <c r="N1142" s="304"/>
      <c r="O1142" s="311"/>
      <c r="P1142" s="55"/>
    </row>
    <row r="1143" spans="1:16" ht="26.25" customHeight="1" x14ac:dyDescent="0.25">
      <c r="A1143" s="220">
        <v>26</v>
      </c>
      <c r="B1143" s="286" t="s">
        <v>184</v>
      </c>
      <c r="C1143" s="287"/>
      <c r="D1143" s="287"/>
      <c r="E1143" s="287"/>
      <c r="F1143" s="287"/>
      <c r="G1143" s="287"/>
      <c r="H1143" s="287"/>
      <c r="I1143" s="287"/>
      <c r="J1143" s="287"/>
      <c r="K1143" s="287"/>
      <c r="L1143" s="67"/>
      <c r="M1143" s="67"/>
      <c r="N1143" s="67"/>
      <c r="O1143" s="67"/>
      <c r="P1143" s="55"/>
    </row>
    <row r="1144" spans="1:16" ht="27" customHeight="1" x14ac:dyDescent="0.25">
      <c r="A1144" s="220"/>
      <c r="B1144" s="248" t="s">
        <v>13</v>
      </c>
      <c r="C1144" s="249"/>
      <c r="D1144" s="249"/>
      <c r="E1144" s="249"/>
      <c r="F1144" s="249"/>
      <c r="G1144" s="249"/>
      <c r="H1144" s="249"/>
      <c r="I1144" s="249"/>
      <c r="J1144" s="249"/>
      <c r="K1144" s="249"/>
      <c r="L1144" s="249"/>
      <c r="M1144" s="249"/>
      <c r="N1144" s="249"/>
      <c r="O1144" s="249"/>
      <c r="P1144" s="250"/>
    </row>
    <row r="1145" spans="1:16" ht="22.5" customHeight="1" x14ac:dyDescent="0.25">
      <c r="A1145" s="312"/>
      <c r="B1145" s="266" t="s">
        <v>209</v>
      </c>
      <c r="C1145" s="242" t="s">
        <v>183</v>
      </c>
      <c r="D1145" s="242" t="s">
        <v>182</v>
      </c>
      <c r="E1145" s="242" t="s">
        <v>2</v>
      </c>
      <c r="F1145" s="242" t="s">
        <v>90</v>
      </c>
      <c r="G1145" s="98"/>
      <c r="H1145" s="71"/>
      <c r="I1145" s="71"/>
      <c r="J1145" s="113">
        <v>6</v>
      </c>
      <c r="K1145" s="113">
        <v>6</v>
      </c>
      <c r="L1145" s="113">
        <v>6</v>
      </c>
      <c r="M1145" s="71"/>
      <c r="N1145" s="97"/>
      <c r="O1145" s="97"/>
      <c r="P1145" s="97"/>
    </row>
    <row r="1146" spans="1:16" ht="22.5" customHeight="1" x14ac:dyDescent="0.25">
      <c r="A1146" s="313"/>
      <c r="B1146" s="267"/>
      <c r="C1146" s="243"/>
      <c r="D1146" s="243"/>
      <c r="E1146" s="243"/>
      <c r="F1146" s="243"/>
      <c r="G1146" s="98"/>
      <c r="H1146" s="71"/>
      <c r="I1146" s="71"/>
      <c r="J1146" s="45">
        <v>42.3</v>
      </c>
      <c r="K1146" s="45">
        <v>42.3</v>
      </c>
      <c r="L1146" s="45">
        <v>42.3</v>
      </c>
      <c r="M1146" s="71"/>
      <c r="N1146" s="97" t="s">
        <v>118</v>
      </c>
      <c r="O1146" s="97">
        <v>287032</v>
      </c>
      <c r="P1146" s="97"/>
    </row>
    <row r="1147" spans="1:16" ht="22.5" customHeight="1" x14ac:dyDescent="0.25">
      <c r="A1147" s="49"/>
      <c r="B1147" s="50" t="s">
        <v>98</v>
      </c>
      <c r="C1147" s="50"/>
      <c r="D1147" s="50"/>
      <c r="E1147" s="49" t="s">
        <v>116</v>
      </c>
      <c r="F1147" s="50"/>
      <c r="G1147" s="50"/>
      <c r="H1147" s="50"/>
      <c r="I1147" s="50"/>
      <c r="J1147" s="50">
        <f t="shared" ref="J1147:L1147" si="68">J1148</f>
        <v>42.3</v>
      </c>
      <c r="K1147" s="50">
        <f t="shared" si="68"/>
        <v>42.3</v>
      </c>
      <c r="L1147" s="50">
        <f t="shared" si="68"/>
        <v>1122.3</v>
      </c>
      <c r="M1147" s="62"/>
      <c r="N1147" s="97"/>
      <c r="O1147" s="97"/>
      <c r="P1147" s="68"/>
    </row>
    <row r="1148" spans="1:16" ht="22.5" customHeight="1" x14ac:dyDescent="0.25">
      <c r="A1148" s="49"/>
      <c r="B1148" s="50" t="s">
        <v>118</v>
      </c>
      <c r="C1148" s="50"/>
      <c r="D1148" s="50"/>
      <c r="E1148" s="49" t="s">
        <v>116</v>
      </c>
      <c r="F1148" s="50"/>
      <c r="G1148" s="222"/>
      <c r="H1148" s="222"/>
      <c r="I1148" s="222"/>
      <c r="J1148" s="222">
        <f t="shared" ref="J1148:L1148" si="69">J1137+J1139+J1141+J1146</f>
        <v>42.3</v>
      </c>
      <c r="K1148" s="222">
        <f t="shared" si="69"/>
        <v>42.3</v>
      </c>
      <c r="L1148" s="222">
        <f t="shared" si="69"/>
        <v>1122.3</v>
      </c>
      <c r="M1148" s="222"/>
      <c r="N1148" s="97"/>
      <c r="O1148" s="97"/>
      <c r="P1148" s="68"/>
    </row>
    <row r="1149" spans="1:16" ht="30.75" customHeight="1" x14ac:dyDescent="0.25">
      <c r="A1149" s="175">
        <v>27</v>
      </c>
      <c r="B1149" s="286" t="s">
        <v>185</v>
      </c>
      <c r="C1149" s="287"/>
      <c r="D1149" s="287"/>
      <c r="E1149" s="287"/>
      <c r="F1149" s="287"/>
      <c r="G1149" s="287"/>
      <c r="H1149" s="287"/>
      <c r="I1149" s="287"/>
      <c r="J1149" s="287"/>
      <c r="K1149" s="287"/>
      <c r="L1149" s="287"/>
      <c r="M1149" s="287"/>
      <c r="N1149" s="287"/>
      <c r="O1149" s="67"/>
      <c r="P1149" s="50"/>
    </row>
    <row r="1150" spans="1:16" ht="21.75" customHeight="1" x14ac:dyDescent="0.25">
      <c r="A1150" s="175"/>
      <c r="B1150" s="286" t="s">
        <v>210</v>
      </c>
      <c r="C1150" s="287"/>
      <c r="D1150" s="287"/>
      <c r="E1150" s="287"/>
      <c r="F1150" s="287"/>
      <c r="G1150" s="287"/>
      <c r="H1150" s="287"/>
      <c r="I1150" s="287"/>
      <c r="J1150" s="287"/>
      <c r="K1150" s="287"/>
      <c r="L1150" s="287"/>
      <c r="M1150" s="67"/>
      <c r="N1150" s="67"/>
      <c r="O1150" s="67"/>
      <c r="P1150" s="50"/>
    </row>
    <row r="1151" spans="1:16" ht="57.75" customHeight="1" x14ac:dyDescent="0.25">
      <c r="A1151" s="175"/>
      <c r="B1151" s="50" t="s">
        <v>928</v>
      </c>
      <c r="C1151" s="43" t="s">
        <v>211</v>
      </c>
      <c r="D1151" s="43" t="s">
        <v>182</v>
      </c>
      <c r="E1151" s="43" t="s">
        <v>91</v>
      </c>
      <c r="F1151" s="43" t="s">
        <v>90</v>
      </c>
      <c r="G1151" s="50"/>
      <c r="H1151" s="43"/>
      <c r="I1151" s="43">
        <v>5</v>
      </c>
      <c r="J1151" s="43">
        <v>5.3</v>
      </c>
      <c r="K1151" s="43">
        <v>5.5</v>
      </c>
      <c r="L1151" s="45">
        <v>5.7</v>
      </c>
      <c r="M1151" s="43">
        <v>5.9</v>
      </c>
      <c r="N1151" s="107" t="s">
        <v>104</v>
      </c>
      <c r="O1151" s="107">
        <v>455007</v>
      </c>
      <c r="P1151" s="55"/>
    </row>
    <row r="1152" spans="1:16" ht="33" customHeight="1" x14ac:dyDescent="0.25">
      <c r="A1152" s="175">
        <v>28</v>
      </c>
      <c r="B1152" s="286" t="s">
        <v>212</v>
      </c>
      <c r="C1152" s="287"/>
      <c r="D1152" s="287"/>
      <c r="E1152" s="287"/>
      <c r="F1152" s="287"/>
      <c r="G1152" s="287"/>
      <c r="H1152" s="287"/>
      <c r="I1152" s="287"/>
      <c r="J1152" s="287"/>
      <c r="K1152" s="287"/>
      <c r="L1152" s="287"/>
      <c r="M1152" s="287"/>
      <c r="N1152" s="287"/>
      <c r="O1152" s="287"/>
      <c r="P1152" s="288"/>
    </row>
    <row r="1153" spans="1:16" ht="18" customHeight="1" x14ac:dyDescent="0.25">
      <c r="A1153" s="175"/>
      <c r="B1153" s="286" t="s">
        <v>213</v>
      </c>
      <c r="C1153" s="287"/>
      <c r="D1153" s="287"/>
      <c r="E1153" s="287"/>
      <c r="F1153" s="287"/>
      <c r="G1153" s="287"/>
      <c r="H1153" s="287"/>
      <c r="I1153" s="287"/>
      <c r="J1153" s="287"/>
      <c r="K1153" s="287"/>
      <c r="L1153" s="287"/>
      <c r="M1153" s="287"/>
      <c r="N1153" s="287"/>
      <c r="O1153" s="287"/>
      <c r="P1153" s="288"/>
    </row>
    <row r="1154" spans="1:16" ht="21" customHeight="1" x14ac:dyDescent="0.25">
      <c r="A1154" s="312"/>
      <c r="B1154" s="305" t="s">
        <v>1027</v>
      </c>
      <c r="C1154" s="242" t="s">
        <v>932</v>
      </c>
      <c r="D1154" s="242" t="s">
        <v>420</v>
      </c>
      <c r="E1154" s="242" t="s">
        <v>1</v>
      </c>
      <c r="F1154" s="242" t="s">
        <v>90</v>
      </c>
      <c r="G1154" s="242">
        <v>43.5</v>
      </c>
      <c r="H1154" s="242">
        <v>44</v>
      </c>
      <c r="I1154" s="242">
        <v>45.5</v>
      </c>
      <c r="J1154" s="242">
        <v>47</v>
      </c>
      <c r="K1154" s="242">
        <v>48.5</v>
      </c>
      <c r="L1154" s="242">
        <v>50.5</v>
      </c>
      <c r="M1154" s="242">
        <v>52.5</v>
      </c>
      <c r="N1154" s="312"/>
      <c r="O1154" s="312"/>
      <c r="P1154" s="252"/>
    </row>
    <row r="1155" spans="1:16" ht="40.5" customHeight="1" x14ac:dyDescent="0.25">
      <c r="A1155" s="357"/>
      <c r="B1155" s="358"/>
      <c r="C1155" s="263"/>
      <c r="D1155" s="263"/>
      <c r="E1155" s="263"/>
      <c r="F1155" s="263"/>
      <c r="G1155" s="263"/>
      <c r="H1155" s="263"/>
      <c r="I1155" s="263"/>
      <c r="J1155" s="263"/>
      <c r="K1155" s="263"/>
      <c r="L1155" s="263"/>
      <c r="M1155" s="263"/>
      <c r="N1155" s="357"/>
      <c r="O1155" s="357"/>
      <c r="P1155" s="363"/>
    </row>
    <row r="1156" spans="1:16" ht="1.5" customHeight="1" x14ac:dyDescent="0.25">
      <c r="A1156" s="313"/>
      <c r="B1156" s="306"/>
      <c r="C1156" s="243"/>
      <c r="D1156" s="243"/>
      <c r="E1156" s="243"/>
      <c r="F1156" s="243"/>
      <c r="G1156" s="243"/>
      <c r="H1156" s="243"/>
      <c r="I1156" s="243"/>
      <c r="J1156" s="243"/>
      <c r="K1156" s="243"/>
      <c r="L1156" s="243"/>
      <c r="M1156" s="243"/>
      <c r="N1156" s="313"/>
      <c r="O1156" s="313"/>
      <c r="P1156" s="253"/>
    </row>
    <row r="1157" spans="1:16" ht="22.5" customHeight="1" x14ac:dyDescent="0.25">
      <c r="A1157" s="49"/>
      <c r="B1157" s="248" t="s">
        <v>13</v>
      </c>
      <c r="C1157" s="249"/>
      <c r="D1157" s="249"/>
      <c r="E1157" s="249"/>
      <c r="F1157" s="249"/>
      <c r="G1157" s="249"/>
      <c r="H1157" s="249"/>
      <c r="I1157" s="249"/>
      <c r="J1157" s="249"/>
      <c r="K1157" s="249"/>
      <c r="L1157" s="249"/>
      <c r="M1157" s="249"/>
      <c r="N1157" s="249"/>
      <c r="O1157" s="249"/>
      <c r="P1157" s="250"/>
    </row>
    <row r="1158" spans="1:16" ht="42.75" customHeight="1" x14ac:dyDescent="0.25">
      <c r="A1158" s="49"/>
      <c r="B1158" s="54" t="s">
        <v>186</v>
      </c>
      <c r="C1158" s="43" t="s">
        <v>933</v>
      </c>
      <c r="D1158" s="43" t="s">
        <v>420</v>
      </c>
      <c r="E1158" s="43" t="s">
        <v>116</v>
      </c>
      <c r="F1158" s="43" t="s">
        <v>111</v>
      </c>
      <c r="G1158" s="43"/>
      <c r="H1158" s="43">
        <v>0.1</v>
      </c>
      <c r="I1158" s="43">
        <v>2000</v>
      </c>
      <c r="J1158" s="43">
        <v>2320.3000000000002</v>
      </c>
      <c r="K1158" s="43"/>
      <c r="L1158" s="43"/>
      <c r="M1158" s="43"/>
      <c r="N1158" s="43" t="s">
        <v>118</v>
      </c>
      <c r="O1158" s="43">
        <v>288024</v>
      </c>
      <c r="P1158" s="242"/>
    </row>
    <row r="1159" spans="1:16" ht="35.25" customHeight="1" x14ac:dyDescent="0.25">
      <c r="A1159" s="49"/>
      <c r="B1159" s="54" t="s">
        <v>187</v>
      </c>
      <c r="C1159" s="43" t="s">
        <v>933</v>
      </c>
      <c r="D1159" s="43" t="s">
        <v>420</v>
      </c>
      <c r="E1159" s="43" t="s">
        <v>116</v>
      </c>
      <c r="F1159" s="43" t="s">
        <v>111</v>
      </c>
      <c r="G1159" s="59"/>
      <c r="H1159" s="59"/>
      <c r="I1159" s="59"/>
      <c r="J1159" s="59"/>
      <c r="K1159" s="48">
        <v>40</v>
      </c>
      <c r="L1159" s="48">
        <v>750</v>
      </c>
      <c r="M1159" s="43">
        <v>750</v>
      </c>
      <c r="N1159" s="43" t="s">
        <v>118</v>
      </c>
      <c r="O1159" s="43">
        <v>288024</v>
      </c>
      <c r="P1159" s="243"/>
    </row>
    <row r="1160" spans="1:16" ht="35.25" customHeight="1" x14ac:dyDescent="0.25">
      <c r="A1160" s="312"/>
      <c r="B1160" s="305" t="s">
        <v>929</v>
      </c>
      <c r="C1160" s="242" t="s">
        <v>933</v>
      </c>
      <c r="D1160" s="242" t="s">
        <v>420</v>
      </c>
      <c r="E1160" s="242" t="s">
        <v>91</v>
      </c>
      <c r="F1160" s="242" t="s">
        <v>111</v>
      </c>
      <c r="G1160" s="312"/>
      <c r="H1160" s="312"/>
      <c r="I1160" s="242"/>
      <c r="J1160" s="242">
        <v>1065.5</v>
      </c>
      <c r="K1160" s="242"/>
      <c r="L1160" s="303">
        <v>40</v>
      </c>
      <c r="M1160" s="242"/>
      <c r="N1160" s="242" t="s">
        <v>118</v>
      </c>
      <c r="O1160" s="242">
        <v>288024</v>
      </c>
      <c r="P1160" s="312"/>
    </row>
    <row r="1161" spans="1:16" ht="15" customHeight="1" x14ac:dyDescent="0.25">
      <c r="A1161" s="313"/>
      <c r="B1161" s="306"/>
      <c r="C1161" s="243"/>
      <c r="D1161" s="243"/>
      <c r="E1161" s="243"/>
      <c r="F1161" s="243"/>
      <c r="G1161" s="313"/>
      <c r="H1161" s="313"/>
      <c r="I1161" s="243"/>
      <c r="J1161" s="243"/>
      <c r="K1161" s="243"/>
      <c r="L1161" s="304"/>
      <c r="M1161" s="243"/>
      <c r="N1161" s="243"/>
      <c r="O1161" s="243"/>
      <c r="P1161" s="313"/>
    </row>
    <row r="1162" spans="1:16" ht="35.25" customHeight="1" x14ac:dyDescent="0.25">
      <c r="A1162" s="312"/>
      <c r="B1162" s="266" t="s">
        <v>930</v>
      </c>
      <c r="C1162" s="242" t="s">
        <v>938</v>
      </c>
      <c r="D1162" s="242" t="s">
        <v>420</v>
      </c>
      <c r="E1162" s="242" t="s">
        <v>91</v>
      </c>
      <c r="F1162" s="242" t="s">
        <v>111</v>
      </c>
      <c r="G1162" s="312"/>
      <c r="H1162" s="303">
        <v>300</v>
      </c>
      <c r="I1162" s="303">
        <v>1155.838</v>
      </c>
      <c r="J1162" s="312"/>
      <c r="K1162" s="312"/>
      <c r="L1162" s="312"/>
      <c r="M1162" s="312"/>
      <c r="N1162" s="242" t="s">
        <v>118</v>
      </c>
      <c r="O1162" s="242">
        <v>288024</v>
      </c>
      <c r="P1162" s="256"/>
    </row>
    <row r="1163" spans="1:16" ht="22.5" customHeight="1" x14ac:dyDescent="0.25">
      <c r="A1163" s="313"/>
      <c r="B1163" s="306"/>
      <c r="C1163" s="243"/>
      <c r="D1163" s="243"/>
      <c r="E1163" s="243"/>
      <c r="F1163" s="243"/>
      <c r="G1163" s="313"/>
      <c r="H1163" s="304"/>
      <c r="I1163" s="304"/>
      <c r="J1163" s="313"/>
      <c r="K1163" s="313"/>
      <c r="L1163" s="313"/>
      <c r="M1163" s="313"/>
      <c r="N1163" s="243"/>
      <c r="O1163" s="243"/>
      <c r="P1163" s="257"/>
    </row>
    <row r="1164" spans="1:16" ht="26.25" customHeight="1" x14ac:dyDescent="0.25">
      <c r="A1164" s="312"/>
      <c r="B1164" s="266" t="s">
        <v>931</v>
      </c>
      <c r="C1164" s="242" t="s">
        <v>938</v>
      </c>
      <c r="D1164" s="242" t="s">
        <v>420</v>
      </c>
      <c r="E1164" s="242" t="s">
        <v>91</v>
      </c>
      <c r="F1164" s="242" t="s">
        <v>111</v>
      </c>
      <c r="G1164" s="20"/>
      <c r="H1164" s="20"/>
      <c r="I1164" s="20">
        <v>2000</v>
      </c>
      <c r="J1164" s="20">
        <v>15000</v>
      </c>
      <c r="K1164" s="20">
        <v>21500</v>
      </c>
      <c r="L1164" s="128"/>
      <c r="M1164" s="128"/>
      <c r="N1164" s="43" t="s">
        <v>120</v>
      </c>
      <c r="O1164" s="43">
        <v>288024</v>
      </c>
      <c r="P1164" s="55"/>
    </row>
    <row r="1165" spans="1:16" ht="67.5" customHeight="1" x14ac:dyDescent="0.25">
      <c r="A1165" s="313"/>
      <c r="B1165" s="267"/>
      <c r="C1165" s="243"/>
      <c r="D1165" s="243"/>
      <c r="E1165" s="243"/>
      <c r="F1165" s="243"/>
      <c r="G1165" s="20"/>
      <c r="H1165" s="20">
        <v>516.05039999999997</v>
      </c>
      <c r="I1165" s="20">
        <v>627.20000000000005</v>
      </c>
      <c r="J1165" s="20">
        <v>1500</v>
      </c>
      <c r="K1165" s="20">
        <v>10869.656999999999</v>
      </c>
      <c r="L1165" s="223">
        <v>3530.3429999999998</v>
      </c>
      <c r="M1165" s="128"/>
      <c r="N1165" s="43" t="s">
        <v>118</v>
      </c>
      <c r="O1165" s="43">
        <v>288024</v>
      </c>
      <c r="P1165" s="55"/>
    </row>
    <row r="1166" spans="1:16" ht="34.5" customHeight="1" x14ac:dyDescent="0.25">
      <c r="A1166" s="244"/>
      <c r="B1166" s="266" t="s">
        <v>55</v>
      </c>
      <c r="C1166" s="242" t="s">
        <v>938</v>
      </c>
      <c r="D1166" s="242" t="s">
        <v>420</v>
      </c>
      <c r="E1166" s="242" t="s">
        <v>116</v>
      </c>
      <c r="F1166" s="242" t="s">
        <v>111</v>
      </c>
      <c r="G1166" s="242"/>
      <c r="H1166" s="242"/>
      <c r="I1166" s="279">
        <v>1000</v>
      </c>
      <c r="J1166" s="279">
        <v>1000</v>
      </c>
      <c r="K1166" s="279">
        <v>3600</v>
      </c>
      <c r="L1166" s="242"/>
      <c r="M1166" s="242"/>
      <c r="N1166" s="258" t="s">
        <v>120</v>
      </c>
      <c r="O1166" s="258">
        <v>288024</v>
      </c>
      <c r="P1166" s="285"/>
    </row>
    <row r="1167" spans="1:16" ht="15.75" customHeight="1" x14ac:dyDescent="0.25">
      <c r="A1167" s="244"/>
      <c r="B1167" s="283"/>
      <c r="C1167" s="263"/>
      <c r="D1167" s="263"/>
      <c r="E1167" s="243"/>
      <c r="F1167" s="263"/>
      <c r="G1167" s="243"/>
      <c r="H1167" s="243"/>
      <c r="I1167" s="280"/>
      <c r="J1167" s="280"/>
      <c r="K1167" s="280"/>
      <c r="L1167" s="243"/>
      <c r="M1167" s="243"/>
      <c r="N1167" s="259"/>
      <c r="O1167" s="259"/>
      <c r="P1167" s="285"/>
    </row>
    <row r="1168" spans="1:16" ht="15" customHeight="1" x14ac:dyDescent="0.25">
      <c r="A1168" s="244"/>
      <c r="B1168" s="267"/>
      <c r="C1168" s="243"/>
      <c r="D1168" s="243"/>
      <c r="E1168" s="43" t="s">
        <v>116</v>
      </c>
      <c r="F1168" s="243"/>
      <c r="G1168" s="20"/>
      <c r="H1168" s="20"/>
      <c r="I1168" s="188">
        <v>300</v>
      </c>
      <c r="J1168" s="224">
        <v>300</v>
      </c>
      <c r="K1168" s="20">
        <v>1800</v>
      </c>
      <c r="L1168" s="128"/>
      <c r="M1168" s="128"/>
      <c r="N1168" s="43" t="s">
        <v>118</v>
      </c>
      <c r="O1168" s="43">
        <v>288024</v>
      </c>
      <c r="P1168" s="55"/>
    </row>
    <row r="1169" spans="1:16" ht="40.5" customHeight="1" x14ac:dyDescent="0.25">
      <c r="A1169" s="242"/>
      <c r="B1169" s="266" t="s">
        <v>56</v>
      </c>
      <c r="C1169" s="242" t="s">
        <v>938</v>
      </c>
      <c r="D1169" s="242" t="s">
        <v>420</v>
      </c>
      <c r="E1169" s="242" t="s">
        <v>116</v>
      </c>
      <c r="F1169" s="242" t="s">
        <v>111</v>
      </c>
      <c r="G1169" s="242"/>
      <c r="H1169" s="242"/>
      <c r="I1169" s="242"/>
      <c r="J1169" s="242"/>
      <c r="K1169" s="242"/>
      <c r="L1169" s="361">
        <v>9000</v>
      </c>
      <c r="M1169" s="361">
        <v>9000</v>
      </c>
      <c r="N1169" s="256" t="s">
        <v>118</v>
      </c>
      <c r="O1169" s="256">
        <v>288024</v>
      </c>
      <c r="P1169" s="55"/>
    </row>
    <row r="1170" spans="1:16" ht="7.5" hidden="1" customHeight="1" x14ac:dyDescent="0.25">
      <c r="A1170" s="263"/>
      <c r="B1170" s="283"/>
      <c r="C1170" s="263"/>
      <c r="D1170" s="263"/>
      <c r="E1170" s="243"/>
      <c r="F1170" s="263"/>
      <c r="G1170" s="243"/>
      <c r="H1170" s="243"/>
      <c r="I1170" s="243"/>
      <c r="J1170" s="243"/>
      <c r="K1170" s="243"/>
      <c r="L1170" s="362"/>
      <c r="M1170" s="362"/>
      <c r="N1170" s="257"/>
      <c r="O1170" s="257"/>
      <c r="P1170" s="256"/>
    </row>
    <row r="1171" spans="1:16" ht="20.25" customHeight="1" x14ac:dyDescent="0.25">
      <c r="A1171" s="243"/>
      <c r="B1171" s="267"/>
      <c r="C1171" s="243"/>
      <c r="D1171" s="243"/>
      <c r="E1171" s="43" t="s">
        <v>116</v>
      </c>
      <c r="F1171" s="243"/>
      <c r="G1171" s="20"/>
      <c r="H1171" s="20"/>
      <c r="I1171" s="20"/>
      <c r="J1171" s="20"/>
      <c r="K1171" s="20"/>
      <c r="L1171" s="128">
        <v>10</v>
      </c>
      <c r="M1171" s="128"/>
      <c r="N1171" s="43" t="s">
        <v>104</v>
      </c>
      <c r="O1171" s="97">
        <v>288024</v>
      </c>
      <c r="P1171" s="257"/>
    </row>
    <row r="1172" spans="1:16" ht="46.5" customHeight="1" x14ac:dyDescent="0.25">
      <c r="A1172" s="244"/>
      <c r="B1172" s="359" t="s">
        <v>57</v>
      </c>
      <c r="C1172" s="242" t="s">
        <v>934</v>
      </c>
      <c r="D1172" s="242" t="s">
        <v>420</v>
      </c>
      <c r="E1172" s="242" t="s">
        <v>116</v>
      </c>
      <c r="F1172" s="244" t="s">
        <v>111</v>
      </c>
      <c r="G1172" s="279">
        <v>227.2</v>
      </c>
      <c r="H1172" s="279">
        <v>314.3</v>
      </c>
      <c r="I1172" s="240"/>
      <c r="J1172" s="240"/>
      <c r="K1172" s="240"/>
      <c r="L1172" s="240"/>
      <c r="M1172" s="240"/>
      <c r="N1172" s="242" t="s">
        <v>118</v>
      </c>
      <c r="O1172" s="256">
        <v>288024</v>
      </c>
      <c r="P1172" s="256"/>
    </row>
    <row r="1173" spans="1:16" ht="27.75" customHeight="1" x14ac:dyDescent="0.25">
      <c r="A1173" s="244"/>
      <c r="B1173" s="360"/>
      <c r="C1173" s="243"/>
      <c r="D1173" s="243"/>
      <c r="E1173" s="243"/>
      <c r="F1173" s="244"/>
      <c r="G1173" s="280"/>
      <c r="H1173" s="280"/>
      <c r="I1173" s="241"/>
      <c r="J1173" s="241"/>
      <c r="K1173" s="241"/>
      <c r="L1173" s="241"/>
      <c r="M1173" s="241"/>
      <c r="N1173" s="243"/>
      <c r="O1173" s="257"/>
      <c r="P1173" s="257"/>
    </row>
    <row r="1174" spans="1:16" ht="39.75" customHeight="1" x14ac:dyDescent="0.25">
      <c r="A1174" s="43"/>
      <c r="B1174" s="225" t="s">
        <v>937</v>
      </c>
      <c r="C1174" s="73" t="s">
        <v>935</v>
      </c>
      <c r="D1174" s="73" t="s">
        <v>420</v>
      </c>
      <c r="E1174" s="73" t="s">
        <v>116</v>
      </c>
      <c r="F1174" s="43" t="s">
        <v>111</v>
      </c>
      <c r="G1174" s="45"/>
      <c r="H1174" s="45"/>
      <c r="I1174" s="119">
        <v>497</v>
      </c>
      <c r="J1174" s="45"/>
      <c r="K1174" s="45"/>
      <c r="L1174" s="45"/>
      <c r="M1174" s="45"/>
      <c r="N1174" s="43" t="s">
        <v>118</v>
      </c>
      <c r="O1174" s="107">
        <v>288024</v>
      </c>
      <c r="P1174" s="55"/>
    </row>
    <row r="1175" spans="1:16" ht="45" customHeight="1" x14ac:dyDescent="0.25">
      <c r="A1175" s="244"/>
      <c r="B1175" s="266" t="s">
        <v>58</v>
      </c>
      <c r="C1175" s="242" t="s">
        <v>936</v>
      </c>
      <c r="D1175" s="242" t="s">
        <v>420</v>
      </c>
      <c r="E1175" s="242" t="s">
        <v>116</v>
      </c>
      <c r="F1175" s="244" t="s">
        <v>111</v>
      </c>
      <c r="G1175" s="242"/>
      <c r="H1175" s="242"/>
      <c r="I1175" s="242"/>
      <c r="J1175" s="289">
        <v>2000</v>
      </c>
      <c r="K1175" s="289">
        <v>26000</v>
      </c>
      <c r="L1175" s="242"/>
      <c r="M1175" s="242"/>
      <c r="N1175" s="258" t="s">
        <v>120</v>
      </c>
      <c r="O1175" s="258">
        <v>288024</v>
      </c>
      <c r="P1175" s="256"/>
    </row>
    <row r="1176" spans="1:16" ht="15.75" customHeight="1" x14ac:dyDescent="0.25">
      <c r="A1176" s="244"/>
      <c r="B1176" s="283"/>
      <c r="C1176" s="263"/>
      <c r="D1176" s="263"/>
      <c r="E1176" s="243"/>
      <c r="F1176" s="244"/>
      <c r="G1176" s="243"/>
      <c r="H1176" s="243"/>
      <c r="I1176" s="243"/>
      <c r="J1176" s="290"/>
      <c r="K1176" s="290"/>
      <c r="L1176" s="243"/>
      <c r="M1176" s="243"/>
      <c r="N1176" s="259"/>
      <c r="O1176" s="259"/>
      <c r="P1176" s="257"/>
    </row>
    <row r="1177" spans="1:16" ht="15.75" customHeight="1" x14ac:dyDescent="0.25">
      <c r="A1177" s="244"/>
      <c r="B1177" s="267"/>
      <c r="C1177" s="243"/>
      <c r="D1177" s="243"/>
      <c r="E1177" s="43" t="s">
        <v>116</v>
      </c>
      <c r="F1177" s="244"/>
      <c r="G1177" s="226"/>
      <c r="H1177" s="226"/>
      <c r="I1177" s="226"/>
      <c r="J1177" s="121">
        <v>600</v>
      </c>
      <c r="K1177" s="121">
        <v>11400</v>
      </c>
      <c r="L1177" s="226"/>
      <c r="M1177" s="226"/>
      <c r="N1177" s="43" t="s">
        <v>118</v>
      </c>
      <c r="O1177" s="97">
        <v>288024</v>
      </c>
      <c r="P1177" s="55"/>
    </row>
    <row r="1178" spans="1:16" ht="18.75" customHeight="1" x14ac:dyDescent="0.25">
      <c r="A1178" s="244"/>
      <c r="B1178" s="245" t="s">
        <v>59</v>
      </c>
      <c r="C1178" s="244" t="s">
        <v>936</v>
      </c>
      <c r="D1178" s="242" t="s">
        <v>420</v>
      </c>
      <c r="E1178" s="242" t="s">
        <v>116</v>
      </c>
      <c r="F1178" s="244" t="s">
        <v>111</v>
      </c>
      <c r="G1178" s="242"/>
      <c r="H1178" s="242"/>
      <c r="I1178" s="242"/>
      <c r="J1178" s="289">
        <v>1000</v>
      </c>
      <c r="K1178" s="289">
        <v>17900</v>
      </c>
      <c r="L1178" s="242"/>
      <c r="M1178" s="242"/>
      <c r="N1178" s="258" t="s">
        <v>120</v>
      </c>
      <c r="O1178" s="256">
        <v>288024</v>
      </c>
      <c r="P1178" s="256"/>
    </row>
    <row r="1179" spans="1:16" ht="20.25" customHeight="1" x14ac:dyDescent="0.25">
      <c r="A1179" s="244"/>
      <c r="B1179" s="245"/>
      <c r="C1179" s="244"/>
      <c r="D1179" s="263"/>
      <c r="E1179" s="243"/>
      <c r="F1179" s="244"/>
      <c r="G1179" s="243"/>
      <c r="H1179" s="243"/>
      <c r="I1179" s="243"/>
      <c r="J1179" s="290"/>
      <c r="K1179" s="290"/>
      <c r="L1179" s="243"/>
      <c r="M1179" s="243"/>
      <c r="N1179" s="259"/>
      <c r="O1179" s="257"/>
      <c r="P1179" s="257"/>
    </row>
    <row r="1180" spans="1:16" ht="24" customHeight="1" x14ac:dyDescent="0.25">
      <c r="A1180" s="244"/>
      <c r="B1180" s="245"/>
      <c r="C1180" s="244"/>
      <c r="D1180" s="243"/>
      <c r="E1180" s="43" t="s">
        <v>116</v>
      </c>
      <c r="F1180" s="244"/>
      <c r="G1180" s="121"/>
      <c r="H1180" s="121"/>
      <c r="I1180" s="121"/>
      <c r="J1180" s="121">
        <v>300</v>
      </c>
      <c r="K1180" s="121">
        <v>7800</v>
      </c>
      <c r="L1180" s="121"/>
      <c r="M1180" s="121"/>
      <c r="N1180" s="43" t="s">
        <v>118</v>
      </c>
      <c r="O1180" s="97">
        <v>288024</v>
      </c>
      <c r="P1180" s="55"/>
    </row>
    <row r="1181" spans="1:16" ht="31.5" customHeight="1" x14ac:dyDescent="0.25">
      <c r="A1181" s="244"/>
      <c r="B1181" s="245" t="s">
        <v>66</v>
      </c>
      <c r="C1181" s="242" t="s">
        <v>936</v>
      </c>
      <c r="D1181" s="244" t="s">
        <v>420</v>
      </c>
      <c r="E1181" s="242" t="s">
        <v>116</v>
      </c>
      <c r="F1181" s="244" t="s">
        <v>111</v>
      </c>
      <c r="G1181" s="43"/>
      <c r="H1181" s="43"/>
      <c r="I1181" s="43"/>
      <c r="J1181" s="43">
        <v>1500</v>
      </c>
      <c r="K1181" s="43">
        <v>14600</v>
      </c>
      <c r="L1181" s="43"/>
      <c r="M1181" s="43"/>
      <c r="N1181" s="97" t="s">
        <v>120</v>
      </c>
      <c r="O1181" s="97"/>
      <c r="P1181" s="55"/>
    </row>
    <row r="1182" spans="1:16" ht="35.25" hidden="1" customHeight="1" x14ac:dyDescent="0.25">
      <c r="A1182" s="244"/>
      <c r="B1182" s="245"/>
      <c r="C1182" s="263"/>
      <c r="D1182" s="244"/>
      <c r="E1182" s="243"/>
      <c r="F1182" s="244"/>
      <c r="G1182" s="226"/>
      <c r="H1182" s="226"/>
      <c r="I1182" s="226"/>
      <c r="J1182" s="121">
        <v>1500</v>
      </c>
      <c r="K1182" s="121">
        <v>14600</v>
      </c>
      <c r="L1182" s="121"/>
      <c r="M1182" s="226"/>
      <c r="N1182" s="97" t="s">
        <v>120</v>
      </c>
      <c r="O1182" s="97">
        <v>288024</v>
      </c>
      <c r="P1182" s="97"/>
    </row>
    <row r="1183" spans="1:16" ht="20.25" customHeight="1" x14ac:dyDescent="0.25">
      <c r="A1183" s="244"/>
      <c r="B1183" s="245"/>
      <c r="C1183" s="243"/>
      <c r="D1183" s="244"/>
      <c r="E1183" s="43" t="s">
        <v>116</v>
      </c>
      <c r="F1183" s="244"/>
      <c r="G1183" s="226"/>
      <c r="H1183" s="226"/>
      <c r="I1183" s="226"/>
      <c r="J1183" s="121">
        <v>450</v>
      </c>
      <c r="K1183" s="121">
        <v>4380</v>
      </c>
      <c r="L1183" s="121">
        <v>2070</v>
      </c>
      <c r="M1183" s="226"/>
      <c r="N1183" s="43" t="s">
        <v>118</v>
      </c>
      <c r="O1183" s="97">
        <v>288024</v>
      </c>
      <c r="P1183" s="97"/>
    </row>
    <row r="1184" spans="1:16" ht="39" customHeight="1" x14ac:dyDescent="0.25">
      <c r="A1184" s="43"/>
      <c r="B1184" s="54" t="s">
        <v>1025</v>
      </c>
      <c r="C1184" s="76" t="s">
        <v>936</v>
      </c>
      <c r="D1184" s="43" t="s">
        <v>276</v>
      </c>
      <c r="E1184" s="43" t="s">
        <v>116</v>
      </c>
      <c r="F1184" s="43" t="s">
        <v>111</v>
      </c>
      <c r="G1184" s="226"/>
      <c r="H1184" s="226"/>
      <c r="I1184" s="226">
        <v>50</v>
      </c>
      <c r="J1184" s="226">
        <v>1000</v>
      </c>
      <c r="K1184" s="226">
        <v>500</v>
      </c>
      <c r="L1184" s="121"/>
      <c r="M1184" s="226"/>
      <c r="N1184" s="71" t="s">
        <v>118</v>
      </c>
      <c r="O1184" s="97">
        <v>288024</v>
      </c>
      <c r="P1184" s="97"/>
    </row>
    <row r="1185" spans="1:16" ht="27" customHeight="1" x14ac:dyDescent="0.25">
      <c r="A1185" s="9"/>
      <c r="B1185" s="9" t="s">
        <v>0</v>
      </c>
      <c r="C1185" s="10"/>
      <c r="D1185" s="10"/>
      <c r="E1185" s="8" t="s">
        <v>116</v>
      </c>
      <c r="F1185" s="10"/>
      <c r="G1185" s="8">
        <f>G1186+G1187+G1188</f>
        <v>227.2</v>
      </c>
      <c r="H1185" s="8">
        <f t="shared" ref="H1185:M1185" si="70">H1186+H1187+H1188</f>
        <v>1130.4503999999999</v>
      </c>
      <c r="I1185" s="8">
        <f t="shared" si="70"/>
        <v>7655.0379999999996</v>
      </c>
      <c r="J1185" s="8">
        <f t="shared" si="70"/>
        <v>28065.8</v>
      </c>
      <c r="K1185" s="8">
        <f t="shared" si="70"/>
        <v>120419.65700000001</v>
      </c>
      <c r="L1185" s="8">
        <f t="shared" si="70"/>
        <v>15442.343000000001</v>
      </c>
      <c r="M1185" s="8">
        <f t="shared" si="70"/>
        <v>9795</v>
      </c>
      <c r="N1185" s="10"/>
      <c r="O1185" s="10"/>
      <c r="P1185" s="11"/>
    </row>
    <row r="1186" spans="1:16" ht="23.25" customHeight="1" x14ac:dyDescent="0.25">
      <c r="A1186" s="9"/>
      <c r="B1186" s="9" t="s">
        <v>120</v>
      </c>
      <c r="C1186" s="10"/>
      <c r="D1186" s="10"/>
      <c r="E1186" s="8" t="s">
        <v>116</v>
      </c>
      <c r="F1186" s="10"/>
      <c r="G1186" s="8"/>
      <c r="H1186" s="8"/>
      <c r="I1186" s="8">
        <f t="shared" ref="I1186:K1186" si="71">I1164+I1166+I1175+I1178+I1181</f>
        <v>3000</v>
      </c>
      <c r="J1186" s="8">
        <f t="shared" si="71"/>
        <v>20500</v>
      </c>
      <c r="K1186" s="8">
        <f t="shared" si="71"/>
        <v>83600</v>
      </c>
      <c r="L1186" s="8"/>
      <c r="M1186" s="8"/>
      <c r="N1186" s="10"/>
      <c r="O1186" s="10"/>
      <c r="P1186" s="11"/>
    </row>
    <row r="1187" spans="1:16" ht="15" customHeight="1" x14ac:dyDescent="0.25">
      <c r="A1187" s="9"/>
      <c r="B1187" s="9" t="s">
        <v>118</v>
      </c>
      <c r="C1187" s="10"/>
      <c r="D1187" s="10"/>
      <c r="E1187" s="8" t="s">
        <v>116</v>
      </c>
      <c r="F1187" s="10"/>
      <c r="G1187" s="8">
        <v>227.2</v>
      </c>
      <c r="H1187" s="8">
        <v>1130.4503999999999</v>
      </c>
      <c r="I1187" s="8">
        <v>4655.0379999999996</v>
      </c>
      <c r="J1187" s="8">
        <v>7565.8</v>
      </c>
      <c r="K1187" s="8">
        <v>36819.656999999999</v>
      </c>
      <c r="L1187" s="8">
        <v>15432.343000000001</v>
      </c>
      <c r="M1187" s="8">
        <v>9795</v>
      </c>
      <c r="N1187" s="10"/>
      <c r="O1187" s="10"/>
      <c r="P1187" s="12"/>
    </row>
    <row r="1188" spans="1:16" ht="21.75" customHeight="1" x14ac:dyDescent="0.25">
      <c r="A1188" s="9"/>
      <c r="B1188" s="9" t="s">
        <v>104</v>
      </c>
      <c r="C1188" s="10"/>
      <c r="D1188" s="10"/>
      <c r="E1188" s="8" t="s">
        <v>116</v>
      </c>
      <c r="F1188" s="10"/>
      <c r="G1188" s="8"/>
      <c r="H1188" s="8"/>
      <c r="I1188" s="8"/>
      <c r="J1188" s="8"/>
      <c r="K1188" s="8"/>
      <c r="L1188" s="8">
        <f>L1171</f>
        <v>10</v>
      </c>
      <c r="M1188" s="8"/>
      <c r="N1188" s="10"/>
      <c r="O1188" s="10"/>
      <c r="P1188" s="13"/>
    </row>
    <row r="1189" spans="1:16" ht="21.75" customHeight="1" x14ac:dyDescent="0.25">
      <c r="A1189" s="218">
        <v>29</v>
      </c>
      <c r="B1189" s="302" t="s">
        <v>939</v>
      </c>
      <c r="C1189" s="298"/>
      <c r="D1189" s="298"/>
      <c r="E1189" s="298"/>
      <c r="F1189" s="298"/>
      <c r="G1189" s="298"/>
      <c r="H1189" s="298"/>
      <c r="I1189" s="298"/>
      <c r="J1189" s="298"/>
      <c r="K1189" s="298"/>
      <c r="L1189" s="298"/>
      <c r="M1189" s="298"/>
      <c r="N1189" s="227"/>
      <c r="O1189" s="129"/>
      <c r="P1189" s="68"/>
    </row>
    <row r="1190" spans="1:16" ht="21.75" customHeight="1" x14ac:dyDescent="0.25">
      <c r="A1190" s="218"/>
      <c r="B1190" s="302" t="s">
        <v>940</v>
      </c>
      <c r="C1190" s="298"/>
      <c r="D1190" s="298"/>
      <c r="E1190" s="298"/>
      <c r="F1190" s="298"/>
      <c r="G1190" s="298"/>
      <c r="H1190" s="298"/>
      <c r="I1190" s="298"/>
      <c r="J1190" s="298"/>
      <c r="K1190" s="298"/>
      <c r="L1190" s="298"/>
      <c r="M1190" s="298"/>
      <c r="N1190" s="298"/>
      <c r="O1190" s="129"/>
      <c r="P1190" s="68"/>
    </row>
    <row r="1191" spans="1:16" ht="45" customHeight="1" x14ac:dyDescent="0.25">
      <c r="A1191" s="252"/>
      <c r="B1191" s="372" t="s">
        <v>941</v>
      </c>
      <c r="C1191" s="374" t="s">
        <v>942</v>
      </c>
      <c r="D1191" s="374" t="s">
        <v>420</v>
      </c>
      <c r="E1191" s="374" t="s">
        <v>116</v>
      </c>
      <c r="F1191" s="374" t="s">
        <v>111</v>
      </c>
      <c r="G1191" s="374"/>
      <c r="H1191" s="374">
        <v>0.1</v>
      </c>
      <c r="I1191" s="374">
        <v>6500</v>
      </c>
      <c r="J1191" s="374">
        <v>9956.1</v>
      </c>
      <c r="K1191" s="374">
        <v>3228.5</v>
      </c>
      <c r="L1191" s="374"/>
      <c r="M1191" s="374"/>
      <c r="N1191" s="374" t="s">
        <v>127</v>
      </c>
      <c r="O1191" s="374"/>
      <c r="P1191" s="256"/>
    </row>
    <row r="1192" spans="1:16" ht="4.5" customHeight="1" x14ac:dyDescent="0.25">
      <c r="A1192" s="253"/>
      <c r="B1192" s="373"/>
      <c r="C1192" s="375"/>
      <c r="D1192" s="375"/>
      <c r="E1192" s="375"/>
      <c r="F1192" s="375"/>
      <c r="G1192" s="375"/>
      <c r="H1192" s="375"/>
      <c r="I1192" s="375"/>
      <c r="J1192" s="375"/>
      <c r="K1192" s="375"/>
      <c r="L1192" s="375"/>
      <c r="M1192" s="375"/>
      <c r="N1192" s="375"/>
      <c r="O1192" s="375"/>
      <c r="P1192" s="257"/>
    </row>
    <row r="1193" spans="1:16" ht="21.75" customHeight="1" x14ac:dyDescent="0.25">
      <c r="A1193" s="59"/>
      <c r="B1193" s="272" t="s">
        <v>13</v>
      </c>
      <c r="C1193" s="272"/>
      <c r="D1193" s="272"/>
      <c r="E1193" s="272"/>
      <c r="F1193" s="272"/>
      <c r="G1193" s="272"/>
      <c r="H1193" s="272"/>
      <c r="I1193" s="272"/>
      <c r="J1193" s="272"/>
      <c r="K1193" s="272"/>
      <c r="L1193" s="272"/>
      <c r="M1193" s="272"/>
      <c r="N1193" s="272"/>
      <c r="O1193" s="272"/>
      <c r="P1193" s="272"/>
    </row>
    <row r="1194" spans="1:16" ht="24" customHeight="1" x14ac:dyDescent="0.25">
      <c r="A1194" s="252"/>
      <c r="B1194" s="283" t="s">
        <v>944</v>
      </c>
      <c r="C1194" s="263" t="s">
        <v>943</v>
      </c>
      <c r="D1194" s="263" t="s">
        <v>420</v>
      </c>
      <c r="E1194" s="76" t="s">
        <v>116</v>
      </c>
      <c r="F1194" s="242" t="s">
        <v>111</v>
      </c>
      <c r="G1194" s="228"/>
      <c r="H1194" s="228"/>
      <c r="I1194" s="228">
        <v>5000</v>
      </c>
      <c r="J1194" s="228">
        <v>6889.28</v>
      </c>
      <c r="K1194" s="228"/>
      <c r="L1194" s="228"/>
      <c r="M1194" s="229"/>
      <c r="N1194" s="111" t="s">
        <v>120</v>
      </c>
      <c r="O1194" s="145">
        <v>288005</v>
      </c>
      <c r="P1194" s="55"/>
    </row>
    <row r="1195" spans="1:16" ht="27.75" customHeight="1" x14ac:dyDescent="0.25">
      <c r="A1195" s="253"/>
      <c r="B1195" s="267"/>
      <c r="C1195" s="243"/>
      <c r="D1195" s="243"/>
      <c r="E1195" s="76" t="s">
        <v>116</v>
      </c>
      <c r="F1195" s="243"/>
      <c r="G1195" s="185"/>
      <c r="H1195" s="185">
        <v>0.1</v>
      </c>
      <c r="I1195" s="185">
        <v>1500</v>
      </c>
      <c r="J1195" s="185">
        <v>2066.7840000000001</v>
      </c>
      <c r="K1195" s="185">
        <v>1528.5218</v>
      </c>
      <c r="L1195" s="185"/>
      <c r="M1195" s="230"/>
      <c r="N1195" s="107" t="s">
        <v>118</v>
      </c>
      <c r="O1195" s="145">
        <v>288005</v>
      </c>
      <c r="P1195" s="55"/>
    </row>
    <row r="1196" spans="1:16" ht="63.75" customHeight="1" x14ac:dyDescent="0.25">
      <c r="A1196" s="59"/>
      <c r="B1196" s="182" t="s">
        <v>945</v>
      </c>
      <c r="C1196" s="76" t="s">
        <v>943</v>
      </c>
      <c r="D1196" s="231" t="s">
        <v>420</v>
      </c>
      <c r="E1196" s="76" t="s">
        <v>116</v>
      </c>
      <c r="F1196" s="43" t="s">
        <v>111</v>
      </c>
      <c r="G1196" s="185"/>
      <c r="H1196" s="185"/>
      <c r="I1196" s="185"/>
      <c r="J1196" s="185">
        <v>1000</v>
      </c>
      <c r="K1196" s="185">
        <v>1700</v>
      </c>
      <c r="L1196" s="185"/>
      <c r="M1196" s="230"/>
      <c r="N1196" s="107" t="s">
        <v>118</v>
      </c>
      <c r="O1196" s="145">
        <v>288005</v>
      </c>
      <c r="P1196" s="55"/>
    </row>
    <row r="1197" spans="1:16" ht="21.75" customHeight="1" x14ac:dyDescent="0.25">
      <c r="A1197" s="59"/>
      <c r="B1197" s="218" t="s">
        <v>0</v>
      </c>
      <c r="C1197" s="41"/>
      <c r="D1197" s="41"/>
      <c r="E1197" s="41" t="s">
        <v>116</v>
      </c>
      <c r="F1197" s="232"/>
      <c r="G1197" s="233">
        <f>G1198+G1199+G1200</f>
        <v>0</v>
      </c>
      <c r="H1197" s="233">
        <f t="shared" ref="H1197:K1197" si="72">H1198+H1199+H1200</f>
        <v>0.1</v>
      </c>
      <c r="I1197" s="233">
        <f t="shared" si="72"/>
        <v>6500</v>
      </c>
      <c r="J1197" s="233">
        <f t="shared" si="72"/>
        <v>9956.0640000000003</v>
      </c>
      <c r="K1197" s="233">
        <f t="shared" si="72"/>
        <v>3228.5218</v>
      </c>
      <c r="L1197" s="233"/>
      <c r="M1197" s="233"/>
      <c r="N1197" s="42"/>
      <c r="O1197" s="42"/>
      <c r="P1197" s="219"/>
    </row>
    <row r="1198" spans="1:16" ht="21.75" customHeight="1" x14ac:dyDescent="0.25">
      <c r="A1198" s="59"/>
      <c r="B1198" s="218" t="s">
        <v>120</v>
      </c>
      <c r="C1198" s="41"/>
      <c r="D1198" s="41"/>
      <c r="E1198" s="41" t="s">
        <v>116</v>
      </c>
      <c r="F1198" s="232"/>
      <c r="G1198" s="233"/>
      <c r="H1198" s="233"/>
      <c r="I1198" s="233">
        <f t="shared" ref="I1198:J1198" si="73">I1194</f>
        <v>5000</v>
      </c>
      <c r="J1198" s="233">
        <f t="shared" si="73"/>
        <v>6889.28</v>
      </c>
      <c r="K1198" s="233"/>
      <c r="L1198" s="233"/>
      <c r="M1198" s="233"/>
      <c r="N1198" s="42"/>
      <c r="O1198" s="42"/>
      <c r="P1198" s="219"/>
    </row>
    <row r="1199" spans="1:16" ht="21.75" customHeight="1" x14ac:dyDescent="0.25">
      <c r="A1199" s="59"/>
      <c r="B1199" s="218" t="s">
        <v>118</v>
      </c>
      <c r="C1199" s="41"/>
      <c r="D1199" s="41"/>
      <c r="E1199" s="41" t="s">
        <v>116</v>
      </c>
      <c r="F1199" s="232"/>
      <c r="G1199" s="233"/>
      <c r="H1199" s="233">
        <f t="shared" ref="H1199:K1199" si="74">H1195+H1196</f>
        <v>0.1</v>
      </c>
      <c r="I1199" s="233">
        <f t="shared" si="74"/>
        <v>1500</v>
      </c>
      <c r="J1199" s="233">
        <f t="shared" si="74"/>
        <v>3066.7840000000001</v>
      </c>
      <c r="K1199" s="233">
        <f t="shared" si="74"/>
        <v>3228.5218</v>
      </c>
      <c r="L1199" s="233"/>
      <c r="M1199" s="233"/>
      <c r="N1199" s="42"/>
      <c r="O1199" s="42"/>
      <c r="P1199" s="219"/>
    </row>
    <row r="1200" spans="1:16" ht="21.75" customHeight="1" x14ac:dyDescent="0.25">
      <c r="A1200" s="59"/>
      <c r="B1200" s="218" t="s">
        <v>104</v>
      </c>
      <c r="C1200" s="41"/>
      <c r="D1200" s="41"/>
      <c r="E1200" s="41" t="s">
        <v>116</v>
      </c>
      <c r="F1200" s="232"/>
      <c r="G1200" s="233"/>
      <c r="H1200" s="233"/>
      <c r="I1200" s="233"/>
      <c r="J1200" s="233"/>
      <c r="K1200" s="233"/>
      <c r="L1200" s="233"/>
      <c r="M1200" s="233"/>
      <c r="N1200" s="42"/>
      <c r="O1200" s="42"/>
      <c r="P1200" s="219"/>
    </row>
    <row r="1201" spans="1:16" ht="21.75" customHeight="1" x14ac:dyDescent="0.25">
      <c r="A1201" s="9"/>
      <c r="B1201" s="9" t="s">
        <v>946</v>
      </c>
      <c r="C1201" s="10"/>
      <c r="D1201" s="10"/>
      <c r="E1201" s="10" t="s">
        <v>116</v>
      </c>
      <c r="F1201" s="25"/>
      <c r="G1201" s="28">
        <f>G1202+G1203+G1204</f>
        <v>227.2</v>
      </c>
      <c r="H1201" s="28">
        <f t="shared" ref="H1201:M1201" si="75">H1202+H1203+H1204</f>
        <v>1130.4503999999999</v>
      </c>
      <c r="I1201" s="28">
        <f t="shared" si="75"/>
        <v>12655.038</v>
      </c>
      <c r="J1201" s="28">
        <f t="shared" si="75"/>
        <v>34997.379999999997</v>
      </c>
      <c r="K1201" s="28">
        <f t="shared" si="75"/>
        <v>120461.95699999999</v>
      </c>
      <c r="L1201" s="28">
        <f t="shared" si="75"/>
        <v>16564.643</v>
      </c>
      <c r="M1201" s="28">
        <f t="shared" si="75"/>
        <v>9795</v>
      </c>
      <c r="N1201" s="27"/>
      <c r="O1201" s="27"/>
      <c r="P1201" s="26"/>
    </row>
    <row r="1202" spans="1:16" ht="21.75" customHeight="1" x14ac:dyDescent="0.25">
      <c r="A1202" s="9"/>
      <c r="B1202" s="9" t="s">
        <v>120</v>
      </c>
      <c r="C1202" s="10"/>
      <c r="D1202" s="10"/>
      <c r="E1202" s="10" t="s">
        <v>116</v>
      </c>
      <c r="F1202" s="25"/>
      <c r="G1202" s="28">
        <f>G1186+G1198</f>
        <v>0</v>
      </c>
      <c r="H1202" s="28">
        <f t="shared" ref="H1202:M1202" si="76">H1186+H1198</f>
        <v>0</v>
      </c>
      <c r="I1202" s="28">
        <f t="shared" si="76"/>
        <v>8000</v>
      </c>
      <c r="J1202" s="28">
        <f t="shared" si="76"/>
        <v>27389.279999999999</v>
      </c>
      <c r="K1202" s="28">
        <f t="shared" si="76"/>
        <v>83600</v>
      </c>
      <c r="L1202" s="28">
        <f t="shared" si="76"/>
        <v>0</v>
      </c>
      <c r="M1202" s="28">
        <f t="shared" si="76"/>
        <v>0</v>
      </c>
      <c r="N1202" s="27"/>
      <c r="O1202" s="27"/>
      <c r="P1202" s="26"/>
    </row>
    <row r="1203" spans="1:16" ht="21.75" customHeight="1" x14ac:dyDescent="0.25">
      <c r="A1203" s="9"/>
      <c r="B1203" s="9" t="s">
        <v>118</v>
      </c>
      <c r="C1203" s="10"/>
      <c r="D1203" s="10"/>
      <c r="E1203" s="10" t="s">
        <v>116</v>
      </c>
      <c r="F1203" s="25"/>
      <c r="G1203" s="28">
        <v>227.2</v>
      </c>
      <c r="H1203" s="28">
        <v>1130.4503999999999</v>
      </c>
      <c r="I1203" s="28">
        <v>4655.0379999999996</v>
      </c>
      <c r="J1203" s="28">
        <v>7608.1</v>
      </c>
      <c r="K1203" s="28">
        <v>36861.957000000002</v>
      </c>
      <c r="L1203" s="28">
        <v>16554.643</v>
      </c>
      <c r="M1203" s="28">
        <v>9795</v>
      </c>
      <c r="N1203" s="27"/>
      <c r="O1203" s="27"/>
      <c r="P1203" s="26"/>
    </row>
    <row r="1204" spans="1:16" ht="21.75" customHeight="1" x14ac:dyDescent="0.25">
      <c r="A1204" s="9"/>
      <c r="B1204" s="9" t="s">
        <v>104</v>
      </c>
      <c r="C1204" s="9"/>
      <c r="D1204" s="9"/>
      <c r="E1204" s="10" t="s">
        <v>116</v>
      </c>
      <c r="F1204" s="9"/>
      <c r="G1204" s="8">
        <v>0</v>
      </c>
      <c r="H1204" s="8">
        <v>0</v>
      </c>
      <c r="I1204" s="8">
        <v>0</v>
      </c>
      <c r="J1204" s="8">
        <v>0</v>
      </c>
      <c r="K1204" s="8">
        <v>0</v>
      </c>
      <c r="L1204" s="8">
        <v>10</v>
      </c>
      <c r="M1204" s="8">
        <v>0</v>
      </c>
      <c r="N1204" s="10"/>
      <c r="O1204" s="10"/>
      <c r="P1204" s="9"/>
    </row>
    <row r="1205" spans="1:16" ht="18.75" customHeight="1" x14ac:dyDescent="0.25">
      <c r="A1205" s="59"/>
      <c r="B1205" s="307" t="s">
        <v>65</v>
      </c>
      <c r="C1205" s="308"/>
      <c r="D1205" s="308"/>
      <c r="E1205" s="308"/>
      <c r="F1205" s="308"/>
      <c r="G1205" s="308"/>
      <c r="H1205" s="308"/>
      <c r="I1205" s="308"/>
      <c r="J1205" s="308"/>
      <c r="K1205" s="308"/>
      <c r="L1205" s="308"/>
      <c r="M1205" s="308"/>
      <c r="N1205" s="308"/>
      <c r="O1205" s="151"/>
      <c r="P1205" s="68"/>
    </row>
    <row r="1206" spans="1:16" ht="18.75" customHeight="1" x14ac:dyDescent="0.25">
      <c r="A1206" s="49">
        <v>30</v>
      </c>
      <c r="B1206" s="286" t="s">
        <v>947</v>
      </c>
      <c r="C1206" s="287"/>
      <c r="D1206" s="287"/>
      <c r="E1206" s="287"/>
      <c r="F1206" s="287"/>
      <c r="G1206" s="287"/>
      <c r="H1206" s="287"/>
      <c r="I1206" s="287"/>
      <c r="J1206" s="287"/>
      <c r="K1206" s="67"/>
      <c r="L1206" s="67"/>
      <c r="M1206" s="67"/>
      <c r="N1206" s="67"/>
      <c r="O1206" s="67"/>
      <c r="P1206" s="50"/>
    </row>
    <row r="1207" spans="1:16" ht="23.25" customHeight="1" x14ac:dyDescent="0.25">
      <c r="A1207" s="49"/>
      <c r="B1207" s="248" t="s">
        <v>13</v>
      </c>
      <c r="C1207" s="249"/>
      <c r="D1207" s="249"/>
      <c r="E1207" s="249"/>
      <c r="F1207" s="249"/>
      <c r="G1207" s="249"/>
      <c r="H1207" s="249"/>
      <c r="I1207" s="249"/>
      <c r="J1207" s="249"/>
      <c r="K1207" s="249"/>
      <c r="L1207" s="249"/>
      <c r="M1207" s="249"/>
      <c r="N1207" s="249"/>
      <c r="O1207" s="249"/>
      <c r="P1207" s="250"/>
    </row>
    <row r="1208" spans="1:16" ht="36.75" customHeight="1" x14ac:dyDescent="0.25">
      <c r="A1208" s="49"/>
      <c r="B1208" s="54" t="s">
        <v>948</v>
      </c>
      <c r="C1208" s="43" t="s">
        <v>949</v>
      </c>
      <c r="D1208" s="231" t="s">
        <v>420</v>
      </c>
      <c r="E1208" s="43" t="s">
        <v>91</v>
      </c>
      <c r="F1208" s="50"/>
      <c r="G1208" s="234">
        <v>2798.973</v>
      </c>
      <c r="H1208" s="234">
        <v>3283.8860000000004</v>
      </c>
      <c r="I1208" s="234">
        <v>4441.1989999999996</v>
      </c>
      <c r="J1208" s="234">
        <v>2899.2429999999999</v>
      </c>
      <c r="K1208" s="234">
        <v>3044.2049999999999</v>
      </c>
      <c r="L1208" s="234">
        <v>3211.6362749999998</v>
      </c>
      <c r="M1208" s="234">
        <v>3388.2762701249994</v>
      </c>
      <c r="N1208" s="43" t="s">
        <v>104</v>
      </c>
      <c r="O1208" s="43" t="s">
        <v>170</v>
      </c>
      <c r="P1208" s="50"/>
    </row>
    <row r="1209" spans="1:16" ht="36.75" customHeight="1" x14ac:dyDescent="0.25">
      <c r="A1209" s="49"/>
      <c r="B1209" s="54" t="s">
        <v>173</v>
      </c>
      <c r="C1209" s="43" t="s">
        <v>949</v>
      </c>
      <c r="D1209" s="231" t="s">
        <v>420</v>
      </c>
      <c r="E1209" s="43" t="s">
        <v>91</v>
      </c>
      <c r="F1209" s="1"/>
      <c r="G1209" s="1">
        <v>1074.356</v>
      </c>
      <c r="H1209" s="1">
        <v>1326.7850000000001</v>
      </c>
      <c r="I1209" s="1">
        <v>2457.1999999999998</v>
      </c>
      <c r="J1209" s="1">
        <v>806.12400000000002</v>
      </c>
      <c r="K1209" s="1">
        <v>846.43</v>
      </c>
      <c r="L1209" s="1">
        <v>892.9836499999999</v>
      </c>
      <c r="M1209" s="1">
        <v>942.09775074999982</v>
      </c>
      <c r="N1209" s="43" t="s">
        <v>104</v>
      </c>
      <c r="O1209" s="1" t="s">
        <v>170</v>
      </c>
      <c r="P1209" s="50"/>
    </row>
    <row r="1210" spans="1:16" ht="36.75" customHeight="1" x14ac:dyDescent="0.25">
      <c r="A1210" s="49"/>
      <c r="B1210" s="54" t="s">
        <v>950</v>
      </c>
      <c r="C1210" s="43" t="s">
        <v>949</v>
      </c>
      <c r="D1210" s="231" t="s">
        <v>420</v>
      </c>
      <c r="E1210" s="43" t="s">
        <v>91</v>
      </c>
      <c r="F1210" s="1"/>
      <c r="G1210" s="1">
        <v>560</v>
      </c>
      <c r="H1210" s="1">
        <v>721</v>
      </c>
      <c r="I1210" s="1">
        <v>795</v>
      </c>
      <c r="J1210" s="1">
        <v>838.72500000000002</v>
      </c>
      <c r="K1210" s="1">
        <v>880.66099999999994</v>
      </c>
      <c r="L1210" s="1">
        <v>929.09735499999988</v>
      </c>
      <c r="M1210" s="1">
        <v>980.19770952499982</v>
      </c>
      <c r="N1210" s="43" t="s">
        <v>104</v>
      </c>
      <c r="O1210" s="1" t="s">
        <v>170</v>
      </c>
      <c r="P1210" s="50"/>
    </row>
    <row r="1211" spans="1:16" ht="36.75" customHeight="1" x14ac:dyDescent="0.25">
      <c r="A1211" s="49"/>
      <c r="B1211" s="54" t="s">
        <v>951</v>
      </c>
      <c r="C1211" s="43" t="s">
        <v>949</v>
      </c>
      <c r="D1211" s="231" t="s">
        <v>420</v>
      </c>
      <c r="E1211" s="43" t="s">
        <v>91</v>
      </c>
      <c r="F1211" s="1"/>
      <c r="G1211" s="1">
        <v>150</v>
      </c>
      <c r="H1211" s="1">
        <v>264.48399999999998</v>
      </c>
      <c r="I1211" s="1">
        <v>280</v>
      </c>
      <c r="J1211" s="1">
        <v>295.39999999999998</v>
      </c>
      <c r="K1211" s="1">
        <v>310.17</v>
      </c>
      <c r="L1211" s="1">
        <v>327.22935000000001</v>
      </c>
      <c r="M1211" s="1">
        <v>345.22696424999998</v>
      </c>
      <c r="N1211" s="43" t="s">
        <v>104</v>
      </c>
      <c r="O1211" s="1" t="s">
        <v>170</v>
      </c>
      <c r="P1211" s="50"/>
    </row>
    <row r="1212" spans="1:16" ht="36.75" customHeight="1" x14ac:dyDescent="0.25">
      <c r="A1212" s="49"/>
      <c r="B1212" s="54" t="s">
        <v>174</v>
      </c>
      <c r="C1212" s="43" t="s">
        <v>949</v>
      </c>
      <c r="D1212" s="231" t="s">
        <v>420</v>
      </c>
      <c r="E1212" s="43" t="s">
        <v>91</v>
      </c>
      <c r="F1212" s="1"/>
      <c r="G1212" s="1">
        <v>79.322000000000003</v>
      </c>
      <c r="H1212" s="1">
        <v>273</v>
      </c>
      <c r="I1212" s="1">
        <v>240</v>
      </c>
      <c r="J1212" s="1">
        <v>253.2</v>
      </c>
      <c r="K1212" s="1">
        <v>265.86</v>
      </c>
      <c r="L1212" s="1">
        <v>280.48230000000001</v>
      </c>
      <c r="M1212" s="1">
        <v>295.90882649999998</v>
      </c>
      <c r="N1212" s="43" t="s">
        <v>104</v>
      </c>
      <c r="O1212" s="1" t="s">
        <v>170</v>
      </c>
      <c r="P1212" s="50"/>
    </row>
    <row r="1213" spans="1:16" ht="36.75" customHeight="1" x14ac:dyDescent="0.25">
      <c r="A1213" s="49"/>
      <c r="B1213" s="54" t="s">
        <v>175</v>
      </c>
      <c r="C1213" s="43" t="s">
        <v>949</v>
      </c>
      <c r="D1213" s="231" t="s">
        <v>420</v>
      </c>
      <c r="E1213" s="43" t="s">
        <v>91</v>
      </c>
      <c r="F1213" s="1"/>
      <c r="G1213" s="1">
        <v>935.29499999999996</v>
      </c>
      <c r="H1213" s="1">
        <v>698.61699999999996</v>
      </c>
      <c r="I1213" s="1">
        <v>668.99900000000002</v>
      </c>
      <c r="J1213" s="1">
        <v>705.79399999999998</v>
      </c>
      <c r="K1213" s="1">
        <v>741.08399999999995</v>
      </c>
      <c r="L1213" s="1">
        <v>781.84361999999987</v>
      </c>
      <c r="M1213" s="1">
        <v>824.84501909999983</v>
      </c>
      <c r="N1213" s="43" t="s">
        <v>104</v>
      </c>
      <c r="O1213" s="1" t="s">
        <v>171</v>
      </c>
      <c r="P1213" s="50"/>
    </row>
    <row r="1214" spans="1:16" ht="36.75" customHeight="1" x14ac:dyDescent="0.25">
      <c r="A1214" s="49"/>
      <c r="B1214" s="54" t="s">
        <v>952</v>
      </c>
      <c r="C1214" s="43" t="s">
        <v>949</v>
      </c>
      <c r="D1214" s="231" t="s">
        <v>420</v>
      </c>
      <c r="E1214" s="43" t="s">
        <v>91</v>
      </c>
      <c r="F1214" s="50"/>
      <c r="G1214" s="234">
        <v>3847.087</v>
      </c>
      <c r="H1214" s="234">
        <v>3739.0030000000002</v>
      </c>
      <c r="I1214" s="234">
        <v>5270</v>
      </c>
      <c r="J1214" s="234">
        <v>5559.8499999999995</v>
      </c>
      <c r="K1214" s="234">
        <v>5837.8440000000001</v>
      </c>
      <c r="L1214" s="234">
        <v>6158.9254200000005</v>
      </c>
      <c r="M1214" s="234">
        <v>6497.6663180999994</v>
      </c>
      <c r="N1214" s="43" t="s">
        <v>104</v>
      </c>
      <c r="O1214" s="43" t="s">
        <v>172</v>
      </c>
      <c r="P1214" s="50"/>
    </row>
    <row r="1215" spans="1:16" ht="36.75" customHeight="1" x14ac:dyDescent="0.25">
      <c r="A1215" s="49"/>
      <c r="B1215" s="54" t="s">
        <v>176</v>
      </c>
      <c r="C1215" s="43" t="s">
        <v>949</v>
      </c>
      <c r="D1215" s="231" t="s">
        <v>420</v>
      </c>
      <c r="E1215" s="43" t="s">
        <v>91</v>
      </c>
      <c r="F1215" s="1"/>
      <c r="G1215" s="1">
        <v>1849.4829999999999</v>
      </c>
      <c r="H1215" s="1">
        <v>1508.88</v>
      </c>
      <c r="I1215" s="1">
        <v>2800</v>
      </c>
      <c r="J1215" s="1">
        <v>2954</v>
      </c>
      <c r="K1215" s="1">
        <v>3101.7</v>
      </c>
      <c r="L1215" s="1">
        <v>3272.2934999999998</v>
      </c>
      <c r="M1215" s="1">
        <v>3452.2696424999995</v>
      </c>
      <c r="N1215" s="43" t="s">
        <v>104</v>
      </c>
      <c r="O1215" s="1" t="s">
        <v>172</v>
      </c>
      <c r="P1215" s="50"/>
    </row>
    <row r="1216" spans="1:16" ht="46.5" customHeight="1" x14ac:dyDescent="0.25">
      <c r="A1216" s="49"/>
      <c r="B1216" s="54" t="s">
        <v>177</v>
      </c>
      <c r="C1216" s="43" t="s">
        <v>949</v>
      </c>
      <c r="D1216" s="231" t="s">
        <v>420</v>
      </c>
      <c r="E1216" s="43" t="s">
        <v>91</v>
      </c>
      <c r="F1216" s="1"/>
      <c r="G1216" s="1">
        <v>1099.3119999999999</v>
      </c>
      <c r="H1216" s="1">
        <v>1000</v>
      </c>
      <c r="I1216" s="1">
        <v>1390</v>
      </c>
      <c r="J1216" s="1">
        <v>1466.45</v>
      </c>
      <c r="K1216" s="1">
        <v>1539.7729999999999</v>
      </c>
      <c r="L1216" s="1">
        <v>1624.4605149999998</v>
      </c>
      <c r="M1216" s="1">
        <v>1713.8058433249996</v>
      </c>
      <c r="N1216" s="43" t="s">
        <v>104</v>
      </c>
      <c r="O1216" s="1" t="s">
        <v>172</v>
      </c>
      <c r="P1216" s="50"/>
    </row>
    <row r="1217" spans="1:16" ht="45.75" customHeight="1" x14ac:dyDescent="0.25">
      <c r="A1217" s="49"/>
      <c r="B1217" s="54" t="s">
        <v>953</v>
      </c>
      <c r="C1217" s="43" t="s">
        <v>949</v>
      </c>
      <c r="D1217" s="231" t="s">
        <v>420</v>
      </c>
      <c r="E1217" s="43" t="s">
        <v>91</v>
      </c>
      <c r="F1217" s="1"/>
      <c r="G1217" s="1">
        <v>198.292</v>
      </c>
      <c r="H1217" s="1">
        <v>465.32299999999998</v>
      </c>
      <c r="I1217" s="1">
        <v>250</v>
      </c>
      <c r="J1217" s="1">
        <v>263.75</v>
      </c>
      <c r="K1217" s="1">
        <v>276.93799999999999</v>
      </c>
      <c r="L1217" s="1">
        <v>292.16958999999997</v>
      </c>
      <c r="M1217" s="1">
        <v>308.23891744999997</v>
      </c>
      <c r="N1217" s="43" t="s">
        <v>104</v>
      </c>
      <c r="O1217" s="1" t="s">
        <v>172</v>
      </c>
      <c r="P1217" s="50"/>
    </row>
    <row r="1218" spans="1:16" ht="52.5" customHeight="1" x14ac:dyDescent="0.25">
      <c r="A1218" s="49"/>
      <c r="B1218" s="54" t="s">
        <v>955</v>
      </c>
      <c r="C1218" s="43" t="s">
        <v>949</v>
      </c>
      <c r="D1218" s="231" t="s">
        <v>420</v>
      </c>
      <c r="E1218" s="43" t="s">
        <v>91</v>
      </c>
      <c r="F1218" s="1"/>
      <c r="G1218" s="1">
        <v>300</v>
      </c>
      <c r="H1218" s="1">
        <v>343.3</v>
      </c>
      <c r="I1218" s="1">
        <v>380</v>
      </c>
      <c r="J1218" s="1">
        <v>400.9</v>
      </c>
      <c r="K1218" s="1">
        <v>420.94499999999999</v>
      </c>
      <c r="L1218" s="1">
        <v>444.09697499999999</v>
      </c>
      <c r="M1218" s="1">
        <v>468.52230862499994</v>
      </c>
      <c r="N1218" s="43" t="s">
        <v>104</v>
      </c>
      <c r="O1218" s="1" t="s">
        <v>172</v>
      </c>
      <c r="P1218" s="235"/>
    </row>
    <row r="1219" spans="1:16" ht="50.25" customHeight="1" x14ac:dyDescent="0.25">
      <c r="A1219" s="49"/>
      <c r="B1219" s="54" t="s">
        <v>956</v>
      </c>
      <c r="C1219" s="43" t="s">
        <v>949</v>
      </c>
      <c r="D1219" s="231" t="s">
        <v>420</v>
      </c>
      <c r="E1219" s="43" t="s">
        <v>91</v>
      </c>
      <c r="F1219" s="3"/>
      <c r="G1219" s="1">
        <v>400</v>
      </c>
      <c r="H1219" s="1">
        <v>421.5</v>
      </c>
      <c r="I1219" s="1">
        <v>450</v>
      </c>
      <c r="J1219" s="1">
        <v>474.75</v>
      </c>
      <c r="K1219" s="1">
        <v>498.488</v>
      </c>
      <c r="L1219" s="1">
        <v>525.90483999999992</v>
      </c>
      <c r="M1219" s="1">
        <v>554.82960619999983</v>
      </c>
      <c r="N1219" s="43" t="s">
        <v>104</v>
      </c>
      <c r="O1219" s="3">
        <v>458022</v>
      </c>
      <c r="P1219" s="235"/>
    </row>
    <row r="1220" spans="1:16" ht="21.75" customHeight="1" x14ac:dyDescent="0.25">
      <c r="A1220" s="10"/>
      <c r="B1220" s="9" t="s">
        <v>1026</v>
      </c>
      <c r="C1220" s="9"/>
      <c r="D1220" s="9"/>
      <c r="E1220" s="8" t="s">
        <v>116</v>
      </c>
      <c r="F1220" s="8"/>
      <c r="G1220" s="8">
        <f>G1221</f>
        <v>6646.0599999999995</v>
      </c>
      <c r="H1220" s="8">
        <f t="shared" ref="H1220:M1220" si="77">H1221</f>
        <v>7022.889000000001</v>
      </c>
      <c r="I1220" s="8">
        <f t="shared" si="77"/>
        <v>9711.1990000000005</v>
      </c>
      <c r="J1220" s="8">
        <f t="shared" si="77"/>
        <v>8459.0929999999989</v>
      </c>
      <c r="K1220" s="8">
        <f t="shared" si="77"/>
        <v>8882.0489999999991</v>
      </c>
      <c r="L1220" s="8">
        <f t="shared" si="77"/>
        <v>9370.5616950000003</v>
      </c>
      <c r="M1220" s="8">
        <f t="shared" si="77"/>
        <v>9885.9425882249998</v>
      </c>
      <c r="N1220" s="10"/>
      <c r="O1220" s="10"/>
      <c r="P1220" s="26"/>
    </row>
    <row r="1221" spans="1:16" x14ac:dyDescent="0.25">
      <c r="A1221" s="10"/>
      <c r="B1221" s="9" t="s">
        <v>104</v>
      </c>
      <c r="C1221" s="9"/>
      <c r="D1221" s="9"/>
      <c r="E1221" s="8" t="s">
        <v>116</v>
      </c>
      <c r="F1221" s="8"/>
      <c r="G1221" s="8">
        <f>G1208+G1214</f>
        <v>6646.0599999999995</v>
      </c>
      <c r="H1221" s="8">
        <f t="shared" ref="H1221:M1221" si="78">H1208+H1214</f>
        <v>7022.889000000001</v>
      </c>
      <c r="I1221" s="8">
        <f t="shared" si="78"/>
        <v>9711.1990000000005</v>
      </c>
      <c r="J1221" s="8">
        <f t="shared" si="78"/>
        <v>8459.0929999999989</v>
      </c>
      <c r="K1221" s="8">
        <f t="shared" si="78"/>
        <v>8882.0489999999991</v>
      </c>
      <c r="L1221" s="8">
        <f t="shared" si="78"/>
        <v>9370.5616950000003</v>
      </c>
      <c r="M1221" s="8">
        <f t="shared" si="78"/>
        <v>9885.9425882249998</v>
      </c>
      <c r="N1221" s="10"/>
      <c r="O1221" s="10"/>
      <c r="P1221" s="26"/>
    </row>
    <row r="1222" spans="1:16" ht="28.5" x14ac:dyDescent="0.25">
      <c r="A1222" s="29"/>
      <c r="B1222" s="30" t="s">
        <v>954</v>
      </c>
      <c r="C1222" s="30"/>
      <c r="D1222" s="30"/>
      <c r="E1222" s="31" t="s">
        <v>116</v>
      </c>
      <c r="F1222" s="31"/>
      <c r="G1222" s="31">
        <v>99776.016300999996</v>
      </c>
      <c r="H1222" s="31">
        <v>202233.33579899999</v>
      </c>
      <c r="I1222" s="31">
        <v>222778.29674999998</v>
      </c>
      <c r="J1222" s="31">
        <v>423893.81670760002</v>
      </c>
      <c r="K1222" s="31">
        <v>665210.70079999988</v>
      </c>
      <c r="L1222" s="31">
        <v>555086.43066354678</v>
      </c>
      <c r="M1222" s="31">
        <v>978484.12069756503</v>
      </c>
      <c r="N1222" s="29"/>
      <c r="O1222" s="29"/>
      <c r="P1222" s="32"/>
    </row>
    <row r="1223" spans="1:16" x14ac:dyDescent="0.25">
      <c r="A1223" s="14"/>
      <c r="B1223" s="15"/>
      <c r="C1223" s="15"/>
      <c r="D1223" s="15"/>
      <c r="E1223" s="16"/>
      <c r="F1223" s="16"/>
      <c r="G1223" s="16"/>
      <c r="H1223" s="16"/>
      <c r="I1223" s="16"/>
      <c r="J1223" s="16"/>
      <c r="K1223" s="16"/>
      <c r="L1223" s="16"/>
      <c r="M1223" s="16"/>
      <c r="N1223" s="14"/>
      <c r="O1223" s="14"/>
      <c r="P1223" s="17"/>
    </row>
    <row r="1224" spans="1:16" x14ac:dyDescent="0.25">
      <c r="A1224" s="236"/>
      <c r="B1224" s="236" t="s">
        <v>957</v>
      </c>
      <c r="C1224" s="237"/>
      <c r="D1224" s="237"/>
      <c r="E1224" s="237"/>
      <c r="F1224" s="236"/>
      <c r="G1224" s="236"/>
      <c r="H1224" s="236"/>
      <c r="I1224" s="236"/>
      <c r="J1224" s="238"/>
      <c r="K1224" s="238"/>
      <c r="L1224" s="238"/>
      <c r="M1224" s="238"/>
      <c r="N1224" s="237"/>
      <c r="O1224" s="237"/>
      <c r="P1224" s="236"/>
    </row>
    <row r="1225" spans="1:16" x14ac:dyDescent="0.25">
      <c r="A1225" s="236"/>
      <c r="B1225" s="356" t="s">
        <v>121</v>
      </c>
      <c r="C1225" s="356"/>
      <c r="D1225" s="356"/>
      <c r="E1225" s="356"/>
      <c r="F1225" s="356"/>
      <c r="G1225" s="356"/>
      <c r="H1225" s="356"/>
      <c r="I1225" s="356"/>
      <c r="J1225" s="356"/>
      <c r="K1225" s="356"/>
      <c r="L1225" s="356"/>
      <c r="M1225" s="356"/>
      <c r="N1225" s="356"/>
      <c r="O1225" s="356"/>
      <c r="P1225" s="356"/>
    </row>
    <row r="1226" spans="1:16" x14ac:dyDescent="0.25">
      <c r="A1226" s="236"/>
      <c r="B1226" s="356" t="s">
        <v>958</v>
      </c>
      <c r="C1226" s="356"/>
      <c r="D1226" s="356"/>
      <c r="E1226" s="356"/>
      <c r="F1226" s="356"/>
      <c r="G1226" s="356"/>
      <c r="H1226" s="356"/>
      <c r="I1226" s="356"/>
      <c r="J1226" s="356"/>
      <c r="K1226" s="356"/>
      <c r="L1226" s="356"/>
      <c r="M1226" s="356"/>
      <c r="N1226" s="356"/>
      <c r="O1226" s="356"/>
      <c r="P1226" s="356"/>
    </row>
    <row r="1227" spans="1:16" x14ac:dyDescent="0.25">
      <c r="A1227" s="236"/>
      <c r="B1227" s="356" t="s">
        <v>129</v>
      </c>
      <c r="C1227" s="356"/>
      <c r="D1227" s="356"/>
      <c r="E1227" s="356"/>
      <c r="F1227" s="356"/>
      <c r="G1227" s="356"/>
      <c r="H1227" s="356"/>
      <c r="I1227" s="356"/>
      <c r="J1227" s="356"/>
      <c r="K1227" s="356"/>
      <c r="L1227" s="356"/>
      <c r="M1227" s="356"/>
      <c r="N1227" s="356"/>
      <c r="O1227" s="356"/>
      <c r="P1227" s="356"/>
    </row>
    <row r="1228" spans="1:16" x14ac:dyDescent="0.25">
      <c r="A1228" s="236"/>
      <c r="B1228" s="356" t="s">
        <v>959</v>
      </c>
      <c r="C1228" s="356"/>
      <c r="D1228" s="356"/>
      <c r="E1228" s="356"/>
      <c r="F1228" s="356"/>
      <c r="G1228" s="356"/>
      <c r="H1228" s="356"/>
      <c r="I1228" s="356"/>
      <c r="J1228" s="356"/>
      <c r="K1228" s="356"/>
      <c r="L1228" s="356"/>
      <c r="M1228" s="356"/>
      <c r="N1228" s="356"/>
      <c r="O1228" s="356"/>
      <c r="P1228" s="356"/>
    </row>
    <row r="1229" spans="1:16" x14ac:dyDescent="0.25">
      <c r="A1229" s="236"/>
      <c r="B1229" s="356" t="s">
        <v>960</v>
      </c>
      <c r="C1229" s="356"/>
      <c r="D1229" s="356"/>
      <c r="E1229" s="356"/>
      <c r="F1229" s="356"/>
      <c r="G1229" s="356"/>
      <c r="H1229" s="356"/>
      <c r="I1229" s="356"/>
      <c r="J1229" s="356"/>
      <c r="K1229" s="356"/>
      <c r="L1229" s="356"/>
      <c r="M1229" s="356"/>
      <c r="N1229" s="356"/>
      <c r="O1229" s="356"/>
      <c r="P1229" s="356"/>
    </row>
    <row r="1230" spans="1:16" x14ac:dyDescent="0.25">
      <c r="A1230" s="236"/>
      <c r="B1230" s="356" t="s">
        <v>961</v>
      </c>
      <c r="C1230" s="356"/>
      <c r="D1230" s="356"/>
      <c r="E1230" s="356"/>
      <c r="F1230" s="356"/>
      <c r="G1230" s="356"/>
      <c r="H1230" s="356"/>
      <c r="I1230" s="356"/>
      <c r="J1230" s="356"/>
      <c r="K1230" s="356"/>
      <c r="L1230" s="356"/>
      <c r="M1230" s="356"/>
      <c r="N1230" s="356"/>
      <c r="O1230" s="356"/>
      <c r="P1230" s="356"/>
    </row>
    <row r="1231" spans="1:16" x14ac:dyDescent="0.25">
      <c r="A1231" s="236"/>
      <c r="B1231" s="356" t="s">
        <v>962</v>
      </c>
      <c r="C1231" s="356"/>
      <c r="D1231" s="356"/>
      <c r="E1231" s="356"/>
      <c r="F1231" s="356"/>
      <c r="G1231" s="356"/>
      <c r="H1231" s="356"/>
      <c r="I1231" s="356"/>
      <c r="J1231" s="356"/>
      <c r="K1231" s="356"/>
      <c r="L1231" s="356"/>
      <c r="M1231" s="356"/>
      <c r="N1231" s="356"/>
      <c r="O1231" s="356"/>
      <c r="P1231" s="356"/>
    </row>
    <row r="1232" spans="1:16" x14ac:dyDescent="0.25">
      <c r="A1232" s="236"/>
      <c r="B1232" s="356" t="s">
        <v>710</v>
      </c>
      <c r="C1232" s="356"/>
      <c r="D1232" s="356"/>
      <c r="E1232" s="356"/>
      <c r="F1232" s="356"/>
      <c r="G1232" s="356"/>
      <c r="H1232" s="356"/>
      <c r="I1232" s="356"/>
      <c r="J1232" s="356"/>
      <c r="K1232" s="356"/>
      <c r="L1232" s="356"/>
      <c r="M1232" s="356"/>
      <c r="N1232" s="356"/>
      <c r="O1232" s="356"/>
      <c r="P1232" s="356"/>
    </row>
    <row r="1233" spans="1:16" x14ac:dyDescent="0.25">
      <c r="A1233" s="236"/>
      <c r="B1233" s="356" t="s">
        <v>963</v>
      </c>
      <c r="C1233" s="356"/>
      <c r="D1233" s="356"/>
      <c r="E1233" s="356"/>
      <c r="F1233" s="356"/>
      <c r="G1233" s="356"/>
      <c r="H1233" s="356"/>
      <c r="I1233" s="356"/>
      <c r="J1233" s="356"/>
      <c r="K1233" s="356"/>
      <c r="L1233" s="356"/>
      <c r="M1233" s="356"/>
      <c r="N1233" s="356"/>
      <c r="O1233" s="356"/>
      <c r="P1233" s="356"/>
    </row>
    <row r="1234" spans="1:16" x14ac:dyDescent="0.25">
      <c r="A1234" s="236"/>
      <c r="B1234" s="356" t="s">
        <v>964</v>
      </c>
      <c r="C1234" s="356"/>
      <c r="D1234" s="356"/>
      <c r="E1234" s="356"/>
      <c r="F1234" s="356"/>
      <c r="G1234" s="356"/>
      <c r="H1234" s="356"/>
      <c r="I1234" s="356"/>
      <c r="J1234" s="356"/>
      <c r="K1234" s="356"/>
      <c r="L1234" s="356"/>
      <c r="M1234" s="356"/>
      <c r="N1234" s="356"/>
      <c r="O1234" s="356"/>
      <c r="P1234" s="356"/>
    </row>
    <row r="1235" spans="1:16" x14ac:dyDescent="0.25">
      <c r="A1235" s="236"/>
      <c r="B1235" s="356" t="s">
        <v>965</v>
      </c>
      <c r="C1235" s="356"/>
      <c r="D1235" s="356"/>
      <c r="E1235" s="356"/>
      <c r="F1235" s="356"/>
      <c r="G1235" s="356"/>
      <c r="H1235" s="356"/>
      <c r="I1235" s="356"/>
      <c r="J1235" s="356"/>
      <c r="K1235" s="356"/>
      <c r="L1235" s="356"/>
      <c r="M1235" s="356"/>
      <c r="N1235" s="356"/>
      <c r="O1235" s="356"/>
      <c r="P1235" s="356"/>
    </row>
    <row r="1236" spans="1:16" x14ac:dyDescent="0.25">
      <c r="A1236" s="236"/>
      <c r="B1236" s="356" t="s">
        <v>966</v>
      </c>
      <c r="C1236" s="356"/>
      <c r="D1236" s="356"/>
      <c r="E1236" s="356"/>
      <c r="F1236" s="356"/>
      <c r="G1236" s="356"/>
      <c r="H1236" s="356"/>
      <c r="I1236" s="356"/>
      <c r="J1236" s="356"/>
      <c r="K1236" s="356"/>
      <c r="L1236" s="356"/>
      <c r="M1236" s="356"/>
      <c r="N1236" s="356"/>
      <c r="O1236" s="356"/>
      <c r="P1236" s="356"/>
    </row>
    <row r="1237" spans="1:16" x14ac:dyDescent="0.25">
      <c r="A1237" s="236"/>
      <c r="B1237" s="356" t="s">
        <v>967</v>
      </c>
      <c r="C1237" s="356"/>
      <c r="D1237" s="356"/>
      <c r="E1237" s="356"/>
      <c r="F1237" s="356"/>
      <c r="G1237" s="356"/>
      <c r="H1237" s="356"/>
      <c r="I1237" s="356"/>
      <c r="J1237" s="356"/>
      <c r="K1237" s="356"/>
      <c r="L1237" s="356"/>
      <c r="M1237" s="356"/>
      <c r="N1237" s="356"/>
      <c r="O1237" s="356"/>
      <c r="P1237" s="356"/>
    </row>
    <row r="1238" spans="1:16" x14ac:dyDescent="0.25">
      <c r="A1238" s="236"/>
      <c r="B1238" s="356" t="s">
        <v>968</v>
      </c>
      <c r="C1238" s="356"/>
      <c r="D1238" s="356"/>
      <c r="E1238" s="356"/>
      <c r="F1238" s="356"/>
      <c r="G1238" s="356"/>
      <c r="H1238" s="356"/>
      <c r="I1238" s="356"/>
      <c r="J1238" s="356"/>
      <c r="K1238" s="356"/>
      <c r="L1238" s="356"/>
      <c r="M1238" s="356"/>
      <c r="N1238" s="356"/>
      <c r="O1238" s="356"/>
      <c r="P1238" s="356"/>
    </row>
    <row r="1239" spans="1:16" x14ac:dyDescent="0.25">
      <c r="A1239" s="236"/>
      <c r="B1239" s="356" t="s">
        <v>969</v>
      </c>
      <c r="C1239" s="356"/>
      <c r="D1239" s="356"/>
      <c r="E1239" s="356"/>
      <c r="F1239" s="356"/>
      <c r="G1239" s="356"/>
      <c r="H1239" s="356"/>
      <c r="I1239" s="356"/>
      <c r="J1239" s="356"/>
      <c r="K1239" s="356"/>
      <c r="L1239" s="356"/>
      <c r="M1239" s="356"/>
      <c r="N1239" s="356"/>
      <c r="O1239" s="356"/>
      <c r="P1239" s="356"/>
    </row>
    <row r="1240" spans="1:16" x14ac:dyDescent="0.25">
      <c r="A1240" s="236"/>
      <c r="B1240" s="356" t="s">
        <v>970</v>
      </c>
      <c r="C1240" s="356"/>
      <c r="D1240" s="356"/>
      <c r="E1240" s="356"/>
      <c r="F1240" s="356"/>
      <c r="G1240" s="356"/>
      <c r="H1240" s="356"/>
      <c r="I1240" s="356"/>
      <c r="J1240" s="356"/>
      <c r="K1240" s="356"/>
      <c r="L1240" s="356"/>
      <c r="M1240" s="356"/>
      <c r="N1240" s="356"/>
      <c r="O1240" s="356"/>
      <c r="P1240" s="356"/>
    </row>
    <row r="1241" spans="1:16" x14ac:dyDescent="0.25">
      <c r="A1241" s="236"/>
      <c r="B1241" s="356" t="s">
        <v>971</v>
      </c>
      <c r="C1241" s="356"/>
      <c r="D1241" s="356"/>
      <c r="E1241" s="356"/>
      <c r="F1241" s="356"/>
      <c r="G1241" s="356"/>
      <c r="H1241" s="356"/>
      <c r="I1241" s="356"/>
      <c r="J1241" s="356"/>
      <c r="K1241" s="356"/>
      <c r="L1241" s="356"/>
      <c r="M1241" s="356"/>
      <c r="N1241" s="356"/>
      <c r="O1241" s="356"/>
      <c r="P1241" s="356"/>
    </row>
    <row r="1242" spans="1:16" x14ac:dyDescent="0.25">
      <c r="A1242" s="236"/>
      <c r="B1242" s="356" t="s">
        <v>972</v>
      </c>
      <c r="C1242" s="356"/>
      <c r="D1242" s="356"/>
      <c r="E1242" s="356"/>
      <c r="F1242" s="356"/>
      <c r="G1242" s="356"/>
      <c r="H1242" s="356"/>
      <c r="I1242" s="356"/>
      <c r="J1242" s="356"/>
      <c r="K1242" s="356"/>
      <c r="L1242" s="356"/>
      <c r="M1242" s="356"/>
      <c r="N1242" s="356"/>
      <c r="O1242" s="356"/>
      <c r="P1242" s="356"/>
    </row>
    <row r="1243" spans="1:16" x14ac:dyDescent="0.25">
      <c r="A1243" s="236"/>
      <c r="B1243" s="356" t="s">
        <v>973</v>
      </c>
      <c r="C1243" s="356"/>
      <c r="D1243" s="356"/>
      <c r="E1243" s="356"/>
      <c r="F1243" s="356"/>
      <c r="G1243" s="356"/>
      <c r="H1243" s="356"/>
      <c r="I1243" s="356"/>
      <c r="J1243" s="356"/>
      <c r="K1243" s="356"/>
      <c r="L1243" s="356"/>
      <c r="M1243" s="356"/>
      <c r="N1243" s="356"/>
      <c r="O1243" s="356"/>
      <c r="P1243" s="356"/>
    </row>
    <row r="1244" spans="1:16" x14ac:dyDescent="0.25">
      <c r="A1244" s="236"/>
      <c r="B1244" s="356" t="s">
        <v>974</v>
      </c>
      <c r="C1244" s="356"/>
      <c r="D1244" s="356"/>
      <c r="E1244" s="356"/>
      <c r="F1244" s="356"/>
      <c r="G1244" s="356"/>
      <c r="H1244" s="356"/>
      <c r="I1244" s="356"/>
      <c r="J1244" s="356"/>
      <c r="K1244" s="356"/>
      <c r="L1244" s="356"/>
      <c r="M1244" s="356"/>
      <c r="N1244" s="356"/>
      <c r="O1244" s="356"/>
      <c r="P1244" s="356"/>
    </row>
    <row r="1245" spans="1:16" x14ac:dyDescent="0.25">
      <c r="A1245" s="236"/>
      <c r="B1245" s="356" t="s">
        <v>975</v>
      </c>
      <c r="C1245" s="356"/>
      <c r="D1245" s="356"/>
      <c r="E1245" s="356"/>
      <c r="F1245" s="356"/>
      <c r="G1245" s="356"/>
      <c r="H1245" s="356"/>
      <c r="I1245" s="356"/>
      <c r="J1245" s="356"/>
      <c r="K1245" s="356"/>
      <c r="L1245" s="356"/>
      <c r="M1245" s="356"/>
      <c r="N1245" s="356"/>
      <c r="O1245" s="356"/>
      <c r="P1245" s="356"/>
    </row>
    <row r="1246" spans="1:16" x14ac:dyDescent="0.25">
      <c r="A1246" s="236"/>
      <c r="B1246" s="356" t="s">
        <v>976</v>
      </c>
      <c r="C1246" s="356"/>
      <c r="D1246" s="356"/>
      <c r="E1246" s="356"/>
      <c r="F1246" s="356"/>
      <c r="G1246" s="356"/>
      <c r="H1246" s="356"/>
      <c r="I1246" s="356"/>
      <c r="J1246" s="356"/>
      <c r="K1246" s="356"/>
      <c r="L1246" s="356"/>
      <c r="M1246" s="356"/>
      <c r="N1246" s="356"/>
      <c r="O1246" s="356"/>
      <c r="P1246" s="356"/>
    </row>
  </sheetData>
  <autoFilter ref="A11:P998" xr:uid="{00000000-0009-0000-0000-000000000000}">
    <filterColumn colId="8" showButton="0"/>
    <filterColumn colId="9" showButton="0"/>
    <filterColumn colId="10" showButton="0"/>
    <filterColumn colId="11" showButton="0"/>
  </autoFilter>
  <mergeCells count="14252">
    <mergeCell ref="D1064:D1065"/>
    <mergeCell ref="D1066:D1067"/>
    <mergeCell ref="D1068:D1069"/>
    <mergeCell ref="E1068:E1069"/>
    <mergeCell ref="E1066:E1067"/>
    <mergeCell ref="E1064:E1065"/>
    <mergeCell ref="F1064:F1065"/>
    <mergeCell ref="F1066:F1067"/>
    <mergeCell ref="F1068:F1069"/>
    <mergeCell ref="H970:H971"/>
    <mergeCell ref="I970:I971"/>
    <mergeCell ref="J970:J971"/>
    <mergeCell ref="K970:K971"/>
    <mergeCell ref="L970:L971"/>
    <mergeCell ref="G976:G977"/>
    <mergeCell ref="H976:H977"/>
    <mergeCell ref="I976:I977"/>
    <mergeCell ref="J976:J977"/>
    <mergeCell ref="K976:K977"/>
    <mergeCell ref="L976:L977"/>
    <mergeCell ref="D1006:D1007"/>
    <mergeCell ref="A1059:A1060"/>
    <mergeCell ref="A1061:A1062"/>
    <mergeCell ref="F1061:F1062"/>
    <mergeCell ref="E1061:E1062"/>
    <mergeCell ref="B970:B971"/>
    <mergeCell ref="A1040:A1041"/>
    <mergeCell ref="B1040:B1041"/>
    <mergeCell ref="C1040:C1041"/>
    <mergeCell ref="D1040:D1041"/>
    <mergeCell ref="F1040:F1041"/>
    <mergeCell ref="A978:A979"/>
    <mergeCell ref="B978:B979"/>
    <mergeCell ref="C978:C979"/>
    <mergeCell ref="D978:D979"/>
    <mergeCell ref="F978:F979"/>
    <mergeCell ref="A1038:A1039"/>
    <mergeCell ref="F1006:F1007"/>
    <mergeCell ref="B1004:P1004"/>
    <mergeCell ref="D981:D984"/>
    <mergeCell ref="F970:F971"/>
    <mergeCell ref="C973:C974"/>
    <mergeCell ref="D973:D974"/>
    <mergeCell ref="F973:F974"/>
    <mergeCell ref="A973:A974"/>
    <mergeCell ref="B1207:P1207"/>
    <mergeCell ref="B1157:P1157"/>
    <mergeCell ref="G1178:G1179"/>
    <mergeCell ref="H1178:H1179"/>
    <mergeCell ref="I1178:I1179"/>
    <mergeCell ref="J1178:J1179"/>
    <mergeCell ref="K1178:K1179"/>
    <mergeCell ref="L1178:L1179"/>
    <mergeCell ref="M1178:M1179"/>
    <mergeCell ref="N1178:N1179"/>
    <mergeCell ref="O1178:O1179"/>
    <mergeCell ref="P1178:P1179"/>
    <mergeCell ref="P1172:P1173"/>
    <mergeCell ref="P1166:P1167"/>
    <mergeCell ref="P1162:P1163"/>
    <mergeCell ref="G1175:G1176"/>
    <mergeCell ref="H1175:H1176"/>
    <mergeCell ref="I1175:I1176"/>
    <mergeCell ref="J1175:J1176"/>
    <mergeCell ref="K1175:K1176"/>
    <mergeCell ref="L1175:L1176"/>
    <mergeCell ref="M1175:M1176"/>
    <mergeCell ref="N1175:N1176"/>
    <mergeCell ref="O1175:O1176"/>
    <mergeCell ref="P1175:P1176"/>
    <mergeCell ref="B1191:B1192"/>
    <mergeCell ref="A1191:A1192"/>
    <mergeCell ref="C1191:C1192"/>
    <mergeCell ref="D1191:D1192"/>
    <mergeCell ref="E1191:E1192"/>
    <mergeCell ref="F1191:F1192"/>
    <mergeCell ref="G1191:G1192"/>
    <mergeCell ref="H1191:H1192"/>
    <mergeCell ref="I1191:I1192"/>
    <mergeCell ref="J1191:J1192"/>
    <mergeCell ref="K1191:K1192"/>
    <mergeCell ref="L1191:L1192"/>
    <mergeCell ref="M1191:M1192"/>
    <mergeCell ref="N1191:N1192"/>
    <mergeCell ref="O1191:O1192"/>
    <mergeCell ref="P1191:P1192"/>
    <mergeCell ref="I1162:I1163"/>
    <mergeCell ref="E1172:E1173"/>
    <mergeCell ref="E1175:E1176"/>
    <mergeCell ref="E1178:E1179"/>
    <mergeCell ref="E1166:E1167"/>
    <mergeCell ref="E1169:E1170"/>
    <mergeCell ref="A1175:A1177"/>
    <mergeCell ref="B1175:B1177"/>
    <mergeCell ref="C1175:C1177"/>
    <mergeCell ref="D1175:D1177"/>
    <mergeCell ref="F1175:F1177"/>
    <mergeCell ref="A1178:A1180"/>
    <mergeCell ref="B1178:B1180"/>
    <mergeCell ref="C1178:C1180"/>
    <mergeCell ref="D1178:D1180"/>
    <mergeCell ref="A1169:A1171"/>
    <mergeCell ref="C1169:C1171"/>
    <mergeCell ref="D1169:D1171"/>
    <mergeCell ref="F1169:F1171"/>
    <mergeCell ref="F1178:F1180"/>
    <mergeCell ref="A1181:A1183"/>
    <mergeCell ref="B1181:B1183"/>
    <mergeCell ref="C1181:C1183"/>
    <mergeCell ref="G585:G586"/>
    <mergeCell ref="H585:H586"/>
    <mergeCell ref="I585:I586"/>
    <mergeCell ref="J585:J586"/>
    <mergeCell ref="K585:K586"/>
    <mergeCell ref="L585:L586"/>
    <mergeCell ref="M585:M586"/>
    <mergeCell ref="N585:N586"/>
    <mergeCell ref="O585:O586"/>
    <mergeCell ref="P585:P586"/>
    <mergeCell ref="E956:E957"/>
    <mergeCell ref="G956:G957"/>
    <mergeCell ref="I956:I957"/>
    <mergeCell ref="J956:J957"/>
    <mergeCell ref="K956:K957"/>
    <mergeCell ref="L956:L957"/>
    <mergeCell ref="M956:M957"/>
    <mergeCell ref="N956:N957"/>
    <mergeCell ref="O956:O957"/>
    <mergeCell ref="P956:P957"/>
    <mergeCell ref="H956:H957"/>
    <mergeCell ref="G961:G962"/>
    <mergeCell ref="H961:H962"/>
    <mergeCell ref="I961:I962"/>
    <mergeCell ref="J961:J962"/>
    <mergeCell ref="K961:K962"/>
    <mergeCell ref="L961:L962"/>
    <mergeCell ref="M961:M962"/>
    <mergeCell ref="N961:N962"/>
    <mergeCell ref="O961:O962"/>
    <mergeCell ref="P961:P962"/>
    <mergeCell ref="K699:K700"/>
    <mergeCell ref="L699:L700"/>
    <mergeCell ref="M699:M700"/>
    <mergeCell ref="N699:N700"/>
    <mergeCell ref="O699:O700"/>
    <mergeCell ref="P699:P700"/>
    <mergeCell ref="E674:E676"/>
    <mergeCell ref="G678:G679"/>
    <mergeCell ref="E680:E681"/>
    <mergeCell ref="G680:G681"/>
    <mergeCell ref="H680:H681"/>
    <mergeCell ref="I680:I681"/>
    <mergeCell ref="J680:J681"/>
    <mergeCell ref="K680:K681"/>
    <mergeCell ref="L680:L681"/>
    <mergeCell ref="M680:M681"/>
    <mergeCell ref="N680:N681"/>
    <mergeCell ref="O680:O681"/>
    <mergeCell ref="G686:G687"/>
    <mergeCell ref="H686:H687"/>
    <mergeCell ref="I686:I687"/>
    <mergeCell ref="J686:J687"/>
    <mergeCell ref="K686:K687"/>
    <mergeCell ref="L686:L687"/>
    <mergeCell ref="M686:M687"/>
    <mergeCell ref="N686:N687"/>
    <mergeCell ref="O686:O687"/>
    <mergeCell ref="P680:P681"/>
    <mergeCell ref="G701:G702"/>
    <mergeCell ref="H701:H702"/>
    <mergeCell ref="I701:I702"/>
    <mergeCell ref="J701:J702"/>
    <mergeCell ref="K701:K702"/>
    <mergeCell ref="L701:L702"/>
    <mergeCell ref="M701:M702"/>
    <mergeCell ref="N701:N702"/>
    <mergeCell ref="O701:O702"/>
    <mergeCell ref="P701:P702"/>
    <mergeCell ref="G688:G689"/>
    <mergeCell ref="H688:H689"/>
    <mergeCell ref="I688:I689"/>
    <mergeCell ref="J688:J689"/>
    <mergeCell ref="K688:K689"/>
    <mergeCell ref="L688:L689"/>
    <mergeCell ref="M688:M689"/>
    <mergeCell ref="N688:N689"/>
    <mergeCell ref="O688:O689"/>
    <mergeCell ref="P688:P689"/>
    <mergeCell ref="G691:G692"/>
    <mergeCell ref="H691:H692"/>
    <mergeCell ref="I691:I692"/>
    <mergeCell ref="J691:J692"/>
    <mergeCell ref="K691:K692"/>
    <mergeCell ref="G699:G700"/>
    <mergeCell ref="H699:H700"/>
    <mergeCell ref="I699:I700"/>
    <mergeCell ref="J699:J700"/>
    <mergeCell ref="P780:P781"/>
    <mergeCell ref="O932:O933"/>
    <mergeCell ref="P932:P933"/>
    <mergeCell ref="G896:G897"/>
    <mergeCell ref="H896:H897"/>
    <mergeCell ref="I896:I897"/>
    <mergeCell ref="J896:J897"/>
    <mergeCell ref="K896:K897"/>
    <mergeCell ref="L896:L897"/>
    <mergeCell ref="M896:M897"/>
    <mergeCell ref="N896:N897"/>
    <mergeCell ref="O896:O897"/>
    <mergeCell ref="J926:J927"/>
    <mergeCell ref="K926:K927"/>
    <mergeCell ref="L926:L927"/>
    <mergeCell ref="M926:M927"/>
    <mergeCell ref="L691:L692"/>
    <mergeCell ref="M691:M692"/>
    <mergeCell ref="N691:N692"/>
    <mergeCell ref="O691:O692"/>
    <mergeCell ref="P691:P692"/>
    <mergeCell ref="G693:G694"/>
    <mergeCell ref="H693:H694"/>
    <mergeCell ref="I693:I694"/>
    <mergeCell ref="J693:J694"/>
    <mergeCell ref="K693:K694"/>
    <mergeCell ref="L693:L694"/>
    <mergeCell ref="M693:M694"/>
    <mergeCell ref="N693:N694"/>
    <mergeCell ref="O693:O694"/>
    <mergeCell ref="P693:P694"/>
    <mergeCell ref="N707:N708"/>
    <mergeCell ref="O707:O708"/>
    <mergeCell ref="O770:O771"/>
    <mergeCell ref="O772:O773"/>
    <mergeCell ref="G812:G813"/>
    <mergeCell ref="H812:H813"/>
    <mergeCell ref="I812:I813"/>
    <mergeCell ref="J812:J813"/>
    <mergeCell ref="K812:K813"/>
    <mergeCell ref="P686:P687"/>
    <mergeCell ref="G658:G659"/>
    <mergeCell ref="H658:H659"/>
    <mergeCell ref="I658:I659"/>
    <mergeCell ref="J658:J659"/>
    <mergeCell ref="K658:K659"/>
    <mergeCell ref="L658:L659"/>
    <mergeCell ref="M658:M659"/>
    <mergeCell ref="N658:N659"/>
    <mergeCell ref="O658:O659"/>
    <mergeCell ref="P658:P659"/>
    <mergeCell ref="G666:G667"/>
    <mergeCell ref="H666:H667"/>
    <mergeCell ref="I666:I667"/>
    <mergeCell ref="J666:J667"/>
    <mergeCell ref="K666:K667"/>
    <mergeCell ref="L666:L667"/>
    <mergeCell ref="M666:M667"/>
    <mergeCell ref="N666:N667"/>
    <mergeCell ref="O666:O667"/>
    <mergeCell ref="P666:P667"/>
    <mergeCell ref="G664:G665"/>
    <mergeCell ref="H664:H665"/>
    <mergeCell ref="I664:I665"/>
    <mergeCell ref="J664:J665"/>
    <mergeCell ref="K664:K665"/>
    <mergeCell ref="L664:L665"/>
    <mergeCell ref="M664:M665"/>
    <mergeCell ref="N664:N665"/>
    <mergeCell ref="O664:O665"/>
    <mergeCell ref="P664:P665"/>
    <mergeCell ref="G662:G663"/>
    <mergeCell ref="H662:H663"/>
    <mergeCell ref="I662:I663"/>
    <mergeCell ref="J662:J663"/>
    <mergeCell ref="K662:K663"/>
    <mergeCell ref="H678:H679"/>
    <mergeCell ref="I678:I679"/>
    <mergeCell ref="J678:J679"/>
    <mergeCell ref="L678:L679"/>
    <mergeCell ref="M678:M679"/>
    <mergeCell ref="N678:N679"/>
    <mergeCell ref="O678:O679"/>
    <mergeCell ref="P678:P679"/>
    <mergeCell ref="L662:L663"/>
    <mergeCell ref="M662:M663"/>
    <mergeCell ref="N662:N663"/>
    <mergeCell ref="O662:O663"/>
    <mergeCell ref="P662:P663"/>
    <mergeCell ref="G660:G661"/>
    <mergeCell ref="H660:H661"/>
    <mergeCell ref="I660:I661"/>
    <mergeCell ref="J660:J661"/>
    <mergeCell ref="K660:K661"/>
    <mergeCell ref="L660:L661"/>
    <mergeCell ref="M660:M661"/>
    <mergeCell ref="N660:N661"/>
    <mergeCell ref="O660:O661"/>
    <mergeCell ref="P660:P661"/>
    <mergeCell ref="H674:H675"/>
    <mergeCell ref="I674:I675"/>
    <mergeCell ref="J674:J675"/>
    <mergeCell ref="K674:K675"/>
    <mergeCell ref="L674:L675"/>
    <mergeCell ref="G650:G651"/>
    <mergeCell ref="H650:H651"/>
    <mergeCell ref="I650:I651"/>
    <mergeCell ref="J650:J651"/>
    <mergeCell ref="K650:K651"/>
    <mergeCell ref="L650:L651"/>
    <mergeCell ref="M650:M651"/>
    <mergeCell ref="N650:N651"/>
    <mergeCell ref="O650:O651"/>
    <mergeCell ref="P650:P651"/>
    <mergeCell ref="G652:G653"/>
    <mergeCell ref="H652:H653"/>
    <mergeCell ref="I652:I653"/>
    <mergeCell ref="J652:J653"/>
    <mergeCell ref="K652:K653"/>
    <mergeCell ref="L652:L653"/>
    <mergeCell ref="M652:M653"/>
    <mergeCell ref="N652:N653"/>
    <mergeCell ref="O652:O653"/>
    <mergeCell ref="P652:P653"/>
    <mergeCell ref="G654:G655"/>
    <mergeCell ref="H654:H655"/>
    <mergeCell ref="I654:I655"/>
    <mergeCell ref="J654:J655"/>
    <mergeCell ref="K654:K655"/>
    <mergeCell ref="L654:L655"/>
    <mergeCell ref="M654:M655"/>
    <mergeCell ref="N654:N655"/>
    <mergeCell ref="O654:O655"/>
    <mergeCell ref="P654:P655"/>
    <mergeCell ref="G656:G657"/>
    <mergeCell ref="H656:H657"/>
    <mergeCell ref="I656:I657"/>
    <mergeCell ref="J656:J657"/>
    <mergeCell ref="K656:K657"/>
    <mergeCell ref="L656:L657"/>
    <mergeCell ref="M656:M657"/>
    <mergeCell ref="N656:N657"/>
    <mergeCell ref="O656:O657"/>
    <mergeCell ref="P656:P657"/>
    <mergeCell ref="G634:G635"/>
    <mergeCell ref="H634:H635"/>
    <mergeCell ref="I634:I635"/>
    <mergeCell ref="J634:J635"/>
    <mergeCell ref="K634:K635"/>
    <mergeCell ref="M634:M635"/>
    <mergeCell ref="L634:L635"/>
    <mergeCell ref="N634:N635"/>
    <mergeCell ref="O634:O635"/>
    <mergeCell ref="P634:P635"/>
    <mergeCell ref="G636:G637"/>
    <mergeCell ref="H636:H637"/>
    <mergeCell ref="I636:I637"/>
    <mergeCell ref="J636:J637"/>
    <mergeCell ref="K636:K637"/>
    <mergeCell ref="L636:L637"/>
    <mergeCell ref="M636:M637"/>
    <mergeCell ref="N636:N637"/>
    <mergeCell ref="O636:O637"/>
    <mergeCell ref="P636:P637"/>
    <mergeCell ref="G638:G639"/>
    <mergeCell ref="H638:H639"/>
    <mergeCell ref="I638:I639"/>
    <mergeCell ref="J638:J639"/>
    <mergeCell ref="K638:K639"/>
    <mergeCell ref="L638:L639"/>
    <mergeCell ref="M638:M639"/>
    <mergeCell ref="N638:N639"/>
    <mergeCell ref="O638:O639"/>
    <mergeCell ref="P638:P639"/>
    <mergeCell ref="G640:G641"/>
    <mergeCell ref="H640:H641"/>
    <mergeCell ref="I640:I641"/>
    <mergeCell ref="J640:J641"/>
    <mergeCell ref="K640:K641"/>
    <mergeCell ref="L640:L641"/>
    <mergeCell ref="M640:M641"/>
    <mergeCell ref="N640:N641"/>
    <mergeCell ref="O640:O641"/>
    <mergeCell ref="P640:P641"/>
    <mergeCell ref="G626:G627"/>
    <mergeCell ref="H626:H627"/>
    <mergeCell ref="I626:I627"/>
    <mergeCell ref="J626:J627"/>
    <mergeCell ref="K626:K627"/>
    <mergeCell ref="L626:L627"/>
    <mergeCell ref="M626:M627"/>
    <mergeCell ref="N626:N627"/>
    <mergeCell ref="O626:O627"/>
    <mergeCell ref="P626:P627"/>
    <mergeCell ref="G628:G629"/>
    <mergeCell ref="H628:H629"/>
    <mergeCell ref="I628:I629"/>
    <mergeCell ref="J628:J629"/>
    <mergeCell ref="K628:K629"/>
    <mergeCell ref="L628:L629"/>
    <mergeCell ref="M628:M629"/>
    <mergeCell ref="N628:N629"/>
    <mergeCell ref="O628:O629"/>
    <mergeCell ref="P628:P629"/>
    <mergeCell ref="G630:G631"/>
    <mergeCell ref="H630:H631"/>
    <mergeCell ref="I630:I631"/>
    <mergeCell ref="J630:J631"/>
    <mergeCell ref="K630:K631"/>
    <mergeCell ref="L630:L631"/>
    <mergeCell ref="M630:M631"/>
    <mergeCell ref="N630:N631"/>
    <mergeCell ref="O630:O631"/>
    <mergeCell ref="P630:P631"/>
    <mergeCell ref="G632:G633"/>
    <mergeCell ref="H632:H633"/>
    <mergeCell ref="I632:I633"/>
    <mergeCell ref="J632:J633"/>
    <mergeCell ref="K632:K633"/>
    <mergeCell ref="L632:L633"/>
    <mergeCell ref="M632:M633"/>
    <mergeCell ref="N632:N633"/>
    <mergeCell ref="O632:O633"/>
    <mergeCell ref="P632:P633"/>
    <mergeCell ref="E607:E608"/>
    <mergeCell ref="G607:G608"/>
    <mergeCell ref="H607:H608"/>
    <mergeCell ref="I607:I608"/>
    <mergeCell ref="J607:J608"/>
    <mergeCell ref="K607:K608"/>
    <mergeCell ref="L607:L608"/>
    <mergeCell ref="M607:M608"/>
    <mergeCell ref="N607:N608"/>
    <mergeCell ref="O607:O608"/>
    <mergeCell ref="P607:P608"/>
    <mergeCell ref="E610:E611"/>
    <mergeCell ref="G610:G611"/>
    <mergeCell ref="H610:H611"/>
    <mergeCell ref="I610:I611"/>
    <mergeCell ref="J610:J611"/>
    <mergeCell ref="K610:K611"/>
    <mergeCell ref="L610:L611"/>
    <mergeCell ref="M610:M611"/>
    <mergeCell ref="N610:N611"/>
    <mergeCell ref="O610:O611"/>
    <mergeCell ref="P610:P611"/>
    <mergeCell ref="A612:A613"/>
    <mergeCell ref="B612:B613"/>
    <mergeCell ref="C612:C613"/>
    <mergeCell ref="D612:D613"/>
    <mergeCell ref="F612:F613"/>
    <mergeCell ref="G624:G625"/>
    <mergeCell ref="H624:H625"/>
    <mergeCell ref="I624:I625"/>
    <mergeCell ref="J624:J625"/>
    <mergeCell ref="K624:K625"/>
    <mergeCell ref="L624:L625"/>
    <mergeCell ref="M624:M625"/>
    <mergeCell ref="N624:N625"/>
    <mergeCell ref="O624:O625"/>
    <mergeCell ref="P624:P625"/>
    <mergeCell ref="E598:E599"/>
    <mergeCell ref="G598:G599"/>
    <mergeCell ref="H598:H599"/>
    <mergeCell ref="I598:I599"/>
    <mergeCell ref="J598:J599"/>
    <mergeCell ref="K598:K599"/>
    <mergeCell ref="L598:L599"/>
    <mergeCell ref="M598:M599"/>
    <mergeCell ref="N598:N599"/>
    <mergeCell ref="O598:O599"/>
    <mergeCell ref="P598:P599"/>
    <mergeCell ref="E600:E601"/>
    <mergeCell ref="G600:G601"/>
    <mergeCell ref="H600:H601"/>
    <mergeCell ref="I600:I601"/>
    <mergeCell ref="J600:J601"/>
    <mergeCell ref="K600:K601"/>
    <mergeCell ref="L600:L601"/>
    <mergeCell ref="M600:M601"/>
    <mergeCell ref="N600:N601"/>
    <mergeCell ref="O600:O601"/>
    <mergeCell ref="P600:P601"/>
    <mergeCell ref="E605:E606"/>
    <mergeCell ref="G605:G606"/>
    <mergeCell ref="H605:H606"/>
    <mergeCell ref="I605:I606"/>
    <mergeCell ref="J605:J606"/>
    <mergeCell ref="K605:K606"/>
    <mergeCell ref="L605:L606"/>
    <mergeCell ref="M605:M606"/>
    <mergeCell ref="N605:N606"/>
    <mergeCell ref="O605:O606"/>
    <mergeCell ref="P605:P606"/>
    <mergeCell ref="J588:J589"/>
    <mergeCell ref="K588:K589"/>
    <mergeCell ref="L588:L589"/>
    <mergeCell ref="M588:M589"/>
    <mergeCell ref="N588:N589"/>
    <mergeCell ref="O588:O589"/>
    <mergeCell ref="P588:P589"/>
    <mergeCell ref="F463:F464"/>
    <mergeCell ref="N435:N436"/>
    <mergeCell ref="O435:O436"/>
    <mergeCell ref="P435:P436"/>
    <mergeCell ref="E437:E439"/>
    <mergeCell ref="H437:H438"/>
    <mergeCell ref="I437:I438"/>
    <mergeCell ref="J437:J438"/>
    <mergeCell ref="K437:K438"/>
    <mergeCell ref="L437:L438"/>
    <mergeCell ref="M437:M438"/>
    <mergeCell ref="N437:N438"/>
    <mergeCell ref="O437:O438"/>
    <mergeCell ref="P437:P438"/>
    <mergeCell ref="G445:G446"/>
    <mergeCell ref="H445:H446"/>
    <mergeCell ref="I445:I446"/>
    <mergeCell ref="J445:J446"/>
    <mergeCell ref="K445:K446"/>
    <mergeCell ref="L445:L446"/>
    <mergeCell ref="M445:M446"/>
    <mergeCell ref="N445:N446"/>
    <mergeCell ref="O445:O446"/>
    <mergeCell ref="P445:P446"/>
    <mergeCell ref="E489:E490"/>
    <mergeCell ref="B497:P497"/>
    <mergeCell ref="B500:B501"/>
    <mergeCell ref="J467:J468"/>
    <mergeCell ref="K467:K468"/>
    <mergeCell ref="L467:L468"/>
    <mergeCell ref="C469:C470"/>
    <mergeCell ref="D469:D470"/>
    <mergeCell ref="G459:G460"/>
    <mergeCell ref="H459:H460"/>
    <mergeCell ref="I459:I460"/>
    <mergeCell ref="J459:J460"/>
    <mergeCell ref="K459:K460"/>
    <mergeCell ref="L459:L460"/>
    <mergeCell ref="M459:M460"/>
    <mergeCell ref="N459:N460"/>
    <mergeCell ref="O459:O460"/>
    <mergeCell ref="P459:P460"/>
    <mergeCell ref="E461:E462"/>
    <mergeCell ref="G461:G462"/>
    <mergeCell ref="H461:H462"/>
    <mergeCell ref="I461:I462"/>
    <mergeCell ref="J461:J462"/>
    <mergeCell ref="K461:K462"/>
    <mergeCell ref="L461:L462"/>
    <mergeCell ref="M461:M462"/>
    <mergeCell ref="N461:N462"/>
    <mergeCell ref="O461:O462"/>
    <mergeCell ref="P461:P462"/>
    <mergeCell ref="E463:E464"/>
    <mergeCell ref="G463:G464"/>
    <mergeCell ref="D483:D484"/>
    <mergeCell ref="B491:B493"/>
    <mergeCell ref="P394:P395"/>
    <mergeCell ref="J396:J397"/>
    <mergeCell ref="K396:K397"/>
    <mergeCell ref="L396:L397"/>
    <mergeCell ref="M396:M397"/>
    <mergeCell ref="N396:N397"/>
    <mergeCell ref="L427:L428"/>
    <mergeCell ref="M427:M428"/>
    <mergeCell ref="N427:N428"/>
    <mergeCell ref="O427:O428"/>
    <mergeCell ref="P427:P428"/>
    <mergeCell ref="E431:E432"/>
    <mergeCell ref="G431:G432"/>
    <mergeCell ref="H431:H432"/>
    <mergeCell ref="I431:I432"/>
    <mergeCell ref="J431:J432"/>
    <mergeCell ref="K431:K432"/>
    <mergeCell ref="L431:L432"/>
    <mergeCell ref="M431:M432"/>
    <mergeCell ref="N431:N432"/>
    <mergeCell ref="O431:O432"/>
    <mergeCell ref="P431:P432"/>
    <mergeCell ref="E433:E434"/>
    <mergeCell ref="G433:G434"/>
    <mergeCell ref="H433:H434"/>
    <mergeCell ref="I433:I434"/>
    <mergeCell ref="J433:J434"/>
    <mergeCell ref="K433:K434"/>
    <mergeCell ref="L433:L434"/>
    <mergeCell ref="M433:M434"/>
    <mergeCell ref="N433:N434"/>
    <mergeCell ref="O433:O434"/>
    <mergeCell ref="P433:P434"/>
    <mergeCell ref="O396:O397"/>
    <mergeCell ref="P396:P397"/>
    <mergeCell ref="E398:E399"/>
    <mergeCell ref="G398:G399"/>
    <mergeCell ref="H398:H399"/>
    <mergeCell ref="I398:I399"/>
    <mergeCell ref="J398:J399"/>
    <mergeCell ref="K398:K399"/>
    <mergeCell ref="L398:L399"/>
    <mergeCell ref="M398:M399"/>
    <mergeCell ref="N398:N399"/>
    <mergeCell ref="O398:O399"/>
    <mergeCell ref="P398:P399"/>
    <mergeCell ref="E403:E404"/>
    <mergeCell ref="E405:E406"/>
    <mergeCell ref="G403:G404"/>
    <mergeCell ref="G405:G406"/>
    <mergeCell ref="H403:H404"/>
    <mergeCell ref="H405:H406"/>
    <mergeCell ref="I405:I406"/>
    <mergeCell ref="J405:J406"/>
    <mergeCell ref="G419:G420"/>
    <mergeCell ref="H419:H420"/>
    <mergeCell ref="I419:I420"/>
    <mergeCell ref="J403:J404"/>
    <mergeCell ref="K403:K404"/>
    <mergeCell ref="L403:L404"/>
    <mergeCell ref="M405:M406"/>
    <mergeCell ref="N405:N406"/>
    <mergeCell ref="O405:O406"/>
    <mergeCell ref="N403:N404"/>
    <mergeCell ref="J344:J345"/>
    <mergeCell ref="K344:K345"/>
    <mergeCell ref="L344:L345"/>
    <mergeCell ref="M344:M345"/>
    <mergeCell ref="N344:N345"/>
    <mergeCell ref="O344:O345"/>
    <mergeCell ref="P344:P345"/>
    <mergeCell ref="E346:E347"/>
    <mergeCell ref="H351:H352"/>
    <mergeCell ref="I351:I352"/>
    <mergeCell ref="J351:J352"/>
    <mergeCell ref="K351:K352"/>
    <mergeCell ref="L351:L352"/>
    <mergeCell ref="M351:M352"/>
    <mergeCell ref="N351:N352"/>
    <mergeCell ref="O351:O352"/>
    <mergeCell ref="P351:P352"/>
    <mergeCell ref="G365:G366"/>
    <mergeCell ref="H365:H366"/>
    <mergeCell ref="I365:I366"/>
    <mergeCell ref="J365:J366"/>
    <mergeCell ref="K365:K366"/>
    <mergeCell ref="L365:L366"/>
    <mergeCell ref="M365:M366"/>
    <mergeCell ref="N365:N366"/>
    <mergeCell ref="O365:O366"/>
    <mergeCell ref="G367:G368"/>
    <mergeCell ref="H367:H368"/>
    <mergeCell ref="I367:I368"/>
    <mergeCell ref="J367:J368"/>
    <mergeCell ref="K367:K368"/>
    <mergeCell ref="L367:L368"/>
    <mergeCell ref="M367:M368"/>
    <mergeCell ref="N367:N368"/>
    <mergeCell ref="O367:O368"/>
    <mergeCell ref="P367:P368"/>
    <mergeCell ref="P365:P366"/>
    <mergeCell ref="I353:I354"/>
    <mergeCell ref="J353:J354"/>
    <mergeCell ref="K353:K354"/>
    <mergeCell ref="G355:G356"/>
    <mergeCell ref="H355:H356"/>
    <mergeCell ref="I355:I356"/>
    <mergeCell ref="J355:J356"/>
    <mergeCell ref="K355:K356"/>
    <mergeCell ref="L355:L356"/>
    <mergeCell ref="M355:M356"/>
    <mergeCell ref="N355:N356"/>
    <mergeCell ref="O355:O356"/>
    <mergeCell ref="P355:P356"/>
    <mergeCell ref="B1230:P1230"/>
    <mergeCell ref="H143:H144"/>
    <mergeCell ref="I143:I144"/>
    <mergeCell ref="J143:J144"/>
    <mergeCell ref="K143:K144"/>
    <mergeCell ref="L143:L144"/>
    <mergeCell ref="M143:M144"/>
    <mergeCell ref="N143:N144"/>
    <mergeCell ref="O143:O144"/>
    <mergeCell ref="P143:P144"/>
    <mergeCell ref="E145:E146"/>
    <mergeCell ref="G145:G146"/>
    <mergeCell ref="H145:H146"/>
    <mergeCell ref="I145:I146"/>
    <mergeCell ref="J145:J146"/>
    <mergeCell ref="K145:K146"/>
    <mergeCell ref="L145:L146"/>
    <mergeCell ref="M145:M146"/>
    <mergeCell ref="N145:N146"/>
    <mergeCell ref="O145:O146"/>
    <mergeCell ref="P145:P146"/>
    <mergeCell ref="B1225:P1225"/>
    <mergeCell ref="B1226:P1226"/>
    <mergeCell ref="B1227:P1227"/>
    <mergeCell ref="B1228:P1228"/>
    <mergeCell ref="B1229:P1229"/>
    <mergeCell ref="P1160:P1161"/>
    <mergeCell ref="I1166:I1167"/>
    <mergeCell ref="J1166:J1167"/>
    <mergeCell ref="K1166:K1167"/>
    <mergeCell ref="G1166:G1167"/>
    <mergeCell ref="H1166:H1167"/>
    <mergeCell ref="L1166:L1167"/>
    <mergeCell ref="M1166:M1167"/>
    <mergeCell ref="N1166:N1167"/>
    <mergeCell ref="O1166:O1167"/>
    <mergeCell ref="K1154:K1156"/>
    <mergeCell ref="L1154:L1156"/>
    <mergeCell ref="M1154:M1156"/>
    <mergeCell ref="N1154:N1156"/>
    <mergeCell ref="O1154:O1156"/>
    <mergeCell ref="P1154:P1156"/>
    <mergeCell ref="E890:E891"/>
    <mergeCell ref="I890:I891"/>
    <mergeCell ref="J890:J891"/>
    <mergeCell ref="K890:K891"/>
    <mergeCell ref="L888:L889"/>
    <mergeCell ref="M888:M889"/>
    <mergeCell ref="N888:N889"/>
    <mergeCell ref="O888:O889"/>
    <mergeCell ref="L890:L891"/>
    <mergeCell ref="M890:M891"/>
    <mergeCell ref="N890:N891"/>
    <mergeCell ref="P1137:P1138"/>
    <mergeCell ref="P1139:P1140"/>
    <mergeCell ref="P1158:P1159"/>
    <mergeCell ref="E334:E335"/>
    <mergeCell ref="D1162:D1163"/>
    <mergeCell ref="E1162:E1163"/>
    <mergeCell ref="F1162:F1163"/>
    <mergeCell ref="G1162:G1163"/>
    <mergeCell ref="H1162:H1163"/>
    <mergeCell ref="G334:G335"/>
    <mergeCell ref="H334:H335"/>
    <mergeCell ref="D1181:D1183"/>
    <mergeCell ref="F1181:F1183"/>
    <mergeCell ref="B1205:N1205"/>
    <mergeCell ref="G1160:G1161"/>
    <mergeCell ref="B1162:B1163"/>
    <mergeCell ref="C1162:C1163"/>
    <mergeCell ref="B1238:P1238"/>
    <mergeCell ref="B1239:P1239"/>
    <mergeCell ref="B1240:P1240"/>
    <mergeCell ref="B1241:P1241"/>
    <mergeCell ref="B1242:P1242"/>
    <mergeCell ref="B1243:P1243"/>
    <mergeCell ref="B1244:P1244"/>
    <mergeCell ref="B1245:P1245"/>
    <mergeCell ref="B1246:P1246"/>
    <mergeCell ref="K880:K881"/>
    <mergeCell ref="C1038:C1039"/>
    <mergeCell ref="D1038:D1039"/>
    <mergeCell ref="F1038:F1039"/>
    <mergeCell ref="B1152:P1152"/>
    <mergeCell ref="B1153:P1153"/>
    <mergeCell ref="G1154:G1156"/>
    <mergeCell ref="H1154:H1156"/>
    <mergeCell ref="I1154:I1156"/>
    <mergeCell ref="J1154:J1156"/>
    <mergeCell ref="G1172:G1173"/>
    <mergeCell ref="H1172:H1173"/>
    <mergeCell ref="I1172:I1173"/>
    <mergeCell ref="J1172:J1173"/>
    <mergeCell ref="K1172:K1173"/>
    <mergeCell ref="L1172:L1173"/>
    <mergeCell ref="M1172:M1173"/>
    <mergeCell ref="N1172:N1173"/>
    <mergeCell ref="O1172:O1173"/>
    <mergeCell ref="P1170:P1171"/>
    <mergeCell ref="L1169:L1170"/>
    <mergeCell ref="M1169:M1170"/>
    <mergeCell ref="N1169:N1170"/>
    <mergeCell ref="O1169:O1170"/>
    <mergeCell ref="G1169:G1170"/>
    <mergeCell ref="H1169:H1170"/>
    <mergeCell ref="I1169:I1170"/>
    <mergeCell ref="J1169:J1170"/>
    <mergeCell ref="K1169:K1170"/>
    <mergeCell ref="K884:K885"/>
    <mergeCell ref="O884:O885"/>
    <mergeCell ref="N886:N887"/>
    <mergeCell ref="O886:O887"/>
    <mergeCell ref="M886:M887"/>
    <mergeCell ref="L886:L887"/>
    <mergeCell ref="G886:G887"/>
    <mergeCell ref="H886:H887"/>
    <mergeCell ref="I886:I887"/>
    <mergeCell ref="J886:J887"/>
    <mergeCell ref="K886:K887"/>
    <mergeCell ref="G888:G889"/>
    <mergeCell ref="D1134:D1135"/>
    <mergeCell ref="F1134:F1135"/>
    <mergeCell ref="B917:B918"/>
    <mergeCell ref="C1006:C1007"/>
    <mergeCell ref="C908:C909"/>
    <mergeCell ref="D908:D909"/>
    <mergeCell ref="F902:F903"/>
    <mergeCell ref="F904:F905"/>
    <mergeCell ref="A1075:A1076"/>
    <mergeCell ref="C1075:C1076"/>
    <mergeCell ref="D1075:D1076"/>
    <mergeCell ref="F1075:F1076"/>
    <mergeCell ref="B1118:P1118"/>
    <mergeCell ref="B1121:M1121"/>
    <mergeCell ref="B1130:M1130"/>
    <mergeCell ref="B1143:K1143"/>
    <mergeCell ref="B1093:M1093"/>
    <mergeCell ref="B1094:M1094"/>
    <mergeCell ref="B1096:M1096"/>
    <mergeCell ref="B1109:M1109"/>
    <mergeCell ref="B1112:P1112"/>
    <mergeCell ref="B1115:M1115"/>
    <mergeCell ref="B1231:P1231"/>
    <mergeCell ref="B1232:P1232"/>
    <mergeCell ref="B1233:P1233"/>
    <mergeCell ref="B1234:P1234"/>
    <mergeCell ref="B1235:P1235"/>
    <mergeCell ref="B1236:P1236"/>
    <mergeCell ref="B1237:P1237"/>
    <mergeCell ref="B1164:B1165"/>
    <mergeCell ref="C1164:C1165"/>
    <mergeCell ref="F1164:F1165"/>
    <mergeCell ref="A1164:A1165"/>
    <mergeCell ref="D1164:D1165"/>
    <mergeCell ref="E1164:E1165"/>
    <mergeCell ref="B1145:B1146"/>
    <mergeCell ref="C1145:C1146"/>
    <mergeCell ref="D1145:D1146"/>
    <mergeCell ref="E1145:E1146"/>
    <mergeCell ref="F1145:F1146"/>
    <mergeCell ref="A1154:A1156"/>
    <mergeCell ref="A1145:A1146"/>
    <mergeCell ref="B1154:B1156"/>
    <mergeCell ref="D1154:D1156"/>
    <mergeCell ref="C1154:C1156"/>
    <mergeCell ref="E1154:E1156"/>
    <mergeCell ref="F1154:F1156"/>
    <mergeCell ref="B1160:B1161"/>
    <mergeCell ref="C1160:C1161"/>
    <mergeCell ref="F1160:F1161"/>
    <mergeCell ref="E1160:E1161"/>
    <mergeCell ref="D1160:D1161"/>
    <mergeCell ref="A1160:A1161"/>
    <mergeCell ref="J1160:J1161"/>
    <mergeCell ref="L1160:L1161"/>
    <mergeCell ref="K1160:K1161"/>
    <mergeCell ref="N1160:N1161"/>
    <mergeCell ref="M1160:M1161"/>
    <mergeCell ref="O1160:O1161"/>
    <mergeCell ref="I1160:I1161"/>
    <mergeCell ref="H1160:H1161"/>
    <mergeCell ref="B1172:B1173"/>
    <mergeCell ref="A1172:A1173"/>
    <mergeCell ref="C1172:C1173"/>
    <mergeCell ref="D1172:D1173"/>
    <mergeCell ref="F1172:F1173"/>
    <mergeCell ref="B1166:B1168"/>
    <mergeCell ref="B1169:B1171"/>
    <mergeCell ref="C1166:C1168"/>
    <mergeCell ref="D1166:D1168"/>
    <mergeCell ref="F1166:F1168"/>
    <mergeCell ref="A1166:A1168"/>
    <mergeCell ref="A1134:A1135"/>
    <mergeCell ref="B1137:B1138"/>
    <mergeCell ref="C1137:C1138"/>
    <mergeCell ref="D1137:D1138"/>
    <mergeCell ref="F1137:F1138"/>
    <mergeCell ref="A1137:A1138"/>
    <mergeCell ref="B1107:K1107"/>
    <mergeCell ref="K1139:K1140"/>
    <mergeCell ref="L1139:L1140"/>
    <mergeCell ref="M1139:M1140"/>
    <mergeCell ref="N1139:N1140"/>
    <mergeCell ref="O1139:O1140"/>
    <mergeCell ref="O1137:O1138"/>
    <mergeCell ref="N1137:N1138"/>
    <mergeCell ref="M1137:M1138"/>
    <mergeCell ref="L1137:L1138"/>
    <mergeCell ref="K1137:K1138"/>
    <mergeCell ref="J1137:J1138"/>
    <mergeCell ref="I1137:I1138"/>
    <mergeCell ref="H1137:H1138"/>
    <mergeCell ref="G1137:G1138"/>
    <mergeCell ref="A1162:A1163"/>
    <mergeCell ref="B1139:B1140"/>
    <mergeCell ref="C1139:C1140"/>
    <mergeCell ref="D1139:D1140"/>
    <mergeCell ref="F1139:F1140"/>
    <mergeCell ref="B1141:B1142"/>
    <mergeCell ref="C1141:C1142"/>
    <mergeCell ref="D1141:D1142"/>
    <mergeCell ref="F1141:F1142"/>
    <mergeCell ref="A1080:A1081"/>
    <mergeCell ref="J1162:J1163"/>
    <mergeCell ref="K1162:K1163"/>
    <mergeCell ref="L1162:L1163"/>
    <mergeCell ref="M1162:M1163"/>
    <mergeCell ref="N1162:N1163"/>
    <mergeCell ref="O1162:O1163"/>
    <mergeCell ref="E1137:E1138"/>
    <mergeCell ref="I1139:I1140"/>
    <mergeCell ref="J1139:J1140"/>
    <mergeCell ref="E1080:E1081"/>
    <mergeCell ref="A1139:A1140"/>
    <mergeCell ref="A1086:A1087"/>
    <mergeCell ref="F1086:F1087"/>
    <mergeCell ref="B1106:P1106"/>
    <mergeCell ref="B1080:B1081"/>
    <mergeCell ref="C1080:C1081"/>
    <mergeCell ref="D1080:D1081"/>
    <mergeCell ref="F1080:F1081"/>
    <mergeCell ref="B1085:P1085"/>
    <mergeCell ref="B1086:B1087"/>
    <mergeCell ref="C1086:C1087"/>
    <mergeCell ref="D1086:D1087"/>
    <mergeCell ref="D42:D43"/>
    <mergeCell ref="A42:A43"/>
    <mergeCell ref="C44:C45"/>
    <mergeCell ref="B44:B45"/>
    <mergeCell ref="D44:D45"/>
    <mergeCell ref="F42:F43"/>
    <mergeCell ref="F44:F45"/>
    <mergeCell ref="A44:A45"/>
    <mergeCell ref="C69:C71"/>
    <mergeCell ref="B1047:P1047"/>
    <mergeCell ref="B251:P251"/>
    <mergeCell ref="B248:P248"/>
    <mergeCell ref="B231:P231"/>
    <mergeCell ref="B226:P226"/>
    <mergeCell ref="B225:P225"/>
    <mergeCell ref="B76:B77"/>
    <mergeCell ref="B74:B75"/>
    <mergeCell ref="A74:A75"/>
    <mergeCell ref="A76:A77"/>
    <mergeCell ref="C76:C77"/>
    <mergeCell ref="D76:D77"/>
    <mergeCell ref="F76:F77"/>
    <mergeCell ref="D74:D75"/>
    <mergeCell ref="C74:C75"/>
    <mergeCell ref="F74:F75"/>
    <mergeCell ref="D626:D627"/>
    <mergeCell ref="C614:C615"/>
    <mergeCell ref="C624:C625"/>
    <mergeCell ref="D624:D625"/>
    <mergeCell ref="B594:B595"/>
    <mergeCell ref="D574:D575"/>
    <mergeCell ref="D696:D697"/>
    <mergeCell ref="F696:F697"/>
    <mergeCell ref="B698:P698"/>
    <mergeCell ref="F701:F702"/>
    <mergeCell ref="C671:C672"/>
    <mergeCell ref="C355:C356"/>
    <mergeCell ref="D353:D354"/>
    <mergeCell ref="B574:B575"/>
    <mergeCell ref="E888:E889"/>
    <mergeCell ref="E886:E887"/>
    <mergeCell ref="E884:E885"/>
    <mergeCell ref="H888:H889"/>
    <mergeCell ref="I888:I889"/>
    <mergeCell ref="J888:J889"/>
    <mergeCell ref="K888:K889"/>
    <mergeCell ref="I334:I335"/>
    <mergeCell ref="J334:J335"/>
    <mergeCell ref="K334:K335"/>
    <mergeCell ref="L334:L335"/>
    <mergeCell ref="M334:M335"/>
    <mergeCell ref="N334:N335"/>
    <mergeCell ref="O334:O335"/>
    <mergeCell ref="E336:E337"/>
    <mergeCell ref="G336:G337"/>
    <mergeCell ref="H336:H337"/>
    <mergeCell ref="I336:I337"/>
    <mergeCell ref="J336:J337"/>
    <mergeCell ref="K336:K337"/>
    <mergeCell ref="L336:L337"/>
    <mergeCell ref="M336:M337"/>
    <mergeCell ref="N336:N337"/>
    <mergeCell ref="O336:O337"/>
    <mergeCell ref="P336:P337"/>
    <mergeCell ref="A577:A579"/>
    <mergeCell ref="C948:C949"/>
    <mergeCell ref="A953:A954"/>
    <mergeCell ref="B953:B954"/>
    <mergeCell ref="D953:D954"/>
    <mergeCell ref="F953:F954"/>
    <mergeCell ref="B956:B957"/>
    <mergeCell ref="A920:A922"/>
    <mergeCell ref="A923:A925"/>
    <mergeCell ref="A926:A928"/>
    <mergeCell ref="C309:C310"/>
    <mergeCell ref="D309:D310"/>
    <mergeCell ref="P852:P853"/>
    <mergeCell ref="L713:L714"/>
    <mergeCell ref="M713:M714"/>
    <mergeCell ref="N713:N714"/>
    <mergeCell ref="A707:A708"/>
    <mergeCell ref="C109:P109"/>
    <mergeCell ref="B122:P122"/>
    <mergeCell ref="E143:E144"/>
    <mergeCell ref="G143:G144"/>
    <mergeCell ref="XCK283:XCK284"/>
    <mergeCell ref="XCL283:XCL284"/>
    <mergeCell ref="XCN283:XCN284"/>
    <mergeCell ref="XCO283:XCO284"/>
    <mergeCell ref="XCP283:XCP284"/>
    <mergeCell ref="XAX283:XAX284"/>
    <mergeCell ref="XAZ283:XAZ284"/>
    <mergeCell ref="XBA283:XBA284"/>
    <mergeCell ref="XBB283:XBB284"/>
    <mergeCell ref="XBD283:XBD284"/>
    <mergeCell ref="XBE283:XBE284"/>
    <mergeCell ref="XBF283:XBF284"/>
    <mergeCell ref="XBH283:XBH284"/>
    <mergeCell ref="XBI283:XBI284"/>
    <mergeCell ref="XBJ283:XBJ284"/>
    <mergeCell ref="XBL283:XBL284"/>
    <mergeCell ref="XBM283:XBM284"/>
    <mergeCell ref="XBN283:XBN284"/>
    <mergeCell ref="XBP283:XBP284"/>
    <mergeCell ref="XBQ283:XBQ284"/>
    <mergeCell ref="XBR283:XBR284"/>
    <mergeCell ref="XBT283:XBT284"/>
    <mergeCell ref="XAB283:XAB284"/>
    <mergeCell ref="XAC283:XAC284"/>
    <mergeCell ref="XAD283:XAD284"/>
    <mergeCell ref="XAF283:XAF284"/>
    <mergeCell ref="XAG283:XAG284"/>
    <mergeCell ref="XAH283:XAH284"/>
    <mergeCell ref="XAJ283:XAJ284"/>
    <mergeCell ref="XAK283:XAK284"/>
    <mergeCell ref="XAL283:XAL284"/>
    <mergeCell ref="XAN283:XAN284"/>
    <mergeCell ref="XAO283:XAO284"/>
    <mergeCell ref="XAP283:XAP284"/>
    <mergeCell ref="XAR283:XAR284"/>
    <mergeCell ref="XAS283:XAS284"/>
    <mergeCell ref="XAT283:XAT284"/>
    <mergeCell ref="XAV283:XAV284"/>
    <mergeCell ref="XAW283:XAW284"/>
    <mergeCell ref="XBU283:XBU284"/>
    <mergeCell ref="XBV283:XBV284"/>
    <mergeCell ref="XBX283:XBX284"/>
    <mergeCell ref="P331:P332"/>
    <mergeCell ref="XBY283:XBY284"/>
    <mergeCell ref="XBZ283:XBZ284"/>
    <mergeCell ref="XCB283:XCB284"/>
    <mergeCell ref="XCC283:XCC284"/>
    <mergeCell ref="XCD283:XCD284"/>
    <mergeCell ref="XCF283:XCF284"/>
    <mergeCell ref="XCG283:XCG284"/>
    <mergeCell ref="XCH283:XCH284"/>
    <mergeCell ref="XCJ283:XCJ284"/>
    <mergeCell ref="XEP283:XEP284"/>
    <mergeCell ref="XER283:XER284"/>
    <mergeCell ref="XES283:XES284"/>
    <mergeCell ref="XET283:XET284"/>
    <mergeCell ref="XEV283:XEV284"/>
    <mergeCell ref="XEW283:XEW284"/>
    <mergeCell ref="XEX283:XEX284"/>
    <mergeCell ref="XEZ283:XEZ284"/>
    <mergeCell ref="XFA283:XFA284"/>
    <mergeCell ref="XFB283:XFB284"/>
    <mergeCell ref="XDN283:XDN284"/>
    <mergeCell ref="XDP283:XDP284"/>
    <mergeCell ref="XDQ283:XDQ284"/>
    <mergeCell ref="XDR283:XDR284"/>
    <mergeCell ref="XDT283:XDT284"/>
    <mergeCell ref="XDU283:XDU284"/>
    <mergeCell ref="XDV283:XDV284"/>
    <mergeCell ref="XDX283:XDX284"/>
    <mergeCell ref="XDY283:XDY284"/>
    <mergeCell ref="XDZ283:XDZ284"/>
    <mergeCell ref="XEB283:XEB284"/>
    <mergeCell ref="XEC283:XEC284"/>
    <mergeCell ref="XED283:XED284"/>
    <mergeCell ref="XEF283:XEF284"/>
    <mergeCell ref="XEG283:XEG284"/>
    <mergeCell ref="XEH283:XEH284"/>
    <mergeCell ref="XEJ283:XEJ284"/>
    <mergeCell ref="XCR283:XCR284"/>
    <mergeCell ref="XCS283:XCS284"/>
    <mergeCell ref="XCT283:XCT284"/>
    <mergeCell ref="XCV283:XCV284"/>
    <mergeCell ref="XCW283:XCW284"/>
    <mergeCell ref="XCX283:XCX284"/>
    <mergeCell ref="XCZ283:XCZ284"/>
    <mergeCell ref="XDA283:XDA284"/>
    <mergeCell ref="XDB283:XDB284"/>
    <mergeCell ref="XDD283:XDD284"/>
    <mergeCell ref="XDE283:XDE284"/>
    <mergeCell ref="XDF283:XDF284"/>
    <mergeCell ref="XDH283:XDH284"/>
    <mergeCell ref="XDI283:XDI284"/>
    <mergeCell ref="XDJ283:XDJ284"/>
    <mergeCell ref="XDL283:XDL284"/>
    <mergeCell ref="XDM283:XDM284"/>
    <mergeCell ref="XEK283:XEK284"/>
    <mergeCell ref="XEL283:XEL284"/>
    <mergeCell ref="XEN283:XEN284"/>
    <mergeCell ref="XEO283:XEO284"/>
    <mergeCell ref="WZE283:WZE284"/>
    <mergeCell ref="WZF283:WZF284"/>
    <mergeCell ref="WZH283:WZH284"/>
    <mergeCell ref="WZI283:WZI284"/>
    <mergeCell ref="WZJ283:WZJ284"/>
    <mergeCell ref="WZL283:WZL284"/>
    <mergeCell ref="WZM283:WZM284"/>
    <mergeCell ref="WZN283:WZN284"/>
    <mergeCell ref="WZP283:WZP284"/>
    <mergeCell ref="WZQ283:WZQ284"/>
    <mergeCell ref="WZR283:WZR284"/>
    <mergeCell ref="WZT283:WZT284"/>
    <mergeCell ref="WZU283:WZU284"/>
    <mergeCell ref="WZV283:WZV284"/>
    <mergeCell ref="WZX283:WZX284"/>
    <mergeCell ref="WZY283:WZY284"/>
    <mergeCell ref="WZZ283:WZZ284"/>
    <mergeCell ref="WYH283:WYH284"/>
    <mergeCell ref="WYJ283:WYJ284"/>
    <mergeCell ref="WYK283:WYK284"/>
    <mergeCell ref="WYL283:WYL284"/>
    <mergeCell ref="WYN283:WYN284"/>
    <mergeCell ref="WYO283:WYO284"/>
    <mergeCell ref="WYP283:WYP284"/>
    <mergeCell ref="WYR283:WYR284"/>
    <mergeCell ref="WYS283:WYS284"/>
    <mergeCell ref="WYT283:WYT284"/>
    <mergeCell ref="WYV283:WYV284"/>
    <mergeCell ref="WYW283:WYW284"/>
    <mergeCell ref="WYX283:WYX284"/>
    <mergeCell ref="WYZ283:WYZ284"/>
    <mergeCell ref="WZA283:WZA284"/>
    <mergeCell ref="WZB283:WZB284"/>
    <mergeCell ref="WZD283:WZD284"/>
    <mergeCell ref="WXL283:WXL284"/>
    <mergeCell ref="WXM283:WXM284"/>
    <mergeCell ref="WXN283:WXN284"/>
    <mergeCell ref="WXP283:WXP284"/>
    <mergeCell ref="WXQ283:WXQ284"/>
    <mergeCell ref="WXR283:WXR284"/>
    <mergeCell ref="WXT283:WXT284"/>
    <mergeCell ref="WXU283:WXU284"/>
    <mergeCell ref="WXV283:WXV284"/>
    <mergeCell ref="WXX283:WXX284"/>
    <mergeCell ref="WXY283:WXY284"/>
    <mergeCell ref="WXZ283:WXZ284"/>
    <mergeCell ref="WYB283:WYB284"/>
    <mergeCell ref="WYC283:WYC284"/>
    <mergeCell ref="WYD283:WYD284"/>
    <mergeCell ref="WYF283:WYF284"/>
    <mergeCell ref="WYG283:WYG284"/>
    <mergeCell ref="WWO283:WWO284"/>
    <mergeCell ref="WWP283:WWP284"/>
    <mergeCell ref="WWR283:WWR284"/>
    <mergeCell ref="WWS283:WWS284"/>
    <mergeCell ref="WWT283:WWT284"/>
    <mergeCell ref="WWV283:WWV284"/>
    <mergeCell ref="WWW283:WWW284"/>
    <mergeCell ref="WWX283:WWX284"/>
    <mergeCell ref="WWZ283:WWZ284"/>
    <mergeCell ref="WXA283:WXA284"/>
    <mergeCell ref="WXB283:WXB284"/>
    <mergeCell ref="WXD283:WXD284"/>
    <mergeCell ref="WXE283:WXE284"/>
    <mergeCell ref="WXF283:WXF284"/>
    <mergeCell ref="WXH283:WXH284"/>
    <mergeCell ref="WXI283:WXI284"/>
    <mergeCell ref="WXJ283:WXJ284"/>
    <mergeCell ref="WVR283:WVR284"/>
    <mergeCell ref="WVT283:WVT284"/>
    <mergeCell ref="WVU283:WVU284"/>
    <mergeCell ref="WVV283:WVV284"/>
    <mergeCell ref="WVX283:WVX284"/>
    <mergeCell ref="WVY283:WVY284"/>
    <mergeCell ref="WVZ283:WVZ284"/>
    <mergeCell ref="WWB283:WWB284"/>
    <mergeCell ref="WWC283:WWC284"/>
    <mergeCell ref="WWD283:WWD284"/>
    <mergeCell ref="WWF283:WWF284"/>
    <mergeCell ref="WWG283:WWG284"/>
    <mergeCell ref="WWH283:WWH284"/>
    <mergeCell ref="WWJ283:WWJ284"/>
    <mergeCell ref="WWK283:WWK284"/>
    <mergeCell ref="WWL283:WWL284"/>
    <mergeCell ref="WWN283:WWN284"/>
    <mergeCell ref="WUV283:WUV284"/>
    <mergeCell ref="WUW283:WUW284"/>
    <mergeCell ref="WUX283:WUX284"/>
    <mergeCell ref="WUZ283:WUZ284"/>
    <mergeCell ref="WVA283:WVA284"/>
    <mergeCell ref="WVB283:WVB284"/>
    <mergeCell ref="WVD283:WVD284"/>
    <mergeCell ref="WVE283:WVE284"/>
    <mergeCell ref="WVF283:WVF284"/>
    <mergeCell ref="WVH283:WVH284"/>
    <mergeCell ref="WVI283:WVI284"/>
    <mergeCell ref="WVJ283:WVJ284"/>
    <mergeCell ref="WVL283:WVL284"/>
    <mergeCell ref="WVM283:WVM284"/>
    <mergeCell ref="WVN283:WVN284"/>
    <mergeCell ref="WVP283:WVP284"/>
    <mergeCell ref="WVQ283:WVQ284"/>
    <mergeCell ref="WTY283:WTY284"/>
    <mergeCell ref="WTZ283:WTZ284"/>
    <mergeCell ref="WUB283:WUB284"/>
    <mergeCell ref="WUC283:WUC284"/>
    <mergeCell ref="WUD283:WUD284"/>
    <mergeCell ref="WUF283:WUF284"/>
    <mergeCell ref="WUG283:WUG284"/>
    <mergeCell ref="WUH283:WUH284"/>
    <mergeCell ref="WUJ283:WUJ284"/>
    <mergeCell ref="WUK283:WUK284"/>
    <mergeCell ref="WUL283:WUL284"/>
    <mergeCell ref="WUN283:WUN284"/>
    <mergeCell ref="WUO283:WUO284"/>
    <mergeCell ref="WUP283:WUP284"/>
    <mergeCell ref="WUR283:WUR284"/>
    <mergeCell ref="WUS283:WUS284"/>
    <mergeCell ref="WUT283:WUT284"/>
    <mergeCell ref="WTB283:WTB284"/>
    <mergeCell ref="WTD283:WTD284"/>
    <mergeCell ref="WTE283:WTE284"/>
    <mergeCell ref="WTF283:WTF284"/>
    <mergeCell ref="WTH283:WTH284"/>
    <mergeCell ref="WTI283:WTI284"/>
    <mergeCell ref="WTJ283:WTJ284"/>
    <mergeCell ref="WTL283:WTL284"/>
    <mergeCell ref="WTM283:WTM284"/>
    <mergeCell ref="WTN283:WTN284"/>
    <mergeCell ref="WTP283:WTP284"/>
    <mergeCell ref="WTQ283:WTQ284"/>
    <mergeCell ref="WTR283:WTR284"/>
    <mergeCell ref="WTT283:WTT284"/>
    <mergeCell ref="WTU283:WTU284"/>
    <mergeCell ref="WTV283:WTV284"/>
    <mergeCell ref="WTX283:WTX284"/>
    <mergeCell ref="WSF283:WSF284"/>
    <mergeCell ref="WSG283:WSG284"/>
    <mergeCell ref="WSH283:WSH284"/>
    <mergeCell ref="WSJ283:WSJ284"/>
    <mergeCell ref="WSK283:WSK284"/>
    <mergeCell ref="WSL283:WSL284"/>
    <mergeCell ref="WSN283:WSN284"/>
    <mergeCell ref="WSO283:WSO284"/>
    <mergeCell ref="WSP283:WSP284"/>
    <mergeCell ref="WSR283:WSR284"/>
    <mergeCell ref="WSS283:WSS284"/>
    <mergeCell ref="WST283:WST284"/>
    <mergeCell ref="WSV283:WSV284"/>
    <mergeCell ref="WSW283:WSW284"/>
    <mergeCell ref="WSX283:WSX284"/>
    <mergeCell ref="WSZ283:WSZ284"/>
    <mergeCell ref="WTA283:WTA284"/>
    <mergeCell ref="WRI283:WRI284"/>
    <mergeCell ref="WRJ283:WRJ284"/>
    <mergeCell ref="WRL283:WRL284"/>
    <mergeCell ref="WRM283:WRM284"/>
    <mergeCell ref="WRN283:WRN284"/>
    <mergeCell ref="WRP283:WRP284"/>
    <mergeCell ref="WRQ283:WRQ284"/>
    <mergeCell ref="WRR283:WRR284"/>
    <mergeCell ref="WRT283:WRT284"/>
    <mergeCell ref="WRU283:WRU284"/>
    <mergeCell ref="WRV283:WRV284"/>
    <mergeCell ref="WRX283:WRX284"/>
    <mergeCell ref="WRY283:WRY284"/>
    <mergeCell ref="WRZ283:WRZ284"/>
    <mergeCell ref="WSB283:WSB284"/>
    <mergeCell ref="WSC283:WSC284"/>
    <mergeCell ref="WSD283:WSD284"/>
    <mergeCell ref="WQL283:WQL284"/>
    <mergeCell ref="WQN283:WQN284"/>
    <mergeCell ref="WQO283:WQO284"/>
    <mergeCell ref="WQP283:WQP284"/>
    <mergeCell ref="WQR283:WQR284"/>
    <mergeCell ref="WQS283:WQS284"/>
    <mergeCell ref="WQT283:WQT284"/>
    <mergeCell ref="WQV283:WQV284"/>
    <mergeCell ref="WQW283:WQW284"/>
    <mergeCell ref="WQX283:WQX284"/>
    <mergeCell ref="WQZ283:WQZ284"/>
    <mergeCell ref="WRA283:WRA284"/>
    <mergeCell ref="WRB283:WRB284"/>
    <mergeCell ref="WRD283:WRD284"/>
    <mergeCell ref="WRE283:WRE284"/>
    <mergeCell ref="WRF283:WRF284"/>
    <mergeCell ref="WRH283:WRH284"/>
    <mergeCell ref="WPP283:WPP284"/>
    <mergeCell ref="WPQ283:WPQ284"/>
    <mergeCell ref="WPR283:WPR284"/>
    <mergeCell ref="WPT283:WPT284"/>
    <mergeCell ref="WPU283:WPU284"/>
    <mergeCell ref="WPV283:WPV284"/>
    <mergeCell ref="WPX283:WPX284"/>
    <mergeCell ref="WPY283:WPY284"/>
    <mergeCell ref="WPZ283:WPZ284"/>
    <mergeCell ref="WQB283:WQB284"/>
    <mergeCell ref="WQC283:WQC284"/>
    <mergeCell ref="WQD283:WQD284"/>
    <mergeCell ref="WQF283:WQF284"/>
    <mergeCell ref="WQG283:WQG284"/>
    <mergeCell ref="WQH283:WQH284"/>
    <mergeCell ref="WQJ283:WQJ284"/>
    <mergeCell ref="WQK283:WQK284"/>
    <mergeCell ref="WOS283:WOS284"/>
    <mergeCell ref="WOT283:WOT284"/>
    <mergeCell ref="WOV283:WOV284"/>
    <mergeCell ref="WOW283:WOW284"/>
    <mergeCell ref="WOX283:WOX284"/>
    <mergeCell ref="WOZ283:WOZ284"/>
    <mergeCell ref="WPA283:WPA284"/>
    <mergeCell ref="WPB283:WPB284"/>
    <mergeCell ref="WPD283:WPD284"/>
    <mergeCell ref="WPE283:WPE284"/>
    <mergeCell ref="WPF283:WPF284"/>
    <mergeCell ref="WPH283:WPH284"/>
    <mergeCell ref="WPI283:WPI284"/>
    <mergeCell ref="WPJ283:WPJ284"/>
    <mergeCell ref="WPL283:WPL284"/>
    <mergeCell ref="WPM283:WPM284"/>
    <mergeCell ref="WPN283:WPN284"/>
    <mergeCell ref="WNV283:WNV284"/>
    <mergeCell ref="WNX283:WNX284"/>
    <mergeCell ref="WNY283:WNY284"/>
    <mergeCell ref="WNZ283:WNZ284"/>
    <mergeCell ref="WOB283:WOB284"/>
    <mergeCell ref="WOC283:WOC284"/>
    <mergeCell ref="WOD283:WOD284"/>
    <mergeCell ref="WOF283:WOF284"/>
    <mergeCell ref="WOG283:WOG284"/>
    <mergeCell ref="WOH283:WOH284"/>
    <mergeCell ref="WOJ283:WOJ284"/>
    <mergeCell ref="WOK283:WOK284"/>
    <mergeCell ref="WOL283:WOL284"/>
    <mergeCell ref="WON283:WON284"/>
    <mergeCell ref="WOO283:WOO284"/>
    <mergeCell ref="WOP283:WOP284"/>
    <mergeCell ref="WOR283:WOR284"/>
    <mergeCell ref="WMZ283:WMZ284"/>
    <mergeCell ref="WNA283:WNA284"/>
    <mergeCell ref="WNB283:WNB284"/>
    <mergeCell ref="WND283:WND284"/>
    <mergeCell ref="WNE283:WNE284"/>
    <mergeCell ref="WNF283:WNF284"/>
    <mergeCell ref="WNH283:WNH284"/>
    <mergeCell ref="WNI283:WNI284"/>
    <mergeCell ref="WNJ283:WNJ284"/>
    <mergeCell ref="WNL283:WNL284"/>
    <mergeCell ref="WNM283:WNM284"/>
    <mergeCell ref="WNN283:WNN284"/>
    <mergeCell ref="WNP283:WNP284"/>
    <mergeCell ref="WNQ283:WNQ284"/>
    <mergeCell ref="WNR283:WNR284"/>
    <mergeCell ref="WNT283:WNT284"/>
    <mergeCell ref="WNU283:WNU284"/>
    <mergeCell ref="WMC283:WMC284"/>
    <mergeCell ref="WMD283:WMD284"/>
    <mergeCell ref="WMF283:WMF284"/>
    <mergeCell ref="WMG283:WMG284"/>
    <mergeCell ref="WMH283:WMH284"/>
    <mergeCell ref="WMJ283:WMJ284"/>
    <mergeCell ref="WMK283:WMK284"/>
    <mergeCell ref="WML283:WML284"/>
    <mergeCell ref="WMN283:WMN284"/>
    <mergeCell ref="WMO283:WMO284"/>
    <mergeCell ref="WMP283:WMP284"/>
    <mergeCell ref="WMR283:WMR284"/>
    <mergeCell ref="WMS283:WMS284"/>
    <mergeCell ref="WMT283:WMT284"/>
    <mergeCell ref="WMV283:WMV284"/>
    <mergeCell ref="WMW283:WMW284"/>
    <mergeCell ref="WMX283:WMX284"/>
    <mergeCell ref="WLF283:WLF284"/>
    <mergeCell ref="WLH283:WLH284"/>
    <mergeCell ref="WLI283:WLI284"/>
    <mergeCell ref="WLJ283:WLJ284"/>
    <mergeCell ref="WLL283:WLL284"/>
    <mergeCell ref="WLM283:WLM284"/>
    <mergeCell ref="WLN283:WLN284"/>
    <mergeCell ref="WLP283:WLP284"/>
    <mergeCell ref="WLQ283:WLQ284"/>
    <mergeCell ref="WLR283:WLR284"/>
    <mergeCell ref="WLT283:WLT284"/>
    <mergeCell ref="WLU283:WLU284"/>
    <mergeCell ref="WLV283:WLV284"/>
    <mergeCell ref="WLX283:WLX284"/>
    <mergeCell ref="WLY283:WLY284"/>
    <mergeCell ref="WLZ283:WLZ284"/>
    <mergeCell ref="WMB283:WMB284"/>
    <mergeCell ref="WKJ283:WKJ284"/>
    <mergeCell ref="WKK283:WKK284"/>
    <mergeCell ref="WKL283:WKL284"/>
    <mergeCell ref="WKN283:WKN284"/>
    <mergeCell ref="WKO283:WKO284"/>
    <mergeCell ref="WKP283:WKP284"/>
    <mergeCell ref="WKR283:WKR284"/>
    <mergeCell ref="WKS283:WKS284"/>
    <mergeCell ref="WKT283:WKT284"/>
    <mergeCell ref="WKV283:WKV284"/>
    <mergeCell ref="WKW283:WKW284"/>
    <mergeCell ref="WKX283:WKX284"/>
    <mergeCell ref="WKZ283:WKZ284"/>
    <mergeCell ref="WLA283:WLA284"/>
    <mergeCell ref="WLB283:WLB284"/>
    <mergeCell ref="WLD283:WLD284"/>
    <mergeCell ref="WLE283:WLE284"/>
    <mergeCell ref="WJM283:WJM284"/>
    <mergeCell ref="WJN283:WJN284"/>
    <mergeCell ref="WJP283:WJP284"/>
    <mergeCell ref="WJQ283:WJQ284"/>
    <mergeCell ref="WJR283:WJR284"/>
    <mergeCell ref="WJT283:WJT284"/>
    <mergeCell ref="WJU283:WJU284"/>
    <mergeCell ref="WJV283:WJV284"/>
    <mergeCell ref="WJX283:WJX284"/>
    <mergeCell ref="WJY283:WJY284"/>
    <mergeCell ref="WJZ283:WJZ284"/>
    <mergeCell ref="WKB283:WKB284"/>
    <mergeCell ref="WKC283:WKC284"/>
    <mergeCell ref="WKD283:WKD284"/>
    <mergeCell ref="WKF283:WKF284"/>
    <mergeCell ref="WKG283:WKG284"/>
    <mergeCell ref="WKH283:WKH284"/>
    <mergeCell ref="WIP283:WIP284"/>
    <mergeCell ref="WIR283:WIR284"/>
    <mergeCell ref="WIS283:WIS284"/>
    <mergeCell ref="WIT283:WIT284"/>
    <mergeCell ref="WIV283:WIV284"/>
    <mergeCell ref="WIW283:WIW284"/>
    <mergeCell ref="WIX283:WIX284"/>
    <mergeCell ref="WIZ283:WIZ284"/>
    <mergeCell ref="WJA283:WJA284"/>
    <mergeCell ref="WJB283:WJB284"/>
    <mergeCell ref="WJD283:WJD284"/>
    <mergeCell ref="WJE283:WJE284"/>
    <mergeCell ref="WJF283:WJF284"/>
    <mergeCell ref="WJH283:WJH284"/>
    <mergeCell ref="WJI283:WJI284"/>
    <mergeCell ref="WJJ283:WJJ284"/>
    <mergeCell ref="WJL283:WJL284"/>
    <mergeCell ref="WHT283:WHT284"/>
    <mergeCell ref="WHU283:WHU284"/>
    <mergeCell ref="WHV283:WHV284"/>
    <mergeCell ref="WHX283:WHX284"/>
    <mergeCell ref="WHY283:WHY284"/>
    <mergeCell ref="WHZ283:WHZ284"/>
    <mergeCell ref="WIB283:WIB284"/>
    <mergeCell ref="WIC283:WIC284"/>
    <mergeCell ref="WID283:WID284"/>
    <mergeCell ref="WIF283:WIF284"/>
    <mergeCell ref="WIG283:WIG284"/>
    <mergeCell ref="WIH283:WIH284"/>
    <mergeCell ref="WIJ283:WIJ284"/>
    <mergeCell ref="WIK283:WIK284"/>
    <mergeCell ref="WIL283:WIL284"/>
    <mergeCell ref="WIN283:WIN284"/>
    <mergeCell ref="WIO283:WIO284"/>
    <mergeCell ref="WGW283:WGW284"/>
    <mergeCell ref="WGX283:WGX284"/>
    <mergeCell ref="WGZ283:WGZ284"/>
    <mergeCell ref="WHA283:WHA284"/>
    <mergeCell ref="WHB283:WHB284"/>
    <mergeCell ref="WHD283:WHD284"/>
    <mergeCell ref="WHE283:WHE284"/>
    <mergeCell ref="WHF283:WHF284"/>
    <mergeCell ref="WHH283:WHH284"/>
    <mergeCell ref="WHI283:WHI284"/>
    <mergeCell ref="WHJ283:WHJ284"/>
    <mergeCell ref="WHL283:WHL284"/>
    <mergeCell ref="WHM283:WHM284"/>
    <mergeCell ref="WHN283:WHN284"/>
    <mergeCell ref="WHP283:WHP284"/>
    <mergeCell ref="WHQ283:WHQ284"/>
    <mergeCell ref="WHR283:WHR284"/>
    <mergeCell ref="WFZ283:WFZ284"/>
    <mergeCell ref="WGB283:WGB284"/>
    <mergeCell ref="WGC283:WGC284"/>
    <mergeCell ref="WGD283:WGD284"/>
    <mergeCell ref="WGF283:WGF284"/>
    <mergeCell ref="WGG283:WGG284"/>
    <mergeCell ref="WGH283:WGH284"/>
    <mergeCell ref="WGJ283:WGJ284"/>
    <mergeCell ref="WGK283:WGK284"/>
    <mergeCell ref="WGL283:WGL284"/>
    <mergeCell ref="WGN283:WGN284"/>
    <mergeCell ref="WGO283:WGO284"/>
    <mergeCell ref="WGP283:WGP284"/>
    <mergeCell ref="WGR283:WGR284"/>
    <mergeCell ref="WGS283:WGS284"/>
    <mergeCell ref="WGT283:WGT284"/>
    <mergeCell ref="WGV283:WGV284"/>
    <mergeCell ref="WFD283:WFD284"/>
    <mergeCell ref="WFE283:WFE284"/>
    <mergeCell ref="WFF283:WFF284"/>
    <mergeCell ref="WFH283:WFH284"/>
    <mergeCell ref="WFI283:WFI284"/>
    <mergeCell ref="WFJ283:WFJ284"/>
    <mergeCell ref="WFL283:WFL284"/>
    <mergeCell ref="WFM283:WFM284"/>
    <mergeCell ref="WFN283:WFN284"/>
    <mergeCell ref="WFP283:WFP284"/>
    <mergeCell ref="WFQ283:WFQ284"/>
    <mergeCell ref="WFR283:WFR284"/>
    <mergeCell ref="WFT283:WFT284"/>
    <mergeCell ref="WFU283:WFU284"/>
    <mergeCell ref="WFV283:WFV284"/>
    <mergeCell ref="WFX283:WFX284"/>
    <mergeCell ref="WFY283:WFY284"/>
    <mergeCell ref="WEG283:WEG284"/>
    <mergeCell ref="WEH283:WEH284"/>
    <mergeCell ref="WEJ283:WEJ284"/>
    <mergeCell ref="WEK283:WEK284"/>
    <mergeCell ref="WEL283:WEL284"/>
    <mergeCell ref="WEN283:WEN284"/>
    <mergeCell ref="WEO283:WEO284"/>
    <mergeCell ref="WEP283:WEP284"/>
    <mergeCell ref="WER283:WER284"/>
    <mergeCell ref="WES283:WES284"/>
    <mergeCell ref="WET283:WET284"/>
    <mergeCell ref="WEV283:WEV284"/>
    <mergeCell ref="WEW283:WEW284"/>
    <mergeCell ref="WEX283:WEX284"/>
    <mergeCell ref="WEZ283:WEZ284"/>
    <mergeCell ref="WFA283:WFA284"/>
    <mergeCell ref="WFB283:WFB284"/>
    <mergeCell ref="WDJ283:WDJ284"/>
    <mergeCell ref="WDL283:WDL284"/>
    <mergeCell ref="WDM283:WDM284"/>
    <mergeCell ref="WDN283:WDN284"/>
    <mergeCell ref="WDP283:WDP284"/>
    <mergeCell ref="WDQ283:WDQ284"/>
    <mergeCell ref="WDR283:WDR284"/>
    <mergeCell ref="WDT283:WDT284"/>
    <mergeCell ref="WDU283:WDU284"/>
    <mergeCell ref="WDV283:WDV284"/>
    <mergeCell ref="WDX283:WDX284"/>
    <mergeCell ref="WDY283:WDY284"/>
    <mergeCell ref="WDZ283:WDZ284"/>
    <mergeCell ref="WEB283:WEB284"/>
    <mergeCell ref="WEC283:WEC284"/>
    <mergeCell ref="WED283:WED284"/>
    <mergeCell ref="WEF283:WEF284"/>
    <mergeCell ref="WCN283:WCN284"/>
    <mergeCell ref="WCO283:WCO284"/>
    <mergeCell ref="WCP283:WCP284"/>
    <mergeCell ref="WCR283:WCR284"/>
    <mergeCell ref="WCS283:WCS284"/>
    <mergeCell ref="WCT283:WCT284"/>
    <mergeCell ref="WCV283:WCV284"/>
    <mergeCell ref="WCW283:WCW284"/>
    <mergeCell ref="WCX283:WCX284"/>
    <mergeCell ref="WCZ283:WCZ284"/>
    <mergeCell ref="WDA283:WDA284"/>
    <mergeCell ref="WDB283:WDB284"/>
    <mergeCell ref="WDD283:WDD284"/>
    <mergeCell ref="WDE283:WDE284"/>
    <mergeCell ref="WDF283:WDF284"/>
    <mergeCell ref="WDH283:WDH284"/>
    <mergeCell ref="WDI283:WDI284"/>
    <mergeCell ref="WBQ283:WBQ284"/>
    <mergeCell ref="WBR283:WBR284"/>
    <mergeCell ref="WBT283:WBT284"/>
    <mergeCell ref="WBU283:WBU284"/>
    <mergeCell ref="WBV283:WBV284"/>
    <mergeCell ref="WBX283:WBX284"/>
    <mergeCell ref="WBY283:WBY284"/>
    <mergeCell ref="WBZ283:WBZ284"/>
    <mergeCell ref="WCB283:WCB284"/>
    <mergeCell ref="WCC283:WCC284"/>
    <mergeCell ref="WCD283:WCD284"/>
    <mergeCell ref="WCF283:WCF284"/>
    <mergeCell ref="WCG283:WCG284"/>
    <mergeCell ref="WCH283:WCH284"/>
    <mergeCell ref="WCJ283:WCJ284"/>
    <mergeCell ref="WCK283:WCK284"/>
    <mergeCell ref="WCL283:WCL284"/>
    <mergeCell ref="WAT283:WAT284"/>
    <mergeCell ref="WAV283:WAV284"/>
    <mergeCell ref="WAW283:WAW284"/>
    <mergeCell ref="WAX283:WAX284"/>
    <mergeCell ref="WAZ283:WAZ284"/>
    <mergeCell ref="WBA283:WBA284"/>
    <mergeCell ref="WBB283:WBB284"/>
    <mergeCell ref="WBD283:WBD284"/>
    <mergeCell ref="WBE283:WBE284"/>
    <mergeCell ref="WBF283:WBF284"/>
    <mergeCell ref="WBH283:WBH284"/>
    <mergeCell ref="WBI283:WBI284"/>
    <mergeCell ref="WBJ283:WBJ284"/>
    <mergeCell ref="WBL283:WBL284"/>
    <mergeCell ref="WBM283:WBM284"/>
    <mergeCell ref="WBN283:WBN284"/>
    <mergeCell ref="WBP283:WBP284"/>
    <mergeCell ref="VZX283:VZX284"/>
    <mergeCell ref="VZY283:VZY284"/>
    <mergeCell ref="VZZ283:VZZ284"/>
    <mergeCell ref="WAB283:WAB284"/>
    <mergeCell ref="WAC283:WAC284"/>
    <mergeCell ref="WAD283:WAD284"/>
    <mergeCell ref="WAF283:WAF284"/>
    <mergeCell ref="WAG283:WAG284"/>
    <mergeCell ref="WAH283:WAH284"/>
    <mergeCell ref="WAJ283:WAJ284"/>
    <mergeCell ref="WAK283:WAK284"/>
    <mergeCell ref="WAL283:WAL284"/>
    <mergeCell ref="WAN283:WAN284"/>
    <mergeCell ref="WAO283:WAO284"/>
    <mergeCell ref="WAP283:WAP284"/>
    <mergeCell ref="WAR283:WAR284"/>
    <mergeCell ref="WAS283:WAS284"/>
    <mergeCell ref="VZA283:VZA284"/>
    <mergeCell ref="VZB283:VZB284"/>
    <mergeCell ref="VZD283:VZD284"/>
    <mergeCell ref="VZE283:VZE284"/>
    <mergeCell ref="VZF283:VZF284"/>
    <mergeCell ref="VZH283:VZH284"/>
    <mergeCell ref="VZI283:VZI284"/>
    <mergeCell ref="VZJ283:VZJ284"/>
    <mergeCell ref="VZL283:VZL284"/>
    <mergeCell ref="VZM283:VZM284"/>
    <mergeCell ref="VZN283:VZN284"/>
    <mergeCell ref="VZP283:VZP284"/>
    <mergeCell ref="VZQ283:VZQ284"/>
    <mergeCell ref="VZR283:VZR284"/>
    <mergeCell ref="VZT283:VZT284"/>
    <mergeCell ref="VZU283:VZU284"/>
    <mergeCell ref="VZV283:VZV284"/>
    <mergeCell ref="VYD283:VYD284"/>
    <mergeCell ref="VYF283:VYF284"/>
    <mergeCell ref="VYG283:VYG284"/>
    <mergeCell ref="VYH283:VYH284"/>
    <mergeCell ref="VYJ283:VYJ284"/>
    <mergeCell ref="VYK283:VYK284"/>
    <mergeCell ref="VYL283:VYL284"/>
    <mergeCell ref="VYN283:VYN284"/>
    <mergeCell ref="VYO283:VYO284"/>
    <mergeCell ref="VYP283:VYP284"/>
    <mergeCell ref="VYR283:VYR284"/>
    <mergeCell ref="VYS283:VYS284"/>
    <mergeCell ref="VYT283:VYT284"/>
    <mergeCell ref="VYV283:VYV284"/>
    <mergeCell ref="VYW283:VYW284"/>
    <mergeCell ref="VYX283:VYX284"/>
    <mergeCell ref="VYZ283:VYZ284"/>
    <mergeCell ref="VXH283:VXH284"/>
    <mergeCell ref="VXI283:VXI284"/>
    <mergeCell ref="VXJ283:VXJ284"/>
    <mergeCell ref="VXL283:VXL284"/>
    <mergeCell ref="VXM283:VXM284"/>
    <mergeCell ref="VXN283:VXN284"/>
    <mergeCell ref="VXP283:VXP284"/>
    <mergeCell ref="VXQ283:VXQ284"/>
    <mergeCell ref="VXR283:VXR284"/>
    <mergeCell ref="VXT283:VXT284"/>
    <mergeCell ref="VXU283:VXU284"/>
    <mergeCell ref="VXV283:VXV284"/>
    <mergeCell ref="VXX283:VXX284"/>
    <mergeCell ref="VXY283:VXY284"/>
    <mergeCell ref="VXZ283:VXZ284"/>
    <mergeCell ref="VYB283:VYB284"/>
    <mergeCell ref="VYC283:VYC284"/>
    <mergeCell ref="VWK283:VWK284"/>
    <mergeCell ref="VWL283:VWL284"/>
    <mergeCell ref="VWN283:VWN284"/>
    <mergeCell ref="VWO283:VWO284"/>
    <mergeCell ref="VWP283:VWP284"/>
    <mergeCell ref="VWR283:VWR284"/>
    <mergeCell ref="VWS283:VWS284"/>
    <mergeCell ref="VWT283:VWT284"/>
    <mergeCell ref="VWV283:VWV284"/>
    <mergeCell ref="VWW283:VWW284"/>
    <mergeCell ref="VWX283:VWX284"/>
    <mergeCell ref="VWZ283:VWZ284"/>
    <mergeCell ref="VXA283:VXA284"/>
    <mergeCell ref="VXB283:VXB284"/>
    <mergeCell ref="VXD283:VXD284"/>
    <mergeCell ref="VXE283:VXE284"/>
    <mergeCell ref="VXF283:VXF284"/>
    <mergeCell ref="VVN283:VVN284"/>
    <mergeCell ref="VVP283:VVP284"/>
    <mergeCell ref="VVQ283:VVQ284"/>
    <mergeCell ref="VVR283:VVR284"/>
    <mergeCell ref="VVT283:VVT284"/>
    <mergeCell ref="VVU283:VVU284"/>
    <mergeCell ref="VVV283:VVV284"/>
    <mergeCell ref="VVX283:VVX284"/>
    <mergeCell ref="VVY283:VVY284"/>
    <mergeCell ref="VVZ283:VVZ284"/>
    <mergeCell ref="VWB283:VWB284"/>
    <mergeCell ref="VWC283:VWC284"/>
    <mergeCell ref="VWD283:VWD284"/>
    <mergeCell ref="VWF283:VWF284"/>
    <mergeCell ref="VWG283:VWG284"/>
    <mergeCell ref="VWH283:VWH284"/>
    <mergeCell ref="VWJ283:VWJ284"/>
    <mergeCell ref="VUR283:VUR284"/>
    <mergeCell ref="VUS283:VUS284"/>
    <mergeCell ref="VUT283:VUT284"/>
    <mergeCell ref="VUV283:VUV284"/>
    <mergeCell ref="VUW283:VUW284"/>
    <mergeCell ref="VUX283:VUX284"/>
    <mergeCell ref="VUZ283:VUZ284"/>
    <mergeCell ref="VVA283:VVA284"/>
    <mergeCell ref="VVB283:VVB284"/>
    <mergeCell ref="VVD283:VVD284"/>
    <mergeCell ref="VVE283:VVE284"/>
    <mergeCell ref="VVF283:VVF284"/>
    <mergeCell ref="VVH283:VVH284"/>
    <mergeCell ref="VVI283:VVI284"/>
    <mergeCell ref="VVJ283:VVJ284"/>
    <mergeCell ref="VVL283:VVL284"/>
    <mergeCell ref="VVM283:VVM284"/>
    <mergeCell ref="VTU283:VTU284"/>
    <mergeCell ref="VTV283:VTV284"/>
    <mergeCell ref="VTX283:VTX284"/>
    <mergeCell ref="VTY283:VTY284"/>
    <mergeCell ref="VTZ283:VTZ284"/>
    <mergeCell ref="VUB283:VUB284"/>
    <mergeCell ref="VUC283:VUC284"/>
    <mergeCell ref="VUD283:VUD284"/>
    <mergeCell ref="VUF283:VUF284"/>
    <mergeCell ref="VUG283:VUG284"/>
    <mergeCell ref="VUH283:VUH284"/>
    <mergeCell ref="VUJ283:VUJ284"/>
    <mergeCell ref="VUK283:VUK284"/>
    <mergeCell ref="VUL283:VUL284"/>
    <mergeCell ref="VUN283:VUN284"/>
    <mergeCell ref="VUO283:VUO284"/>
    <mergeCell ref="VUP283:VUP284"/>
    <mergeCell ref="VSX283:VSX284"/>
    <mergeCell ref="VSZ283:VSZ284"/>
    <mergeCell ref="VTA283:VTA284"/>
    <mergeCell ref="VTB283:VTB284"/>
    <mergeCell ref="VTD283:VTD284"/>
    <mergeCell ref="VTE283:VTE284"/>
    <mergeCell ref="VTF283:VTF284"/>
    <mergeCell ref="VTH283:VTH284"/>
    <mergeCell ref="VTI283:VTI284"/>
    <mergeCell ref="VTJ283:VTJ284"/>
    <mergeCell ref="VTL283:VTL284"/>
    <mergeCell ref="VTM283:VTM284"/>
    <mergeCell ref="VTN283:VTN284"/>
    <mergeCell ref="VTP283:VTP284"/>
    <mergeCell ref="VTQ283:VTQ284"/>
    <mergeCell ref="VTR283:VTR284"/>
    <mergeCell ref="VTT283:VTT284"/>
    <mergeCell ref="VSB283:VSB284"/>
    <mergeCell ref="VSC283:VSC284"/>
    <mergeCell ref="VSD283:VSD284"/>
    <mergeCell ref="VSF283:VSF284"/>
    <mergeCell ref="VSG283:VSG284"/>
    <mergeCell ref="VSH283:VSH284"/>
    <mergeCell ref="VSJ283:VSJ284"/>
    <mergeCell ref="VSK283:VSK284"/>
    <mergeCell ref="VSL283:VSL284"/>
    <mergeCell ref="VSN283:VSN284"/>
    <mergeCell ref="VSO283:VSO284"/>
    <mergeCell ref="VSP283:VSP284"/>
    <mergeCell ref="VSR283:VSR284"/>
    <mergeCell ref="VSS283:VSS284"/>
    <mergeCell ref="VST283:VST284"/>
    <mergeCell ref="VSV283:VSV284"/>
    <mergeCell ref="VSW283:VSW284"/>
    <mergeCell ref="VRE283:VRE284"/>
    <mergeCell ref="VRF283:VRF284"/>
    <mergeCell ref="VRH283:VRH284"/>
    <mergeCell ref="VRI283:VRI284"/>
    <mergeCell ref="VRJ283:VRJ284"/>
    <mergeCell ref="VRL283:VRL284"/>
    <mergeCell ref="VRM283:VRM284"/>
    <mergeCell ref="VRN283:VRN284"/>
    <mergeCell ref="VRP283:VRP284"/>
    <mergeCell ref="VRQ283:VRQ284"/>
    <mergeCell ref="VRR283:VRR284"/>
    <mergeCell ref="VRT283:VRT284"/>
    <mergeCell ref="VRU283:VRU284"/>
    <mergeCell ref="VRV283:VRV284"/>
    <mergeCell ref="VRX283:VRX284"/>
    <mergeCell ref="VRY283:VRY284"/>
    <mergeCell ref="VRZ283:VRZ284"/>
    <mergeCell ref="VQH283:VQH284"/>
    <mergeCell ref="VQJ283:VQJ284"/>
    <mergeCell ref="VQK283:VQK284"/>
    <mergeCell ref="VQL283:VQL284"/>
    <mergeCell ref="VQN283:VQN284"/>
    <mergeCell ref="VQO283:VQO284"/>
    <mergeCell ref="VQP283:VQP284"/>
    <mergeCell ref="VQR283:VQR284"/>
    <mergeCell ref="VQS283:VQS284"/>
    <mergeCell ref="VQT283:VQT284"/>
    <mergeCell ref="VQV283:VQV284"/>
    <mergeCell ref="VQW283:VQW284"/>
    <mergeCell ref="VQX283:VQX284"/>
    <mergeCell ref="VQZ283:VQZ284"/>
    <mergeCell ref="VRA283:VRA284"/>
    <mergeCell ref="VRB283:VRB284"/>
    <mergeCell ref="VRD283:VRD284"/>
    <mergeCell ref="VPL283:VPL284"/>
    <mergeCell ref="VPM283:VPM284"/>
    <mergeCell ref="VPN283:VPN284"/>
    <mergeCell ref="VPP283:VPP284"/>
    <mergeCell ref="VPQ283:VPQ284"/>
    <mergeCell ref="VPR283:VPR284"/>
    <mergeCell ref="VPT283:VPT284"/>
    <mergeCell ref="VPU283:VPU284"/>
    <mergeCell ref="VPV283:VPV284"/>
    <mergeCell ref="VPX283:VPX284"/>
    <mergeCell ref="VPY283:VPY284"/>
    <mergeCell ref="VPZ283:VPZ284"/>
    <mergeCell ref="VQB283:VQB284"/>
    <mergeCell ref="VQC283:VQC284"/>
    <mergeCell ref="VQD283:VQD284"/>
    <mergeCell ref="VQF283:VQF284"/>
    <mergeCell ref="VQG283:VQG284"/>
    <mergeCell ref="VOO283:VOO284"/>
    <mergeCell ref="VOP283:VOP284"/>
    <mergeCell ref="VOR283:VOR284"/>
    <mergeCell ref="VOS283:VOS284"/>
    <mergeCell ref="VOT283:VOT284"/>
    <mergeCell ref="VOV283:VOV284"/>
    <mergeCell ref="VOW283:VOW284"/>
    <mergeCell ref="VOX283:VOX284"/>
    <mergeCell ref="VOZ283:VOZ284"/>
    <mergeCell ref="VPA283:VPA284"/>
    <mergeCell ref="VPB283:VPB284"/>
    <mergeCell ref="VPD283:VPD284"/>
    <mergeCell ref="VPE283:VPE284"/>
    <mergeCell ref="VPF283:VPF284"/>
    <mergeCell ref="VPH283:VPH284"/>
    <mergeCell ref="VPI283:VPI284"/>
    <mergeCell ref="VPJ283:VPJ284"/>
    <mergeCell ref="VNR283:VNR284"/>
    <mergeCell ref="VNT283:VNT284"/>
    <mergeCell ref="VNU283:VNU284"/>
    <mergeCell ref="VNV283:VNV284"/>
    <mergeCell ref="VNX283:VNX284"/>
    <mergeCell ref="VNY283:VNY284"/>
    <mergeCell ref="VNZ283:VNZ284"/>
    <mergeCell ref="VOB283:VOB284"/>
    <mergeCell ref="VOC283:VOC284"/>
    <mergeCell ref="VOD283:VOD284"/>
    <mergeCell ref="VOF283:VOF284"/>
    <mergeCell ref="VOG283:VOG284"/>
    <mergeCell ref="VOH283:VOH284"/>
    <mergeCell ref="VOJ283:VOJ284"/>
    <mergeCell ref="VOK283:VOK284"/>
    <mergeCell ref="VOL283:VOL284"/>
    <mergeCell ref="VON283:VON284"/>
    <mergeCell ref="VMV283:VMV284"/>
    <mergeCell ref="VMW283:VMW284"/>
    <mergeCell ref="VMX283:VMX284"/>
    <mergeCell ref="VMZ283:VMZ284"/>
    <mergeCell ref="VNA283:VNA284"/>
    <mergeCell ref="VNB283:VNB284"/>
    <mergeCell ref="VND283:VND284"/>
    <mergeCell ref="VNE283:VNE284"/>
    <mergeCell ref="VNF283:VNF284"/>
    <mergeCell ref="VNH283:VNH284"/>
    <mergeCell ref="VNI283:VNI284"/>
    <mergeCell ref="VNJ283:VNJ284"/>
    <mergeCell ref="VNL283:VNL284"/>
    <mergeCell ref="VNM283:VNM284"/>
    <mergeCell ref="VNN283:VNN284"/>
    <mergeCell ref="VNP283:VNP284"/>
    <mergeCell ref="VNQ283:VNQ284"/>
    <mergeCell ref="VLY283:VLY284"/>
    <mergeCell ref="VLZ283:VLZ284"/>
    <mergeCell ref="VMB283:VMB284"/>
    <mergeCell ref="VMC283:VMC284"/>
    <mergeCell ref="VMD283:VMD284"/>
    <mergeCell ref="VMF283:VMF284"/>
    <mergeCell ref="VMG283:VMG284"/>
    <mergeCell ref="VMH283:VMH284"/>
    <mergeCell ref="VMJ283:VMJ284"/>
    <mergeCell ref="VMK283:VMK284"/>
    <mergeCell ref="VML283:VML284"/>
    <mergeCell ref="VMN283:VMN284"/>
    <mergeCell ref="VMO283:VMO284"/>
    <mergeCell ref="VMP283:VMP284"/>
    <mergeCell ref="VMR283:VMR284"/>
    <mergeCell ref="VMS283:VMS284"/>
    <mergeCell ref="VMT283:VMT284"/>
    <mergeCell ref="VLB283:VLB284"/>
    <mergeCell ref="VLD283:VLD284"/>
    <mergeCell ref="VLE283:VLE284"/>
    <mergeCell ref="VLF283:VLF284"/>
    <mergeCell ref="VLH283:VLH284"/>
    <mergeCell ref="VLI283:VLI284"/>
    <mergeCell ref="VLJ283:VLJ284"/>
    <mergeCell ref="VLL283:VLL284"/>
    <mergeCell ref="VLM283:VLM284"/>
    <mergeCell ref="VLN283:VLN284"/>
    <mergeCell ref="VLP283:VLP284"/>
    <mergeCell ref="VLQ283:VLQ284"/>
    <mergeCell ref="VLR283:VLR284"/>
    <mergeCell ref="VLT283:VLT284"/>
    <mergeCell ref="VLU283:VLU284"/>
    <mergeCell ref="VLV283:VLV284"/>
    <mergeCell ref="VLX283:VLX284"/>
    <mergeCell ref="VKF283:VKF284"/>
    <mergeCell ref="VKG283:VKG284"/>
    <mergeCell ref="VKH283:VKH284"/>
    <mergeCell ref="VKJ283:VKJ284"/>
    <mergeCell ref="VKK283:VKK284"/>
    <mergeCell ref="VKL283:VKL284"/>
    <mergeCell ref="VKN283:VKN284"/>
    <mergeCell ref="VKO283:VKO284"/>
    <mergeCell ref="VKP283:VKP284"/>
    <mergeCell ref="VKR283:VKR284"/>
    <mergeCell ref="VKS283:VKS284"/>
    <mergeCell ref="VKT283:VKT284"/>
    <mergeCell ref="VKV283:VKV284"/>
    <mergeCell ref="VKW283:VKW284"/>
    <mergeCell ref="VKX283:VKX284"/>
    <mergeCell ref="VKZ283:VKZ284"/>
    <mergeCell ref="VLA283:VLA284"/>
    <mergeCell ref="VJI283:VJI284"/>
    <mergeCell ref="VJJ283:VJJ284"/>
    <mergeCell ref="VJL283:VJL284"/>
    <mergeCell ref="VJM283:VJM284"/>
    <mergeCell ref="VJN283:VJN284"/>
    <mergeCell ref="VJP283:VJP284"/>
    <mergeCell ref="VJQ283:VJQ284"/>
    <mergeCell ref="VJR283:VJR284"/>
    <mergeCell ref="VJT283:VJT284"/>
    <mergeCell ref="VJU283:VJU284"/>
    <mergeCell ref="VJV283:VJV284"/>
    <mergeCell ref="VJX283:VJX284"/>
    <mergeCell ref="VJY283:VJY284"/>
    <mergeCell ref="VJZ283:VJZ284"/>
    <mergeCell ref="VKB283:VKB284"/>
    <mergeCell ref="VKC283:VKC284"/>
    <mergeCell ref="VKD283:VKD284"/>
    <mergeCell ref="VIL283:VIL284"/>
    <mergeCell ref="VIN283:VIN284"/>
    <mergeCell ref="VIO283:VIO284"/>
    <mergeCell ref="VIP283:VIP284"/>
    <mergeCell ref="VIR283:VIR284"/>
    <mergeCell ref="VIS283:VIS284"/>
    <mergeCell ref="VIT283:VIT284"/>
    <mergeCell ref="VIV283:VIV284"/>
    <mergeCell ref="VIW283:VIW284"/>
    <mergeCell ref="VIX283:VIX284"/>
    <mergeCell ref="VIZ283:VIZ284"/>
    <mergeCell ref="VJA283:VJA284"/>
    <mergeCell ref="VJB283:VJB284"/>
    <mergeCell ref="VJD283:VJD284"/>
    <mergeCell ref="VJE283:VJE284"/>
    <mergeCell ref="VJF283:VJF284"/>
    <mergeCell ref="VJH283:VJH284"/>
    <mergeCell ref="VHP283:VHP284"/>
    <mergeCell ref="VHQ283:VHQ284"/>
    <mergeCell ref="VHR283:VHR284"/>
    <mergeCell ref="VHT283:VHT284"/>
    <mergeCell ref="VHU283:VHU284"/>
    <mergeCell ref="VHV283:VHV284"/>
    <mergeCell ref="VHX283:VHX284"/>
    <mergeCell ref="VHY283:VHY284"/>
    <mergeCell ref="VHZ283:VHZ284"/>
    <mergeCell ref="VIB283:VIB284"/>
    <mergeCell ref="VIC283:VIC284"/>
    <mergeCell ref="VID283:VID284"/>
    <mergeCell ref="VIF283:VIF284"/>
    <mergeCell ref="VIG283:VIG284"/>
    <mergeCell ref="VIH283:VIH284"/>
    <mergeCell ref="VIJ283:VIJ284"/>
    <mergeCell ref="VIK283:VIK284"/>
    <mergeCell ref="VGS283:VGS284"/>
    <mergeCell ref="VGT283:VGT284"/>
    <mergeCell ref="VGV283:VGV284"/>
    <mergeCell ref="VGW283:VGW284"/>
    <mergeCell ref="VGX283:VGX284"/>
    <mergeCell ref="VGZ283:VGZ284"/>
    <mergeCell ref="VHA283:VHA284"/>
    <mergeCell ref="VHB283:VHB284"/>
    <mergeCell ref="VHD283:VHD284"/>
    <mergeCell ref="VHE283:VHE284"/>
    <mergeCell ref="VHF283:VHF284"/>
    <mergeCell ref="VHH283:VHH284"/>
    <mergeCell ref="VHI283:VHI284"/>
    <mergeCell ref="VHJ283:VHJ284"/>
    <mergeCell ref="VHL283:VHL284"/>
    <mergeCell ref="VHM283:VHM284"/>
    <mergeCell ref="VHN283:VHN284"/>
    <mergeCell ref="VFV283:VFV284"/>
    <mergeCell ref="VFX283:VFX284"/>
    <mergeCell ref="VFY283:VFY284"/>
    <mergeCell ref="VFZ283:VFZ284"/>
    <mergeCell ref="VGB283:VGB284"/>
    <mergeCell ref="VGC283:VGC284"/>
    <mergeCell ref="VGD283:VGD284"/>
    <mergeCell ref="VGF283:VGF284"/>
    <mergeCell ref="VGG283:VGG284"/>
    <mergeCell ref="VGH283:VGH284"/>
    <mergeCell ref="VGJ283:VGJ284"/>
    <mergeCell ref="VGK283:VGK284"/>
    <mergeCell ref="VGL283:VGL284"/>
    <mergeCell ref="VGN283:VGN284"/>
    <mergeCell ref="VGO283:VGO284"/>
    <mergeCell ref="VGP283:VGP284"/>
    <mergeCell ref="VGR283:VGR284"/>
    <mergeCell ref="VEZ283:VEZ284"/>
    <mergeCell ref="VFA283:VFA284"/>
    <mergeCell ref="VFB283:VFB284"/>
    <mergeCell ref="VFD283:VFD284"/>
    <mergeCell ref="VFE283:VFE284"/>
    <mergeCell ref="VFF283:VFF284"/>
    <mergeCell ref="VFH283:VFH284"/>
    <mergeCell ref="VFI283:VFI284"/>
    <mergeCell ref="VFJ283:VFJ284"/>
    <mergeCell ref="VFL283:VFL284"/>
    <mergeCell ref="VFM283:VFM284"/>
    <mergeCell ref="VFN283:VFN284"/>
    <mergeCell ref="VFP283:VFP284"/>
    <mergeCell ref="VFQ283:VFQ284"/>
    <mergeCell ref="VFR283:VFR284"/>
    <mergeCell ref="VFT283:VFT284"/>
    <mergeCell ref="VFU283:VFU284"/>
    <mergeCell ref="VEC283:VEC284"/>
    <mergeCell ref="VED283:VED284"/>
    <mergeCell ref="VEF283:VEF284"/>
    <mergeCell ref="VEG283:VEG284"/>
    <mergeCell ref="VEH283:VEH284"/>
    <mergeCell ref="VEJ283:VEJ284"/>
    <mergeCell ref="VEK283:VEK284"/>
    <mergeCell ref="VEL283:VEL284"/>
    <mergeCell ref="VEN283:VEN284"/>
    <mergeCell ref="VEO283:VEO284"/>
    <mergeCell ref="VEP283:VEP284"/>
    <mergeCell ref="VER283:VER284"/>
    <mergeCell ref="VES283:VES284"/>
    <mergeCell ref="VET283:VET284"/>
    <mergeCell ref="VEV283:VEV284"/>
    <mergeCell ref="VEW283:VEW284"/>
    <mergeCell ref="VEX283:VEX284"/>
    <mergeCell ref="VDF283:VDF284"/>
    <mergeCell ref="VDH283:VDH284"/>
    <mergeCell ref="VDI283:VDI284"/>
    <mergeCell ref="VDJ283:VDJ284"/>
    <mergeCell ref="VDL283:VDL284"/>
    <mergeCell ref="VDM283:VDM284"/>
    <mergeCell ref="VDN283:VDN284"/>
    <mergeCell ref="VDP283:VDP284"/>
    <mergeCell ref="VDQ283:VDQ284"/>
    <mergeCell ref="VDR283:VDR284"/>
    <mergeCell ref="VDT283:VDT284"/>
    <mergeCell ref="VDU283:VDU284"/>
    <mergeCell ref="VDV283:VDV284"/>
    <mergeCell ref="VDX283:VDX284"/>
    <mergeCell ref="VDY283:VDY284"/>
    <mergeCell ref="VDZ283:VDZ284"/>
    <mergeCell ref="VEB283:VEB284"/>
    <mergeCell ref="VCJ283:VCJ284"/>
    <mergeCell ref="VCK283:VCK284"/>
    <mergeCell ref="VCL283:VCL284"/>
    <mergeCell ref="VCN283:VCN284"/>
    <mergeCell ref="VCO283:VCO284"/>
    <mergeCell ref="VCP283:VCP284"/>
    <mergeCell ref="VCR283:VCR284"/>
    <mergeCell ref="VCS283:VCS284"/>
    <mergeCell ref="VCT283:VCT284"/>
    <mergeCell ref="VCV283:VCV284"/>
    <mergeCell ref="VCW283:VCW284"/>
    <mergeCell ref="VCX283:VCX284"/>
    <mergeCell ref="VCZ283:VCZ284"/>
    <mergeCell ref="VDA283:VDA284"/>
    <mergeCell ref="VDB283:VDB284"/>
    <mergeCell ref="VDD283:VDD284"/>
    <mergeCell ref="VDE283:VDE284"/>
    <mergeCell ref="VBM283:VBM284"/>
    <mergeCell ref="VBN283:VBN284"/>
    <mergeCell ref="VBP283:VBP284"/>
    <mergeCell ref="VBQ283:VBQ284"/>
    <mergeCell ref="VBR283:VBR284"/>
    <mergeCell ref="VBT283:VBT284"/>
    <mergeCell ref="VBU283:VBU284"/>
    <mergeCell ref="VBV283:VBV284"/>
    <mergeCell ref="VBX283:VBX284"/>
    <mergeCell ref="VBY283:VBY284"/>
    <mergeCell ref="VBZ283:VBZ284"/>
    <mergeCell ref="VCB283:VCB284"/>
    <mergeCell ref="VCC283:VCC284"/>
    <mergeCell ref="VCD283:VCD284"/>
    <mergeCell ref="VCF283:VCF284"/>
    <mergeCell ref="VCG283:VCG284"/>
    <mergeCell ref="VCH283:VCH284"/>
    <mergeCell ref="VAP283:VAP284"/>
    <mergeCell ref="VAR283:VAR284"/>
    <mergeCell ref="VAS283:VAS284"/>
    <mergeCell ref="VAT283:VAT284"/>
    <mergeCell ref="VAV283:VAV284"/>
    <mergeCell ref="VAW283:VAW284"/>
    <mergeCell ref="VAX283:VAX284"/>
    <mergeCell ref="VAZ283:VAZ284"/>
    <mergeCell ref="VBA283:VBA284"/>
    <mergeCell ref="VBB283:VBB284"/>
    <mergeCell ref="VBD283:VBD284"/>
    <mergeCell ref="VBE283:VBE284"/>
    <mergeCell ref="VBF283:VBF284"/>
    <mergeCell ref="VBH283:VBH284"/>
    <mergeCell ref="VBI283:VBI284"/>
    <mergeCell ref="VBJ283:VBJ284"/>
    <mergeCell ref="VBL283:VBL284"/>
    <mergeCell ref="UZT283:UZT284"/>
    <mergeCell ref="UZU283:UZU284"/>
    <mergeCell ref="UZV283:UZV284"/>
    <mergeCell ref="UZX283:UZX284"/>
    <mergeCell ref="UZY283:UZY284"/>
    <mergeCell ref="UZZ283:UZZ284"/>
    <mergeCell ref="VAB283:VAB284"/>
    <mergeCell ref="VAC283:VAC284"/>
    <mergeCell ref="VAD283:VAD284"/>
    <mergeCell ref="VAF283:VAF284"/>
    <mergeCell ref="VAG283:VAG284"/>
    <mergeCell ref="VAH283:VAH284"/>
    <mergeCell ref="VAJ283:VAJ284"/>
    <mergeCell ref="VAK283:VAK284"/>
    <mergeCell ref="VAL283:VAL284"/>
    <mergeCell ref="VAN283:VAN284"/>
    <mergeCell ref="VAO283:VAO284"/>
    <mergeCell ref="UYW283:UYW284"/>
    <mergeCell ref="UYX283:UYX284"/>
    <mergeCell ref="UYZ283:UYZ284"/>
    <mergeCell ref="UZA283:UZA284"/>
    <mergeCell ref="UZB283:UZB284"/>
    <mergeCell ref="UZD283:UZD284"/>
    <mergeCell ref="UZE283:UZE284"/>
    <mergeCell ref="UZF283:UZF284"/>
    <mergeCell ref="UZH283:UZH284"/>
    <mergeCell ref="UZI283:UZI284"/>
    <mergeCell ref="UZJ283:UZJ284"/>
    <mergeCell ref="UZL283:UZL284"/>
    <mergeCell ref="UZM283:UZM284"/>
    <mergeCell ref="UZN283:UZN284"/>
    <mergeCell ref="UZP283:UZP284"/>
    <mergeCell ref="UZQ283:UZQ284"/>
    <mergeCell ref="UZR283:UZR284"/>
    <mergeCell ref="UXZ283:UXZ284"/>
    <mergeCell ref="UYB283:UYB284"/>
    <mergeCell ref="UYC283:UYC284"/>
    <mergeCell ref="UYD283:UYD284"/>
    <mergeCell ref="UYF283:UYF284"/>
    <mergeCell ref="UYG283:UYG284"/>
    <mergeCell ref="UYH283:UYH284"/>
    <mergeCell ref="UYJ283:UYJ284"/>
    <mergeCell ref="UYK283:UYK284"/>
    <mergeCell ref="UYL283:UYL284"/>
    <mergeCell ref="UYN283:UYN284"/>
    <mergeCell ref="UYO283:UYO284"/>
    <mergeCell ref="UYP283:UYP284"/>
    <mergeCell ref="UYR283:UYR284"/>
    <mergeCell ref="UYS283:UYS284"/>
    <mergeCell ref="UYT283:UYT284"/>
    <mergeCell ref="UYV283:UYV284"/>
    <mergeCell ref="UXD283:UXD284"/>
    <mergeCell ref="UXE283:UXE284"/>
    <mergeCell ref="UXF283:UXF284"/>
    <mergeCell ref="UXH283:UXH284"/>
    <mergeCell ref="UXI283:UXI284"/>
    <mergeCell ref="UXJ283:UXJ284"/>
    <mergeCell ref="UXL283:UXL284"/>
    <mergeCell ref="UXM283:UXM284"/>
    <mergeCell ref="UXN283:UXN284"/>
    <mergeCell ref="UXP283:UXP284"/>
    <mergeCell ref="UXQ283:UXQ284"/>
    <mergeCell ref="UXR283:UXR284"/>
    <mergeCell ref="UXT283:UXT284"/>
    <mergeCell ref="UXU283:UXU284"/>
    <mergeCell ref="UXV283:UXV284"/>
    <mergeCell ref="UXX283:UXX284"/>
    <mergeCell ref="UXY283:UXY284"/>
    <mergeCell ref="UWG283:UWG284"/>
    <mergeCell ref="UWH283:UWH284"/>
    <mergeCell ref="UWJ283:UWJ284"/>
    <mergeCell ref="UWK283:UWK284"/>
    <mergeCell ref="UWL283:UWL284"/>
    <mergeCell ref="UWN283:UWN284"/>
    <mergeCell ref="UWO283:UWO284"/>
    <mergeCell ref="UWP283:UWP284"/>
    <mergeCell ref="UWR283:UWR284"/>
    <mergeCell ref="UWS283:UWS284"/>
    <mergeCell ref="UWT283:UWT284"/>
    <mergeCell ref="UWV283:UWV284"/>
    <mergeCell ref="UWW283:UWW284"/>
    <mergeCell ref="UWX283:UWX284"/>
    <mergeCell ref="UWZ283:UWZ284"/>
    <mergeCell ref="UXA283:UXA284"/>
    <mergeCell ref="UXB283:UXB284"/>
    <mergeCell ref="UVJ283:UVJ284"/>
    <mergeCell ref="UVL283:UVL284"/>
    <mergeCell ref="UVM283:UVM284"/>
    <mergeCell ref="UVN283:UVN284"/>
    <mergeCell ref="UVP283:UVP284"/>
    <mergeCell ref="UVQ283:UVQ284"/>
    <mergeCell ref="UVR283:UVR284"/>
    <mergeCell ref="UVT283:UVT284"/>
    <mergeCell ref="UVU283:UVU284"/>
    <mergeCell ref="UVV283:UVV284"/>
    <mergeCell ref="UVX283:UVX284"/>
    <mergeCell ref="UVY283:UVY284"/>
    <mergeCell ref="UVZ283:UVZ284"/>
    <mergeCell ref="UWB283:UWB284"/>
    <mergeCell ref="UWC283:UWC284"/>
    <mergeCell ref="UWD283:UWD284"/>
    <mergeCell ref="UWF283:UWF284"/>
    <mergeCell ref="UUN283:UUN284"/>
    <mergeCell ref="UUO283:UUO284"/>
    <mergeCell ref="UUP283:UUP284"/>
    <mergeCell ref="UUR283:UUR284"/>
    <mergeCell ref="UUS283:UUS284"/>
    <mergeCell ref="UUT283:UUT284"/>
    <mergeCell ref="UUV283:UUV284"/>
    <mergeCell ref="UUW283:UUW284"/>
    <mergeCell ref="UUX283:UUX284"/>
    <mergeCell ref="UUZ283:UUZ284"/>
    <mergeCell ref="UVA283:UVA284"/>
    <mergeCell ref="UVB283:UVB284"/>
    <mergeCell ref="UVD283:UVD284"/>
    <mergeCell ref="UVE283:UVE284"/>
    <mergeCell ref="UVF283:UVF284"/>
    <mergeCell ref="UVH283:UVH284"/>
    <mergeCell ref="UVI283:UVI284"/>
    <mergeCell ref="UTQ283:UTQ284"/>
    <mergeCell ref="UTR283:UTR284"/>
    <mergeCell ref="UTT283:UTT284"/>
    <mergeCell ref="UTU283:UTU284"/>
    <mergeCell ref="UTV283:UTV284"/>
    <mergeCell ref="UTX283:UTX284"/>
    <mergeCell ref="UTY283:UTY284"/>
    <mergeCell ref="UTZ283:UTZ284"/>
    <mergeCell ref="UUB283:UUB284"/>
    <mergeCell ref="UUC283:UUC284"/>
    <mergeCell ref="UUD283:UUD284"/>
    <mergeCell ref="UUF283:UUF284"/>
    <mergeCell ref="UUG283:UUG284"/>
    <mergeCell ref="UUH283:UUH284"/>
    <mergeCell ref="UUJ283:UUJ284"/>
    <mergeCell ref="UUK283:UUK284"/>
    <mergeCell ref="UUL283:UUL284"/>
    <mergeCell ref="UST283:UST284"/>
    <mergeCell ref="USV283:USV284"/>
    <mergeCell ref="USW283:USW284"/>
    <mergeCell ref="USX283:USX284"/>
    <mergeCell ref="USZ283:USZ284"/>
    <mergeCell ref="UTA283:UTA284"/>
    <mergeCell ref="UTB283:UTB284"/>
    <mergeCell ref="UTD283:UTD284"/>
    <mergeCell ref="UTE283:UTE284"/>
    <mergeCell ref="UTF283:UTF284"/>
    <mergeCell ref="UTH283:UTH284"/>
    <mergeCell ref="UTI283:UTI284"/>
    <mergeCell ref="UTJ283:UTJ284"/>
    <mergeCell ref="UTL283:UTL284"/>
    <mergeCell ref="UTM283:UTM284"/>
    <mergeCell ref="UTN283:UTN284"/>
    <mergeCell ref="UTP283:UTP284"/>
    <mergeCell ref="URX283:URX284"/>
    <mergeCell ref="URY283:URY284"/>
    <mergeCell ref="URZ283:URZ284"/>
    <mergeCell ref="USB283:USB284"/>
    <mergeCell ref="USC283:USC284"/>
    <mergeCell ref="USD283:USD284"/>
    <mergeCell ref="USF283:USF284"/>
    <mergeCell ref="USG283:USG284"/>
    <mergeCell ref="USH283:USH284"/>
    <mergeCell ref="USJ283:USJ284"/>
    <mergeCell ref="USK283:USK284"/>
    <mergeCell ref="USL283:USL284"/>
    <mergeCell ref="USN283:USN284"/>
    <mergeCell ref="USO283:USO284"/>
    <mergeCell ref="USP283:USP284"/>
    <mergeCell ref="USR283:USR284"/>
    <mergeCell ref="USS283:USS284"/>
    <mergeCell ref="URA283:URA284"/>
    <mergeCell ref="URB283:URB284"/>
    <mergeCell ref="URD283:URD284"/>
    <mergeCell ref="URE283:URE284"/>
    <mergeCell ref="URF283:URF284"/>
    <mergeCell ref="URH283:URH284"/>
    <mergeCell ref="URI283:URI284"/>
    <mergeCell ref="URJ283:URJ284"/>
    <mergeCell ref="URL283:URL284"/>
    <mergeCell ref="URM283:URM284"/>
    <mergeCell ref="URN283:URN284"/>
    <mergeCell ref="URP283:URP284"/>
    <mergeCell ref="URQ283:URQ284"/>
    <mergeCell ref="URR283:URR284"/>
    <mergeCell ref="URT283:URT284"/>
    <mergeCell ref="URU283:URU284"/>
    <mergeCell ref="URV283:URV284"/>
    <mergeCell ref="UQD283:UQD284"/>
    <mergeCell ref="UQF283:UQF284"/>
    <mergeCell ref="UQG283:UQG284"/>
    <mergeCell ref="UQH283:UQH284"/>
    <mergeCell ref="UQJ283:UQJ284"/>
    <mergeCell ref="UQK283:UQK284"/>
    <mergeCell ref="UQL283:UQL284"/>
    <mergeCell ref="UQN283:UQN284"/>
    <mergeCell ref="UQO283:UQO284"/>
    <mergeCell ref="UQP283:UQP284"/>
    <mergeCell ref="UQR283:UQR284"/>
    <mergeCell ref="UQS283:UQS284"/>
    <mergeCell ref="UQT283:UQT284"/>
    <mergeCell ref="UQV283:UQV284"/>
    <mergeCell ref="UQW283:UQW284"/>
    <mergeCell ref="UQX283:UQX284"/>
    <mergeCell ref="UQZ283:UQZ284"/>
    <mergeCell ref="UPH283:UPH284"/>
    <mergeCell ref="UPI283:UPI284"/>
    <mergeCell ref="UPJ283:UPJ284"/>
    <mergeCell ref="UPL283:UPL284"/>
    <mergeCell ref="UPM283:UPM284"/>
    <mergeCell ref="UPN283:UPN284"/>
    <mergeCell ref="UPP283:UPP284"/>
    <mergeCell ref="UPQ283:UPQ284"/>
    <mergeCell ref="UPR283:UPR284"/>
    <mergeCell ref="UPT283:UPT284"/>
    <mergeCell ref="UPU283:UPU284"/>
    <mergeCell ref="UPV283:UPV284"/>
    <mergeCell ref="UPX283:UPX284"/>
    <mergeCell ref="UPY283:UPY284"/>
    <mergeCell ref="UPZ283:UPZ284"/>
    <mergeCell ref="UQB283:UQB284"/>
    <mergeCell ref="UQC283:UQC284"/>
    <mergeCell ref="UOK283:UOK284"/>
    <mergeCell ref="UOL283:UOL284"/>
    <mergeCell ref="UON283:UON284"/>
    <mergeCell ref="UOO283:UOO284"/>
    <mergeCell ref="UOP283:UOP284"/>
    <mergeCell ref="UOR283:UOR284"/>
    <mergeCell ref="UOS283:UOS284"/>
    <mergeCell ref="UOT283:UOT284"/>
    <mergeCell ref="UOV283:UOV284"/>
    <mergeCell ref="UOW283:UOW284"/>
    <mergeCell ref="UOX283:UOX284"/>
    <mergeCell ref="UOZ283:UOZ284"/>
    <mergeCell ref="UPA283:UPA284"/>
    <mergeCell ref="UPB283:UPB284"/>
    <mergeCell ref="UPD283:UPD284"/>
    <mergeCell ref="UPE283:UPE284"/>
    <mergeCell ref="UPF283:UPF284"/>
    <mergeCell ref="UNN283:UNN284"/>
    <mergeCell ref="UNP283:UNP284"/>
    <mergeCell ref="UNQ283:UNQ284"/>
    <mergeCell ref="UNR283:UNR284"/>
    <mergeCell ref="UNT283:UNT284"/>
    <mergeCell ref="UNU283:UNU284"/>
    <mergeCell ref="UNV283:UNV284"/>
    <mergeCell ref="UNX283:UNX284"/>
    <mergeCell ref="UNY283:UNY284"/>
    <mergeCell ref="UNZ283:UNZ284"/>
    <mergeCell ref="UOB283:UOB284"/>
    <mergeCell ref="UOC283:UOC284"/>
    <mergeCell ref="UOD283:UOD284"/>
    <mergeCell ref="UOF283:UOF284"/>
    <mergeCell ref="UOG283:UOG284"/>
    <mergeCell ref="UOH283:UOH284"/>
    <mergeCell ref="UOJ283:UOJ284"/>
    <mergeCell ref="UMR283:UMR284"/>
    <mergeCell ref="UMS283:UMS284"/>
    <mergeCell ref="UMT283:UMT284"/>
    <mergeCell ref="UMV283:UMV284"/>
    <mergeCell ref="UMW283:UMW284"/>
    <mergeCell ref="UMX283:UMX284"/>
    <mergeCell ref="UMZ283:UMZ284"/>
    <mergeCell ref="UNA283:UNA284"/>
    <mergeCell ref="UNB283:UNB284"/>
    <mergeCell ref="UND283:UND284"/>
    <mergeCell ref="UNE283:UNE284"/>
    <mergeCell ref="UNF283:UNF284"/>
    <mergeCell ref="UNH283:UNH284"/>
    <mergeCell ref="UNI283:UNI284"/>
    <mergeCell ref="UNJ283:UNJ284"/>
    <mergeCell ref="UNL283:UNL284"/>
    <mergeCell ref="UNM283:UNM284"/>
    <mergeCell ref="ULU283:ULU284"/>
    <mergeCell ref="ULV283:ULV284"/>
    <mergeCell ref="ULX283:ULX284"/>
    <mergeCell ref="ULY283:ULY284"/>
    <mergeCell ref="ULZ283:ULZ284"/>
    <mergeCell ref="UMB283:UMB284"/>
    <mergeCell ref="UMC283:UMC284"/>
    <mergeCell ref="UMD283:UMD284"/>
    <mergeCell ref="UMF283:UMF284"/>
    <mergeCell ref="UMG283:UMG284"/>
    <mergeCell ref="UMH283:UMH284"/>
    <mergeCell ref="UMJ283:UMJ284"/>
    <mergeCell ref="UMK283:UMK284"/>
    <mergeCell ref="UML283:UML284"/>
    <mergeCell ref="UMN283:UMN284"/>
    <mergeCell ref="UMO283:UMO284"/>
    <mergeCell ref="UMP283:UMP284"/>
    <mergeCell ref="UKX283:UKX284"/>
    <mergeCell ref="UKZ283:UKZ284"/>
    <mergeCell ref="ULA283:ULA284"/>
    <mergeCell ref="ULB283:ULB284"/>
    <mergeCell ref="ULD283:ULD284"/>
    <mergeCell ref="ULE283:ULE284"/>
    <mergeCell ref="ULF283:ULF284"/>
    <mergeCell ref="ULH283:ULH284"/>
    <mergeCell ref="ULI283:ULI284"/>
    <mergeCell ref="ULJ283:ULJ284"/>
    <mergeCell ref="ULL283:ULL284"/>
    <mergeCell ref="ULM283:ULM284"/>
    <mergeCell ref="ULN283:ULN284"/>
    <mergeCell ref="ULP283:ULP284"/>
    <mergeCell ref="ULQ283:ULQ284"/>
    <mergeCell ref="ULR283:ULR284"/>
    <mergeCell ref="ULT283:ULT284"/>
    <mergeCell ref="UKB283:UKB284"/>
    <mergeCell ref="UKC283:UKC284"/>
    <mergeCell ref="UKD283:UKD284"/>
    <mergeCell ref="UKF283:UKF284"/>
    <mergeCell ref="UKG283:UKG284"/>
    <mergeCell ref="UKH283:UKH284"/>
    <mergeCell ref="UKJ283:UKJ284"/>
    <mergeCell ref="UKK283:UKK284"/>
    <mergeCell ref="UKL283:UKL284"/>
    <mergeCell ref="UKN283:UKN284"/>
    <mergeCell ref="UKO283:UKO284"/>
    <mergeCell ref="UKP283:UKP284"/>
    <mergeCell ref="UKR283:UKR284"/>
    <mergeCell ref="UKS283:UKS284"/>
    <mergeCell ref="UKT283:UKT284"/>
    <mergeCell ref="UKV283:UKV284"/>
    <mergeCell ref="UKW283:UKW284"/>
    <mergeCell ref="UJE283:UJE284"/>
    <mergeCell ref="UJF283:UJF284"/>
    <mergeCell ref="UJH283:UJH284"/>
    <mergeCell ref="UJI283:UJI284"/>
    <mergeCell ref="UJJ283:UJJ284"/>
    <mergeCell ref="UJL283:UJL284"/>
    <mergeCell ref="UJM283:UJM284"/>
    <mergeCell ref="UJN283:UJN284"/>
    <mergeCell ref="UJP283:UJP284"/>
    <mergeCell ref="UJQ283:UJQ284"/>
    <mergeCell ref="UJR283:UJR284"/>
    <mergeCell ref="UJT283:UJT284"/>
    <mergeCell ref="UJU283:UJU284"/>
    <mergeCell ref="UJV283:UJV284"/>
    <mergeCell ref="UJX283:UJX284"/>
    <mergeCell ref="UJY283:UJY284"/>
    <mergeCell ref="UJZ283:UJZ284"/>
    <mergeCell ref="UIH283:UIH284"/>
    <mergeCell ref="UIJ283:UIJ284"/>
    <mergeCell ref="UIK283:UIK284"/>
    <mergeCell ref="UIL283:UIL284"/>
    <mergeCell ref="UIN283:UIN284"/>
    <mergeCell ref="UIO283:UIO284"/>
    <mergeCell ref="UIP283:UIP284"/>
    <mergeCell ref="UIR283:UIR284"/>
    <mergeCell ref="UIS283:UIS284"/>
    <mergeCell ref="UIT283:UIT284"/>
    <mergeCell ref="UIV283:UIV284"/>
    <mergeCell ref="UIW283:UIW284"/>
    <mergeCell ref="UIX283:UIX284"/>
    <mergeCell ref="UIZ283:UIZ284"/>
    <mergeCell ref="UJA283:UJA284"/>
    <mergeCell ref="UJB283:UJB284"/>
    <mergeCell ref="UJD283:UJD284"/>
    <mergeCell ref="UHL283:UHL284"/>
    <mergeCell ref="UHM283:UHM284"/>
    <mergeCell ref="UHN283:UHN284"/>
    <mergeCell ref="UHP283:UHP284"/>
    <mergeCell ref="UHQ283:UHQ284"/>
    <mergeCell ref="UHR283:UHR284"/>
    <mergeCell ref="UHT283:UHT284"/>
    <mergeCell ref="UHU283:UHU284"/>
    <mergeCell ref="UHV283:UHV284"/>
    <mergeCell ref="UHX283:UHX284"/>
    <mergeCell ref="UHY283:UHY284"/>
    <mergeCell ref="UHZ283:UHZ284"/>
    <mergeCell ref="UIB283:UIB284"/>
    <mergeCell ref="UIC283:UIC284"/>
    <mergeCell ref="UID283:UID284"/>
    <mergeCell ref="UIF283:UIF284"/>
    <mergeCell ref="UIG283:UIG284"/>
    <mergeCell ref="UGO283:UGO284"/>
    <mergeCell ref="UGP283:UGP284"/>
    <mergeCell ref="UGR283:UGR284"/>
    <mergeCell ref="UGS283:UGS284"/>
    <mergeCell ref="UGT283:UGT284"/>
    <mergeCell ref="UGV283:UGV284"/>
    <mergeCell ref="UGW283:UGW284"/>
    <mergeCell ref="UGX283:UGX284"/>
    <mergeCell ref="UGZ283:UGZ284"/>
    <mergeCell ref="UHA283:UHA284"/>
    <mergeCell ref="UHB283:UHB284"/>
    <mergeCell ref="UHD283:UHD284"/>
    <mergeCell ref="UHE283:UHE284"/>
    <mergeCell ref="UHF283:UHF284"/>
    <mergeCell ref="UHH283:UHH284"/>
    <mergeCell ref="UHI283:UHI284"/>
    <mergeCell ref="UHJ283:UHJ284"/>
    <mergeCell ref="UFR283:UFR284"/>
    <mergeCell ref="UFT283:UFT284"/>
    <mergeCell ref="UFU283:UFU284"/>
    <mergeCell ref="UFV283:UFV284"/>
    <mergeCell ref="UFX283:UFX284"/>
    <mergeCell ref="UFY283:UFY284"/>
    <mergeCell ref="UFZ283:UFZ284"/>
    <mergeCell ref="UGB283:UGB284"/>
    <mergeCell ref="UGC283:UGC284"/>
    <mergeCell ref="UGD283:UGD284"/>
    <mergeCell ref="UGF283:UGF284"/>
    <mergeCell ref="UGG283:UGG284"/>
    <mergeCell ref="UGH283:UGH284"/>
    <mergeCell ref="UGJ283:UGJ284"/>
    <mergeCell ref="UGK283:UGK284"/>
    <mergeCell ref="UGL283:UGL284"/>
    <mergeCell ref="UGN283:UGN284"/>
    <mergeCell ref="UEV283:UEV284"/>
    <mergeCell ref="UEW283:UEW284"/>
    <mergeCell ref="UEX283:UEX284"/>
    <mergeCell ref="UEZ283:UEZ284"/>
    <mergeCell ref="UFA283:UFA284"/>
    <mergeCell ref="UFB283:UFB284"/>
    <mergeCell ref="UFD283:UFD284"/>
    <mergeCell ref="UFE283:UFE284"/>
    <mergeCell ref="UFF283:UFF284"/>
    <mergeCell ref="UFH283:UFH284"/>
    <mergeCell ref="UFI283:UFI284"/>
    <mergeCell ref="UFJ283:UFJ284"/>
    <mergeCell ref="UFL283:UFL284"/>
    <mergeCell ref="UFM283:UFM284"/>
    <mergeCell ref="UFN283:UFN284"/>
    <mergeCell ref="UFP283:UFP284"/>
    <mergeCell ref="UFQ283:UFQ284"/>
    <mergeCell ref="UDY283:UDY284"/>
    <mergeCell ref="UDZ283:UDZ284"/>
    <mergeCell ref="UEB283:UEB284"/>
    <mergeCell ref="UEC283:UEC284"/>
    <mergeCell ref="UED283:UED284"/>
    <mergeCell ref="UEF283:UEF284"/>
    <mergeCell ref="UEG283:UEG284"/>
    <mergeCell ref="UEH283:UEH284"/>
    <mergeCell ref="UEJ283:UEJ284"/>
    <mergeCell ref="UEK283:UEK284"/>
    <mergeCell ref="UEL283:UEL284"/>
    <mergeCell ref="UEN283:UEN284"/>
    <mergeCell ref="UEO283:UEO284"/>
    <mergeCell ref="UEP283:UEP284"/>
    <mergeCell ref="UER283:UER284"/>
    <mergeCell ref="UES283:UES284"/>
    <mergeCell ref="UET283:UET284"/>
    <mergeCell ref="UDB283:UDB284"/>
    <mergeCell ref="UDD283:UDD284"/>
    <mergeCell ref="UDE283:UDE284"/>
    <mergeCell ref="UDF283:UDF284"/>
    <mergeCell ref="UDH283:UDH284"/>
    <mergeCell ref="UDI283:UDI284"/>
    <mergeCell ref="UDJ283:UDJ284"/>
    <mergeCell ref="UDL283:UDL284"/>
    <mergeCell ref="UDM283:UDM284"/>
    <mergeCell ref="UDN283:UDN284"/>
    <mergeCell ref="UDP283:UDP284"/>
    <mergeCell ref="UDQ283:UDQ284"/>
    <mergeCell ref="UDR283:UDR284"/>
    <mergeCell ref="UDT283:UDT284"/>
    <mergeCell ref="UDU283:UDU284"/>
    <mergeCell ref="UDV283:UDV284"/>
    <mergeCell ref="UDX283:UDX284"/>
    <mergeCell ref="UCF283:UCF284"/>
    <mergeCell ref="UCG283:UCG284"/>
    <mergeCell ref="UCH283:UCH284"/>
    <mergeCell ref="UCJ283:UCJ284"/>
    <mergeCell ref="UCK283:UCK284"/>
    <mergeCell ref="UCL283:UCL284"/>
    <mergeCell ref="UCN283:UCN284"/>
    <mergeCell ref="UCO283:UCO284"/>
    <mergeCell ref="UCP283:UCP284"/>
    <mergeCell ref="UCR283:UCR284"/>
    <mergeCell ref="UCS283:UCS284"/>
    <mergeCell ref="UCT283:UCT284"/>
    <mergeCell ref="UCV283:UCV284"/>
    <mergeCell ref="UCW283:UCW284"/>
    <mergeCell ref="UCX283:UCX284"/>
    <mergeCell ref="UCZ283:UCZ284"/>
    <mergeCell ref="UDA283:UDA284"/>
    <mergeCell ref="UBI283:UBI284"/>
    <mergeCell ref="UBJ283:UBJ284"/>
    <mergeCell ref="UBL283:UBL284"/>
    <mergeCell ref="UBM283:UBM284"/>
    <mergeCell ref="UBN283:UBN284"/>
    <mergeCell ref="UBP283:UBP284"/>
    <mergeCell ref="UBQ283:UBQ284"/>
    <mergeCell ref="UBR283:UBR284"/>
    <mergeCell ref="UBT283:UBT284"/>
    <mergeCell ref="UBU283:UBU284"/>
    <mergeCell ref="UBV283:UBV284"/>
    <mergeCell ref="UBX283:UBX284"/>
    <mergeCell ref="UBY283:UBY284"/>
    <mergeCell ref="UBZ283:UBZ284"/>
    <mergeCell ref="UCB283:UCB284"/>
    <mergeCell ref="UCC283:UCC284"/>
    <mergeCell ref="UCD283:UCD284"/>
    <mergeCell ref="UAL283:UAL284"/>
    <mergeCell ref="UAN283:UAN284"/>
    <mergeCell ref="UAO283:UAO284"/>
    <mergeCell ref="UAP283:UAP284"/>
    <mergeCell ref="UAR283:UAR284"/>
    <mergeCell ref="UAS283:UAS284"/>
    <mergeCell ref="UAT283:UAT284"/>
    <mergeCell ref="UAV283:UAV284"/>
    <mergeCell ref="UAW283:UAW284"/>
    <mergeCell ref="UAX283:UAX284"/>
    <mergeCell ref="UAZ283:UAZ284"/>
    <mergeCell ref="UBA283:UBA284"/>
    <mergeCell ref="UBB283:UBB284"/>
    <mergeCell ref="UBD283:UBD284"/>
    <mergeCell ref="UBE283:UBE284"/>
    <mergeCell ref="UBF283:UBF284"/>
    <mergeCell ref="UBH283:UBH284"/>
    <mergeCell ref="TZP283:TZP284"/>
    <mergeCell ref="TZQ283:TZQ284"/>
    <mergeCell ref="TZR283:TZR284"/>
    <mergeCell ref="TZT283:TZT284"/>
    <mergeCell ref="TZU283:TZU284"/>
    <mergeCell ref="TZV283:TZV284"/>
    <mergeCell ref="TZX283:TZX284"/>
    <mergeCell ref="TZY283:TZY284"/>
    <mergeCell ref="TZZ283:TZZ284"/>
    <mergeCell ref="UAB283:UAB284"/>
    <mergeCell ref="UAC283:UAC284"/>
    <mergeCell ref="UAD283:UAD284"/>
    <mergeCell ref="UAF283:UAF284"/>
    <mergeCell ref="UAG283:UAG284"/>
    <mergeCell ref="UAH283:UAH284"/>
    <mergeCell ref="UAJ283:UAJ284"/>
    <mergeCell ref="UAK283:UAK284"/>
    <mergeCell ref="TYS283:TYS284"/>
    <mergeCell ref="TYT283:TYT284"/>
    <mergeCell ref="TYV283:TYV284"/>
    <mergeCell ref="TYW283:TYW284"/>
    <mergeCell ref="TYX283:TYX284"/>
    <mergeCell ref="TYZ283:TYZ284"/>
    <mergeCell ref="TZA283:TZA284"/>
    <mergeCell ref="TZB283:TZB284"/>
    <mergeCell ref="TZD283:TZD284"/>
    <mergeCell ref="TZE283:TZE284"/>
    <mergeCell ref="TZF283:TZF284"/>
    <mergeCell ref="TZH283:TZH284"/>
    <mergeCell ref="TZI283:TZI284"/>
    <mergeCell ref="TZJ283:TZJ284"/>
    <mergeCell ref="TZL283:TZL284"/>
    <mergeCell ref="TZM283:TZM284"/>
    <mergeCell ref="TZN283:TZN284"/>
    <mergeCell ref="TXV283:TXV284"/>
    <mergeCell ref="TXX283:TXX284"/>
    <mergeCell ref="TXY283:TXY284"/>
    <mergeCell ref="TXZ283:TXZ284"/>
    <mergeCell ref="TYB283:TYB284"/>
    <mergeCell ref="TYC283:TYC284"/>
    <mergeCell ref="TYD283:TYD284"/>
    <mergeCell ref="TYF283:TYF284"/>
    <mergeCell ref="TYG283:TYG284"/>
    <mergeCell ref="TYH283:TYH284"/>
    <mergeCell ref="TYJ283:TYJ284"/>
    <mergeCell ref="TYK283:TYK284"/>
    <mergeCell ref="TYL283:TYL284"/>
    <mergeCell ref="TYN283:TYN284"/>
    <mergeCell ref="TYO283:TYO284"/>
    <mergeCell ref="TYP283:TYP284"/>
    <mergeCell ref="TYR283:TYR284"/>
    <mergeCell ref="TWZ283:TWZ284"/>
    <mergeCell ref="TXA283:TXA284"/>
    <mergeCell ref="TXB283:TXB284"/>
    <mergeCell ref="TXD283:TXD284"/>
    <mergeCell ref="TXE283:TXE284"/>
    <mergeCell ref="TXF283:TXF284"/>
    <mergeCell ref="TXH283:TXH284"/>
    <mergeCell ref="TXI283:TXI284"/>
    <mergeCell ref="TXJ283:TXJ284"/>
    <mergeCell ref="TXL283:TXL284"/>
    <mergeCell ref="TXM283:TXM284"/>
    <mergeCell ref="TXN283:TXN284"/>
    <mergeCell ref="TXP283:TXP284"/>
    <mergeCell ref="TXQ283:TXQ284"/>
    <mergeCell ref="TXR283:TXR284"/>
    <mergeCell ref="TXT283:TXT284"/>
    <mergeCell ref="TXU283:TXU284"/>
    <mergeCell ref="TWC283:TWC284"/>
    <mergeCell ref="TWD283:TWD284"/>
    <mergeCell ref="TWF283:TWF284"/>
    <mergeCell ref="TWG283:TWG284"/>
    <mergeCell ref="TWH283:TWH284"/>
    <mergeCell ref="TWJ283:TWJ284"/>
    <mergeCell ref="TWK283:TWK284"/>
    <mergeCell ref="TWL283:TWL284"/>
    <mergeCell ref="TWN283:TWN284"/>
    <mergeCell ref="TWO283:TWO284"/>
    <mergeCell ref="TWP283:TWP284"/>
    <mergeCell ref="TWR283:TWR284"/>
    <mergeCell ref="TWS283:TWS284"/>
    <mergeCell ref="TWT283:TWT284"/>
    <mergeCell ref="TWV283:TWV284"/>
    <mergeCell ref="TWW283:TWW284"/>
    <mergeCell ref="TWX283:TWX284"/>
    <mergeCell ref="TVF283:TVF284"/>
    <mergeCell ref="TVH283:TVH284"/>
    <mergeCell ref="TVI283:TVI284"/>
    <mergeCell ref="TVJ283:TVJ284"/>
    <mergeCell ref="TVL283:TVL284"/>
    <mergeCell ref="TVM283:TVM284"/>
    <mergeCell ref="TVN283:TVN284"/>
    <mergeCell ref="TVP283:TVP284"/>
    <mergeCell ref="TVQ283:TVQ284"/>
    <mergeCell ref="TVR283:TVR284"/>
    <mergeCell ref="TVT283:TVT284"/>
    <mergeCell ref="TVU283:TVU284"/>
    <mergeCell ref="TVV283:TVV284"/>
    <mergeCell ref="TVX283:TVX284"/>
    <mergeCell ref="TVY283:TVY284"/>
    <mergeCell ref="TVZ283:TVZ284"/>
    <mergeCell ref="TWB283:TWB284"/>
    <mergeCell ref="TUJ283:TUJ284"/>
    <mergeCell ref="TUK283:TUK284"/>
    <mergeCell ref="TUL283:TUL284"/>
    <mergeCell ref="TUN283:TUN284"/>
    <mergeCell ref="TUO283:TUO284"/>
    <mergeCell ref="TUP283:TUP284"/>
    <mergeCell ref="TUR283:TUR284"/>
    <mergeCell ref="TUS283:TUS284"/>
    <mergeCell ref="TUT283:TUT284"/>
    <mergeCell ref="TUV283:TUV284"/>
    <mergeCell ref="TUW283:TUW284"/>
    <mergeCell ref="TUX283:TUX284"/>
    <mergeCell ref="TUZ283:TUZ284"/>
    <mergeCell ref="TVA283:TVA284"/>
    <mergeCell ref="TVB283:TVB284"/>
    <mergeCell ref="TVD283:TVD284"/>
    <mergeCell ref="TVE283:TVE284"/>
    <mergeCell ref="TTM283:TTM284"/>
    <mergeCell ref="TTN283:TTN284"/>
    <mergeCell ref="TTP283:TTP284"/>
    <mergeCell ref="TTQ283:TTQ284"/>
    <mergeCell ref="TTR283:TTR284"/>
    <mergeCell ref="TTT283:TTT284"/>
    <mergeCell ref="TTU283:TTU284"/>
    <mergeCell ref="TTV283:TTV284"/>
    <mergeCell ref="TTX283:TTX284"/>
    <mergeCell ref="TTY283:TTY284"/>
    <mergeCell ref="TTZ283:TTZ284"/>
    <mergeCell ref="TUB283:TUB284"/>
    <mergeCell ref="TUC283:TUC284"/>
    <mergeCell ref="TUD283:TUD284"/>
    <mergeCell ref="TUF283:TUF284"/>
    <mergeCell ref="TUG283:TUG284"/>
    <mergeCell ref="TUH283:TUH284"/>
    <mergeCell ref="TSP283:TSP284"/>
    <mergeCell ref="TSR283:TSR284"/>
    <mergeCell ref="TSS283:TSS284"/>
    <mergeCell ref="TST283:TST284"/>
    <mergeCell ref="TSV283:TSV284"/>
    <mergeCell ref="TSW283:TSW284"/>
    <mergeCell ref="TSX283:TSX284"/>
    <mergeCell ref="TSZ283:TSZ284"/>
    <mergeCell ref="TTA283:TTA284"/>
    <mergeCell ref="TTB283:TTB284"/>
    <mergeCell ref="TTD283:TTD284"/>
    <mergeCell ref="TTE283:TTE284"/>
    <mergeCell ref="TTF283:TTF284"/>
    <mergeCell ref="TTH283:TTH284"/>
    <mergeCell ref="TTI283:TTI284"/>
    <mergeCell ref="TTJ283:TTJ284"/>
    <mergeCell ref="TTL283:TTL284"/>
    <mergeCell ref="TRT283:TRT284"/>
    <mergeCell ref="TRU283:TRU284"/>
    <mergeCell ref="TRV283:TRV284"/>
    <mergeCell ref="TRX283:TRX284"/>
    <mergeCell ref="TRY283:TRY284"/>
    <mergeCell ref="TRZ283:TRZ284"/>
    <mergeCell ref="TSB283:TSB284"/>
    <mergeCell ref="TSC283:TSC284"/>
    <mergeCell ref="TSD283:TSD284"/>
    <mergeCell ref="TSF283:TSF284"/>
    <mergeCell ref="TSG283:TSG284"/>
    <mergeCell ref="TSH283:TSH284"/>
    <mergeCell ref="TSJ283:TSJ284"/>
    <mergeCell ref="TSK283:TSK284"/>
    <mergeCell ref="TSL283:TSL284"/>
    <mergeCell ref="TSN283:TSN284"/>
    <mergeCell ref="TSO283:TSO284"/>
    <mergeCell ref="TQW283:TQW284"/>
    <mergeCell ref="TQX283:TQX284"/>
    <mergeCell ref="TQZ283:TQZ284"/>
    <mergeCell ref="TRA283:TRA284"/>
    <mergeCell ref="TRB283:TRB284"/>
    <mergeCell ref="TRD283:TRD284"/>
    <mergeCell ref="TRE283:TRE284"/>
    <mergeCell ref="TRF283:TRF284"/>
    <mergeCell ref="TRH283:TRH284"/>
    <mergeCell ref="TRI283:TRI284"/>
    <mergeCell ref="TRJ283:TRJ284"/>
    <mergeCell ref="TRL283:TRL284"/>
    <mergeCell ref="TRM283:TRM284"/>
    <mergeCell ref="TRN283:TRN284"/>
    <mergeCell ref="TRP283:TRP284"/>
    <mergeCell ref="TRQ283:TRQ284"/>
    <mergeCell ref="TRR283:TRR284"/>
    <mergeCell ref="TPZ283:TPZ284"/>
    <mergeCell ref="TQB283:TQB284"/>
    <mergeCell ref="TQC283:TQC284"/>
    <mergeCell ref="TQD283:TQD284"/>
    <mergeCell ref="TQF283:TQF284"/>
    <mergeCell ref="TQG283:TQG284"/>
    <mergeCell ref="TQH283:TQH284"/>
    <mergeCell ref="TQJ283:TQJ284"/>
    <mergeCell ref="TQK283:TQK284"/>
    <mergeCell ref="TQL283:TQL284"/>
    <mergeCell ref="TQN283:TQN284"/>
    <mergeCell ref="TQO283:TQO284"/>
    <mergeCell ref="TQP283:TQP284"/>
    <mergeCell ref="TQR283:TQR284"/>
    <mergeCell ref="TQS283:TQS284"/>
    <mergeCell ref="TQT283:TQT284"/>
    <mergeCell ref="TQV283:TQV284"/>
    <mergeCell ref="TPD283:TPD284"/>
    <mergeCell ref="TPE283:TPE284"/>
    <mergeCell ref="TPF283:TPF284"/>
    <mergeCell ref="TPH283:TPH284"/>
    <mergeCell ref="TPI283:TPI284"/>
    <mergeCell ref="TPJ283:TPJ284"/>
    <mergeCell ref="TPL283:TPL284"/>
    <mergeCell ref="TPM283:TPM284"/>
    <mergeCell ref="TPN283:TPN284"/>
    <mergeCell ref="TPP283:TPP284"/>
    <mergeCell ref="TPQ283:TPQ284"/>
    <mergeCell ref="TPR283:TPR284"/>
    <mergeCell ref="TPT283:TPT284"/>
    <mergeCell ref="TPU283:TPU284"/>
    <mergeCell ref="TPV283:TPV284"/>
    <mergeCell ref="TPX283:TPX284"/>
    <mergeCell ref="TPY283:TPY284"/>
    <mergeCell ref="TOG283:TOG284"/>
    <mergeCell ref="TOH283:TOH284"/>
    <mergeCell ref="TOJ283:TOJ284"/>
    <mergeCell ref="TOK283:TOK284"/>
    <mergeCell ref="TOL283:TOL284"/>
    <mergeCell ref="TON283:TON284"/>
    <mergeCell ref="TOO283:TOO284"/>
    <mergeCell ref="TOP283:TOP284"/>
    <mergeCell ref="TOR283:TOR284"/>
    <mergeCell ref="TOS283:TOS284"/>
    <mergeCell ref="TOT283:TOT284"/>
    <mergeCell ref="TOV283:TOV284"/>
    <mergeCell ref="TOW283:TOW284"/>
    <mergeCell ref="TOX283:TOX284"/>
    <mergeCell ref="TOZ283:TOZ284"/>
    <mergeCell ref="TPA283:TPA284"/>
    <mergeCell ref="TPB283:TPB284"/>
    <mergeCell ref="TNJ283:TNJ284"/>
    <mergeCell ref="TNL283:TNL284"/>
    <mergeCell ref="TNM283:TNM284"/>
    <mergeCell ref="TNN283:TNN284"/>
    <mergeCell ref="TNP283:TNP284"/>
    <mergeCell ref="TNQ283:TNQ284"/>
    <mergeCell ref="TNR283:TNR284"/>
    <mergeCell ref="TNT283:TNT284"/>
    <mergeCell ref="TNU283:TNU284"/>
    <mergeCell ref="TNV283:TNV284"/>
    <mergeCell ref="TNX283:TNX284"/>
    <mergeCell ref="TNY283:TNY284"/>
    <mergeCell ref="TNZ283:TNZ284"/>
    <mergeCell ref="TOB283:TOB284"/>
    <mergeCell ref="TOC283:TOC284"/>
    <mergeCell ref="TOD283:TOD284"/>
    <mergeCell ref="TOF283:TOF284"/>
    <mergeCell ref="TMN283:TMN284"/>
    <mergeCell ref="TMO283:TMO284"/>
    <mergeCell ref="TMP283:TMP284"/>
    <mergeCell ref="TMR283:TMR284"/>
    <mergeCell ref="TMS283:TMS284"/>
    <mergeCell ref="TMT283:TMT284"/>
    <mergeCell ref="TMV283:TMV284"/>
    <mergeCell ref="TMW283:TMW284"/>
    <mergeCell ref="TMX283:TMX284"/>
    <mergeCell ref="TMZ283:TMZ284"/>
    <mergeCell ref="TNA283:TNA284"/>
    <mergeCell ref="TNB283:TNB284"/>
    <mergeCell ref="TND283:TND284"/>
    <mergeCell ref="TNE283:TNE284"/>
    <mergeCell ref="TNF283:TNF284"/>
    <mergeCell ref="TNH283:TNH284"/>
    <mergeCell ref="TNI283:TNI284"/>
    <mergeCell ref="TLQ283:TLQ284"/>
    <mergeCell ref="TLR283:TLR284"/>
    <mergeCell ref="TLT283:TLT284"/>
    <mergeCell ref="TLU283:TLU284"/>
    <mergeCell ref="TLV283:TLV284"/>
    <mergeCell ref="TLX283:TLX284"/>
    <mergeCell ref="TLY283:TLY284"/>
    <mergeCell ref="TLZ283:TLZ284"/>
    <mergeCell ref="TMB283:TMB284"/>
    <mergeCell ref="TMC283:TMC284"/>
    <mergeCell ref="TMD283:TMD284"/>
    <mergeCell ref="TMF283:TMF284"/>
    <mergeCell ref="TMG283:TMG284"/>
    <mergeCell ref="TMH283:TMH284"/>
    <mergeCell ref="TMJ283:TMJ284"/>
    <mergeCell ref="TMK283:TMK284"/>
    <mergeCell ref="TML283:TML284"/>
    <mergeCell ref="TKT283:TKT284"/>
    <mergeCell ref="TKV283:TKV284"/>
    <mergeCell ref="TKW283:TKW284"/>
    <mergeCell ref="TKX283:TKX284"/>
    <mergeCell ref="TKZ283:TKZ284"/>
    <mergeCell ref="TLA283:TLA284"/>
    <mergeCell ref="TLB283:TLB284"/>
    <mergeCell ref="TLD283:TLD284"/>
    <mergeCell ref="TLE283:TLE284"/>
    <mergeCell ref="TLF283:TLF284"/>
    <mergeCell ref="TLH283:TLH284"/>
    <mergeCell ref="TLI283:TLI284"/>
    <mergeCell ref="TLJ283:TLJ284"/>
    <mergeCell ref="TLL283:TLL284"/>
    <mergeCell ref="TLM283:TLM284"/>
    <mergeCell ref="TLN283:TLN284"/>
    <mergeCell ref="TLP283:TLP284"/>
    <mergeCell ref="TJX283:TJX284"/>
    <mergeCell ref="TJY283:TJY284"/>
    <mergeCell ref="TJZ283:TJZ284"/>
    <mergeCell ref="TKB283:TKB284"/>
    <mergeCell ref="TKC283:TKC284"/>
    <mergeCell ref="TKD283:TKD284"/>
    <mergeCell ref="TKF283:TKF284"/>
    <mergeCell ref="TKG283:TKG284"/>
    <mergeCell ref="TKH283:TKH284"/>
    <mergeCell ref="TKJ283:TKJ284"/>
    <mergeCell ref="TKK283:TKK284"/>
    <mergeCell ref="TKL283:TKL284"/>
    <mergeCell ref="TKN283:TKN284"/>
    <mergeCell ref="TKO283:TKO284"/>
    <mergeCell ref="TKP283:TKP284"/>
    <mergeCell ref="TKR283:TKR284"/>
    <mergeCell ref="TKS283:TKS284"/>
    <mergeCell ref="TJA283:TJA284"/>
    <mergeCell ref="TJB283:TJB284"/>
    <mergeCell ref="TJD283:TJD284"/>
    <mergeCell ref="TJE283:TJE284"/>
    <mergeCell ref="TJF283:TJF284"/>
    <mergeCell ref="TJH283:TJH284"/>
    <mergeCell ref="TJI283:TJI284"/>
    <mergeCell ref="TJJ283:TJJ284"/>
    <mergeCell ref="TJL283:TJL284"/>
    <mergeCell ref="TJM283:TJM284"/>
    <mergeCell ref="TJN283:TJN284"/>
    <mergeCell ref="TJP283:TJP284"/>
    <mergeCell ref="TJQ283:TJQ284"/>
    <mergeCell ref="TJR283:TJR284"/>
    <mergeCell ref="TJT283:TJT284"/>
    <mergeCell ref="TJU283:TJU284"/>
    <mergeCell ref="TJV283:TJV284"/>
    <mergeCell ref="TID283:TID284"/>
    <mergeCell ref="TIF283:TIF284"/>
    <mergeCell ref="TIG283:TIG284"/>
    <mergeCell ref="TIH283:TIH284"/>
    <mergeCell ref="TIJ283:TIJ284"/>
    <mergeCell ref="TIK283:TIK284"/>
    <mergeCell ref="TIL283:TIL284"/>
    <mergeCell ref="TIN283:TIN284"/>
    <mergeCell ref="TIO283:TIO284"/>
    <mergeCell ref="TIP283:TIP284"/>
    <mergeCell ref="TIR283:TIR284"/>
    <mergeCell ref="TIS283:TIS284"/>
    <mergeCell ref="TIT283:TIT284"/>
    <mergeCell ref="TIV283:TIV284"/>
    <mergeCell ref="TIW283:TIW284"/>
    <mergeCell ref="TIX283:TIX284"/>
    <mergeCell ref="TIZ283:TIZ284"/>
    <mergeCell ref="THH283:THH284"/>
    <mergeCell ref="THI283:THI284"/>
    <mergeCell ref="THJ283:THJ284"/>
    <mergeCell ref="THL283:THL284"/>
    <mergeCell ref="THM283:THM284"/>
    <mergeCell ref="THN283:THN284"/>
    <mergeCell ref="THP283:THP284"/>
    <mergeCell ref="THQ283:THQ284"/>
    <mergeCell ref="THR283:THR284"/>
    <mergeCell ref="THT283:THT284"/>
    <mergeCell ref="THU283:THU284"/>
    <mergeCell ref="THV283:THV284"/>
    <mergeCell ref="THX283:THX284"/>
    <mergeCell ref="THY283:THY284"/>
    <mergeCell ref="THZ283:THZ284"/>
    <mergeCell ref="TIB283:TIB284"/>
    <mergeCell ref="TIC283:TIC284"/>
    <mergeCell ref="TGK283:TGK284"/>
    <mergeCell ref="TGL283:TGL284"/>
    <mergeCell ref="TGN283:TGN284"/>
    <mergeCell ref="TGO283:TGO284"/>
    <mergeCell ref="TGP283:TGP284"/>
    <mergeCell ref="TGR283:TGR284"/>
    <mergeCell ref="TGS283:TGS284"/>
    <mergeCell ref="TGT283:TGT284"/>
    <mergeCell ref="TGV283:TGV284"/>
    <mergeCell ref="TGW283:TGW284"/>
    <mergeCell ref="TGX283:TGX284"/>
    <mergeCell ref="TGZ283:TGZ284"/>
    <mergeCell ref="THA283:THA284"/>
    <mergeCell ref="THB283:THB284"/>
    <mergeCell ref="THD283:THD284"/>
    <mergeCell ref="THE283:THE284"/>
    <mergeCell ref="THF283:THF284"/>
    <mergeCell ref="TFN283:TFN284"/>
    <mergeCell ref="TFP283:TFP284"/>
    <mergeCell ref="TFQ283:TFQ284"/>
    <mergeCell ref="TFR283:TFR284"/>
    <mergeCell ref="TFT283:TFT284"/>
    <mergeCell ref="TFU283:TFU284"/>
    <mergeCell ref="TFV283:TFV284"/>
    <mergeCell ref="TFX283:TFX284"/>
    <mergeCell ref="TFY283:TFY284"/>
    <mergeCell ref="TFZ283:TFZ284"/>
    <mergeCell ref="TGB283:TGB284"/>
    <mergeCell ref="TGC283:TGC284"/>
    <mergeCell ref="TGD283:TGD284"/>
    <mergeCell ref="TGF283:TGF284"/>
    <mergeCell ref="TGG283:TGG284"/>
    <mergeCell ref="TGH283:TGH284"/>
    <mergeCell ref="TGJ283:TGJ284"/>
    <mergeCell ref="TER283:TER284"/>
    <mergeCell ref="TES283:TES284"/>
    <mergeCell ref="TET283:TET284"/>
    <mergeCell ref="TEV283:TEV284"/>
    <mergeCell ref="TEW283:TEW284"/>
    <mergeCell ref="TEX283:TEX284"/>
    <mergeCell ref="TEZ283:TEZ284"/>
    <mergeCell ref="TFA283:TFA284"/>
    <mergeCell ref="TFB283:TFB284"/>
    <mergeCell ref="TFD283:TFD284"/>
    <mergeCell ref="TFE283:TFE284"/>
    <mergeCell ref="TFF283:TFF284"/>
    <mergeCell ref="TFH283:TFH284"/>
    <mergeCell ref="TFI283:TFI284"/>
    <mergeCell ref="TFJ283:TFJ284"/>
    <mergeCell ref="TFL283:TFL284"/>
    <mergeCell ref="TFM283:TFM284"/>
    <mergeCell ref="TDU283:TDU284"/>
    <mergeCell ref="TDV283:TDV284"/>
    <mergeCell ref="TDX283:TDX284"/>
    <mergeCell ref="TDY283:TDY284"/>
    <mergeCell ref="TDZ283:TDZ284"/>
    <mergeCell ref="TEB283:TEB284"/>
    <mergeCell ref="TEC283:TEC284"/>
    <mergeCell ref="TED283:TED284"/>
    <mergeCell ref="TEF283:TEF284"/>
    <mergeCell ref="TEG283:TEG284"/>
    <mergeCell ref="TEH283:TEH284"/>
    <mergeCell ref="TEJ283:TEJ284"/>
    <mergeCell ref="TEK283:TEK284"/>
    <mergeCell ref="TEL283:TEL284"/>
    <mergeCell ref="TEN283:TEN284"/>
    <mergeCell ref="TEO283:TEO284"/>
    <mergeCell ref="TEP283:TEP284"/>
    <mergeCell ref="TCX283:TCX284"/>
    <mergeCell ref="TCZ283:TCZ284"/>
    <mergeCell ref="TDA283:TDA284"/>
    <mergeCell ref="TDB283:TDB284"/>
    <mergeCell ref="TDD283:TDD284"/>
    <mergeCell ref="TDE283:TDE284"/>
    <mergeCell ref="TDF283:TDF284"/>
    <mergeCell ref="TDH283:TDH284"/>
    <mergeCell ref="TDI283:TDI284"/>
    <mergeCell ref="TDJ283:TDJ284"/>
    <mergeCell ref="TDL283:TDL284"/>
    <mergeCell ref="TDM283:TDM284"/>
    <mergeCell ref="TDN283:TDN284"/>
    <mergeCell ref="TDP283:TDP284"/>
    <mergeCell ref="TDQ283:TDQ284"/>
    <mergeCell ref="TDR283:TDR284"/>
    <mergeCell ref="TDT283:TDT284"/>
    <mergeCell ref="TCB283:TCB284"/>
    <mergeCell ref="TCC283:TCC284"/>
    <mergeCell ref="TCD283:TCD284"/>
    <mergeCell ref="TCF283:TCF284"/>
    <mergeCell ref="TCG283:TCG284"/>
    <mergeCell ref="TCH283:TCH284"/>
    <mergeCell ref="TCJ283:TCJ284"/>
    <mergeCell ref="TCK283:TCK284"/>
    <mergeCell ref="TCL283:TCL284"/>
    <mergeCell ref="TCN283:TCN284"/>
    <mergeCell ref="TCO283:TCO284"/>
    <mergeCell ref="TCP283:TCP284"/>
    <mergeCell ref="TCR283:TCR284"/>
    <mergeCell ref="TCS283:TCS284"/>
    <mergeCell ref="TCT283:TCT284"/>
    <mergeCell ref="TCV283:TCV284"/>
    <mergeCell ref="TCW283:TCW284"/>
    <mergeCell ref="TBE283:TBE284"/>
    <mergeCell ref="TBF283:TBF284"/>
    <mergeCell ref="TBH283:TBH284"/>
    <mergeCell ref="TBI283:TBI284"/>
    <mergeCell ref="TBJ283:TBJ284"/>
    <mergeCell ref="TBL283:TBL284"/>
    <mergeCell ref="TBM283:TBM284"/>
    <mergeCell ref="TBN283:TBN284"/>
    <mergeCell ref="TBP283:TBP284"/>
    <mergeCell ref="TBQ283:TBQ284"/>
    <mergeCell ref="TBR283:TBR284"/>
    <mergeCell ref="TBT283:TBT284"/>
    <mergeCell ref="TBU283:TBU284"/>
    <mergeCell ref="TBV283:TBV284"/>
    <mergeCell ref="TBX283:TBX284"/>
    <mergeCell ref="TBY283:TBY284"/>
    <mergeCell ref="TBZ283:TBZ284"/>
    <mergeCell ref="TAH283:TAH284"/>
    <mergeCell ref="TAJ283:TAJ284"/>
    <mergeCell ref="TAK283:TAK284"/>
    <mergeCell ref="TAL283:TAL284"/>
    <mergeCell ref="TAN283:TAN284"/>
    <mergeCell ref="TAO283:TAO284"/>
    <mergeCell ref="TAP283:TAP284"/>
    <mergeCell ref="TAR283:TAR284"/>
    <mergeCell ref="TAS283:TAS284"/>
    <mergeCell ref="TAT283:TAT284"/>
    <mergeCell ref="TAV283:TAV284"/>
    <mergeCell ref="TAW283:TAW284"/>
    <mergeCell ref="TAX283:TAX284"/>
    <mergeCell ref="TAZ283:TAZ284"/>
    <mergeCell ref="TBA283:TBA284"/>
    <mergeCell ref="TBB283:TBB284"/>
    <mergeCell ref="TBD283:TBD284"/>
    <mergeCell ref="SZL283:SZL284"/>
    <mergeCell ref="SZM283:SZM284"/>
    <mergeCell ref="SZN283:SZN284"/>
    <mergeCell ref="SZP283:SZP284"/>
    <mergeCell ref="SZQ283:SZQ284"/>
    <mergeCell ref="SZR283:SZR284"/>
    <mergeCell ref="SZT283:SZT284"/>
    <mergeCell ref="SZU283:SZU284"/>
    <mergeCell ref="SZV283:SZV284"/>
    <mergeCell ref="SZX283:SZX284"/>
    <mergeCell ref="SZY283:SZY284"/>
    <mergeCell ref="SZZ283:SZZ284"/>
    <mergeCell ref="TAB283:TAB284"/>
    <mergeCell ref="TAC283:TAC284"/>
    <mergeCell ref="TAD283:TAD284"/>
    <mergeCell ref="TAF283:TAF284"/>
    <mergeCell ref="TAG283:TAG284"/>
    <mergeCell ref="SYO283:SYO284"/>
    <mergeCell ref="SYP283:SYP284"/>
    <mergeCell ref="SYR283:SYR284"/>
    <mergeCell ref="SYS283:SYS284"/>
    <mergeCell ref="SYT283:SYT284"/>
    <mergeCell ref="SYV283:SYV284"/>
    <mergeCell ref="SYW283:SYW284"/>
    <mergeCell ref="SYX283:SYX284"/>
    <mergeCell ref="SYZ283:SYZ284"/>
    <mergeCell ref="SZA283:SZA284"/>
    <mergeCell ref="SZB283:SZB284"/>
    <mergeCell ref="SZD283:SZD284"/>
    <mergeCell ref="SZE283:SZE284"/>
    <mergeCell ref="SZF283:SZF284"/>
    <mergeCell ref="SZH283:SZH284"/>
    <mergeCell ref="SZI283:SZI284"/>
    <mergeCell ref="SZJ283:SZJ284"/>
    <mergeCell ref="SXR283:SXR284"/>
    <mergeCell ref="SXT283:SXT284"/>
    <mergeCell ref="SXU283:SXU284"/>
    <mergeCell ref="SXV283:SXV284"/>
    <mergeCell ref="SXX283:SXX284"/>
    <mergeCell ref="SXY283:SXY284"/>
    <mergeCell ref="SXZ283:SXZ284"/>
    <mergeCell ref="SYB283:SYB284"/>
    <mergeCell ref="SYC283:SYC284"/>
    <mergeCell ref="SYD283:SYD284"/>
    <mergeCell ref="SYF283:SYF284"/>
    <mergeCell ref="SYG283:SYG284"/>
    <mergeCell ref="SYH283:SYH284"/>
    <mergeCell ref="SYJ283:SYJ284"/>
    <mergeCell ref="SYK283:SYK284"/>
    <mergeCell ref="SYL283:SYL284"/>
    <mergeCell ref="SYN283:SYN284"/>
    <mergeCell ref="SWV283:SWV284"/>
    <mergeCell ref="SWW283:SWW284"/>
    <mergeCell ref="SWX283:SWX284"/>
    <mergeCell ref="SWZ283:SWZ284"/>
    <mergeCell ref="SXA283:SXA284"/>
    <mergeCell ref="SXB283:SXB284"/>
    <mergeCell ref="SXD283:SXD284"/>
    <mergeCell ref="SXE283:SXE284"/>
    <mergeCell ref="SXF283:SXF284"/>
    <mergeCell ref="SXH283:SXH284"/>
    <mergeCell ref="SXI283:SXI284"/>
    <mergeCell ref="SXJ283:SXJ284"/>
    <mergeCell ref="SXL283:SXL284"/>
    <mergeCell ref="SXM283:SXM284"/>
    <mergeCell ref="SXN283:SXN284"/>
    <mergeCell ref="SXP283:SXP284"/>
    <mergeCell ref="SXQ283:SXQ284"/>
    <mergeCell ref="SVY283:SVY284"/>
    <mergeCell ref="SVZ283:SVZ284"/>
    <mergeCell ref="SWB283:SWB284"/>
    <mergeCell ref="SWC283:SWC284"/>
    <mergeCell ref="SWD283:SWD284"/>
    <mergeCell ref="SWF283:SWF284"/>
    <mergeCell ref="SWG283:SWG284"/>
    <mergeCell ref="SWH283:SWH284"/>
    <mergeCell ref="SWJ283:SWJ284"/>
    <mergeCell ref="SWK283:SWK284"/>
    <mergeCell ref="SWL283:SWL284"/>
    <mergeCell ref="SWN283:SWN284"/>
    <mergeCell ref="SWO283:SWO284"/>
    <mergeCell ref="SWP283:SWP284"/>
    <mergeCell ref="SWR283:SWR284"/>
    <mergeCell ref="SWS283:SWS284"/>
    <mergeCell ref="SWT283:SWT284"/>
    <mergeCell ref="SVB283:SVB284"/>
    <mergeCell ref="SVD283:SVD284"/>
    <mergeCell ref="SVE283:SVE284"/>
    <mergeCell ref="SVF283:SVF284"/>
    <mergeCell ref="SVH283:SVH284"/>
    <mergeCell ref="SVI283:SVI284"/>
    <mergeCell ref="SVJ283:SVJ284"/>
    <mergeCell ref="SVL283:SVL284"/>
    <mergeCell ref="SVM283:SVM284"/>
    <mergeCell ref="SVN283:SVN284"/>
    <mergeCell ref="SVP283:SVP284"/>
    <mergeCell ref="SVQ283:SVQ284"/>
    <mergeCell ref="SVR283:SVR284"/>
    <mergeCell ref="SVT283:SVT284"/>
    <mergeCell ref="SVU283:SVU284"/>
    <mergeCell ref="SVV283:SVV284"/>
    <mergeCell ref="SVX283:SVX284"/>
    <mergeCell ref="SUF283:SUF284"/>
    <mergeCell ref="SUG283:SUG284"/>
    <mergeCell ref="SUH283:SUH284"/>
    <mergeCell ref="SUJ283:SUJ284"/>
    <mergeCell ref="SUK283:SUK284"/>
    <mergeCell ref="SUL283:SUL284"/>
    <mergeCell ref="SUN283:SUN284"/>
    <mergeCell ref="SUO283:SUO284"/>
    <mergeCell ref="SUP283:SUP284"/>
    <mergeCell ref="SUR283:SUR284"/>
    <mergeCell ref="SUS283:SUS284"/>
    <mergeCell ref="SUT283:SUT284"/>
    <mergeCell ref="SUV283:SUV284"/>
    <mergeCell ref="SUW283:SUW284"/>
    <mergeCell ref="SUX283:SUX284"/>
    <mergeCell ref="SUZ283:SUZ284"/>
    <mergeCell ref="SVA283:SVA284"/>
    <mergeCell ref="STI283:STI284"/>
    <mergeCell ref="STJ283:STJ284"/>
    <mergeCell ref="STL283:STL284"/>
    <mergeCell ref="STM283:STM284"/>
    <mergeCell ref="STN283:STN284"/>
    <mergeCell ref="STP283:STP284"/>
    <mergeCell ref="STQ283:STQ284"/>
    <mergeCell ref="STR283:STR284"/>
    <mergeCell ref="STT283:STT284"/>
    <mergeCell ref="STU283:STU284"/>
    <mergeCell ref="STV283:STV284"/>
    <mergeCell ref="STX283:STX284"/>
    <mergeCell ref="STY283:STY284"/>
    <mergeCell ref="STZ283:STZ284"/>
    <mergeCell ref="SUB283:SUB284"/>
    <mergeCell ref="SUC283:SUC284"/>
    <mergeCell ref="SUD283:SUD284"/>
    <mergeCell ref="SSL283:SSL284"/>
    <mergeCell ref="SSN283:SSN284"/>
    <mergeCell ref="SSO283:SSO284"/>
    <mergeCell ref="SSP283:SSP284"/>
    <mergeCell ref="SSR283:SSR284"/>
    <mergeCell ref="SSS283:SSS284"/>
    <mergeCell ref="SST283:SST284"/>
    <mergeCell ref="SSV283:SSV284"/>
    <mergeCell ref="SSW283:SSW284"/>
    <mergeCell ref="SSX283:SSX284"/>
    <mergeCell ref="SSZ283:SSZ284"/>
    <mergeCell ref="STA283:STA284"/>
    <mergeCell ref="STB283:STB284"/>
    <mergeCell ref="STD283:STD284"/>
    <mergeCell ref="STE283:STE284"/>
    <mergeCell ref="STF283:STF284"/>
    <mergeCell ref="STH283:STH284"/>
    <mergeCell ref="SRP283:SRP284"/>
    <mergeCell ref="SRQ283:SRQ284"/>
    <mergeCell ref="SRR283:SRR284"/>
    <mergeCell ref="SRT283:SRT284"/>
    <mergeCell ref="SRU283:SRU284"/>
    <mergeCell ref="SRV283:SRV284"/>
    <mergeCell ref="SRX283:SRX284"/>
    <mergeCell ref="SRY283:SRY284"/>
    <mergeCell ref="SRZ283:SRZ284"/>
    <mergeCell ref="SSB283:SSB284"/>
    <mergeCell ref="SSC283:SSC284"/>
    <mergeCell ref="SSD283:SSD284"/>
    <mergeCell ref="SSF283:SSF284"/>
    <mergeCell ref="SSG283:SSG284"/>
    <mergeCell ref="SSH283:SSH284"/>
    <mergeCell ref="SSJ283:SSJ284"/>
    <mergeCell ref="SSK283:SSK284"/>
    <mergeCell ref="SQS283:SQS284"/>
    <mergeCell ref="SQT283:SQT284"/>
    <mergeCell ref="SQV283:SQV284"/>
    <mergeCell ref="SQW283:SQW284"/>
    <mergeCell ref="SQX283:SQX284"/>
    <mergeCell ref="SQZ283:SQZ284"/>
    <mergeCell ref="SRA283:SRA284"/>
    <mergeCell ref="SRB283:SRB284"/>
    <mergeCell ref="SRD283:SRD284"/>
    <mergeCell ref="SRE283:SRE284"/>
    <mergeCell ref="SRF283:SRF284"/>
    <mergeCell ref="SRH283:SRH284"/>
    <mergeCell ref="SRI283:SRI284"/>
    <mergeCell ref="SRJ283:SRJ284"/>
    <mergeCell ref="SRL283:SRL284"/>
    <mergeCell ref="SRM283:SRM284"/>
    <mergeCell ref="SRN283:SRN284"/>
    <mergeCell ref="SPV283:SPV284"/>
    <mergeCell ref="SPX283:SPX284"/>
    <mergeCell ref="SPY283:SPY284"/>
    <mergeCell ref="SPZ283:SPZ284"/>
    <mergeCell ref="SQB283:SQB284"/>
    <mergeCell ref="SQC283:SQC284"/>
    <mergeCell ref="SQD283:SQD284"/>
    <mergeCell ref="SQF283:SQF284"/>
    <mergeCell ref="SQG283:SQG284"/>
    <mergeCell ref="SQH283:SQH284"/>
    <mergeCell ref="SQJ283:SQJ284"/>
    <mergeCell ref="SQK283:SQK284"/>
    <mergeCell ref="SQL283:SQL284"/>
    <mergeCell ref="SQN283:SQN284"/>
    <mergeCell ref="SQO283:SQO284"/>
    <mergeCell ref="SQP283:SQP284"/>
    <mergeCell ref="SQR283:SQR284"/>
    <mergeCell ref="SOZ283:SOZ284"/>
    <mergeCell ref="SPA283:SPA284"/>
    <mergeCell ref="SPB283:SPB284"/>
    <mergeCell ref="SPD283:SPD284"/>
    <mergeCell ref="SPE283:SPE284"/>
    <mergeCell ref="SPF283:SPF284"/>
    <mergeCell ref="SPH283:SPH284"/>
    <mergeCell ref="SPI283:SPI284"/>
    <mergeCell ref="SPJ283:SPJ284"/>
    <mergeCell ref="SPL283:SPL284"/>
    <mergeCell ref="SPM283:SPM284"/>
    <mergeCell ref="SPN283:SPN284"/>
    <mergeCell ref="SPP283:SPP284"/>
    <mergeCell ref="SPQ283:SPQ284"/>
    <mergeCell ref="SPR283:SPR284"/>
    <mergeCell ref="SPT283:SPT284"/>
    <mergeCell ref="SPU283:SPU284"/>
    <mergeCell ref="SOC283:SOC284"/>
    <mergeCell ref="SOD283:SOD284"/>
    <mergeCell ref="SOF283:SOF284"/>
    <mergeCell ref="SOG283:SOG284"/>
    <mergeCell ref="SOH283:SOH284"/>
    <mergeCell ref="SOJ283:SOJ284"/>
    <mergeCell ref="SOK283:SOK284"/>
    <mergeCell ref="SOL283:SOL284"/>
    <mergeCell ref="SON283:SON284"/>
    <mergeCell ref="SOO283:SOO284"/>
    <mergeCell ref="SOP283:SOP284"/>
    <mergeCell ref="SOR283:SOR284"/>
    <mergeCell ref="SOS283:SOS284"/>
    <mergeCell ref="SOT283:SOT284"/>
    <mergeCell ref="SOV283:SOV284"/>
    <mergeCell ref="SOW283:SOW284"/>
    <mergeCell ref="SOX283:SOX284"/>
    <mergeCell ref="SNF283:SNF284"/>
    <mergeCell ref="SNH283:SNH284"/>
    <mergeCell ref="SNI283:SNI284"/>
    <mergeCell ref="SNJ283:SNJ284"/>
    <mergeCell ref="SNL283:SNL284"/>
    <mergeCell ref="SNM283:SNM284"/>
    <mergeCell ref="SNN283:SNN284"/>
    <mergeCell ref="SNP283:SNP284"/>
    <mergeCell ref="SNQ283:SNQ284"/>
    <mergeCell ref="SNR283:SNR284"/>
    <mergeCell ref="SNT283:SNT284"/>
    <mergeCell ref="SNU283:SNU284"/>
    <mergeCell ref="SNV283:SNV284"/>
    <mergeCell ref="SNX283:SNX284"/>
    <mergeCell ref="SNY283:SNY284"/>
    <mergeCell ref="SNZ283:SNZ284"/>
    <mergeCell ref="SOB283:SOB284"/>
    <mergeCell ref="SMJ283:SMJ284"/>
    <mergeCell ref="SMK283:SMK284"/>
    <mergeCell ref="SML283:SML284"/>
    <mergeCell ref="SMN283:SMN284"/>
    <mergeCell ref="SMO283:SMO284"/>
    <mergeCell ref="SMP283:SMP284"/>
    <mergeCell ref="SMR283:SMR284"/>
    <mergeCell ref="SMS283:SMS284"/>
    <mergeCell ref="SMT283:SMT284"/>
    <mergeCell ref="SMV283:SMV284"/>
    <mergeCell ref="SMW283:SMW284"/>
    <mergeCell ref="SMX283:SMX284"/>
    <mergeCell ref="SMZ283:SMZ284"/>
    <mergeCell ref="SNA283:SNA284"/>
    <mergeCell ref="SNB283:SNB284"/>
    <mergeCell ref="SND283:SND284"/>
    <mergeCell ref="SNE283:SNE284"/>
    <mergeCell ref="SLM283:SLM284"/>
    <mergeCell ref="SLN283:SLN284"/>
    <mergeCell ref="SLP283:SLP284"/>
    <mergeCell ref="SLQ283:SLQ284"/>
    <mergeCell ref="SLR283:SLR284"/>
    <mergeCell ref="SLT283:SLT284"/>
    <mergeCell ref="SLU283:SLU284"/>
    <mergeCell ref="SLV283:SLV284"/>
    <mergeCell ref="SLX283:SLX284"/>
    <mergeCell ref="SLY283:SLY284"/>
    <mergeCell ref="SLZ283:SLZ284"/>
    <mergeCell ref="SMB283:SMB284"/>
    <mergeCell ref="SMC283:SMC284"/>
    <mergeCell ref="SMD283:SMD284"/>
    <mergeCell ref="SMF283:SMF284"/>
    <mergeCell ref="SMG283:SMG284"/>
    <mergeCell ref="SMH283:SMH284"/>
    <mergeCell ref="SKP283:SKP284"/>
    <mergeCell ref="SKR283:SKR284"/>
    <mergeCell ref="SKS283:SKS284"/>
    <mergeCell ref="SKT283:SKT284"/>
    <mergeCell ref="SKV283:SKV284"/>
    <mergeCell ref="SKW283:SKW284"/>
    <mergeCell ref="SKX283:SKX284"/>
    <mergeCell ref="SKZ283:SKZ284"/>
    <mergeCell ref="SLA283:SLA284"/>
    <mergeCell ref="SLB283:SLB284"/>
    <mergeCell ref="SLD283:SLD284"/>
    <mergeCell ref="SLE283:SLE284"/>
    <mergeCell ref="SLF283:SLF284"/>
    <mergeCell ref="SLH283:SLH284"/>
    <mergeCell ref="SLI283:SLI284"/>
    <mergeCell ref="SLJ283:SLJ284"/>
    <mergeCell ref="SLL283:SLL284"/>
    <mergeCell ref="SJT283:SJT284"/>
    <mergeCell ref="SJU283:SJU284"/>
    <mergeCell ref="SJV283:SJV284"/>
    <mergeCell ref="SJX283:SJX284"/>
    <mergeCell ref="SJY283:SJY284"/>
    <mergeCell ref="SJZ283:SJZ284"/>
    <mergeCell ref="SKB283:SKB284"/>
    <mergeCell ref="SKC283:SKC284"/>
    <mergeCell ref="SKD283:SKD284"/>
    <mergeCell ref="SKF283:SKF284"/>
    <mergeCell ref="SKG283:SKG284"/>
    <mergeCell ref="SKH283:SKH284"/>
    <mergeCell ref="SKJ283:SKJ284"/>
    <mergeCell ref="SKK283:SKK284"/>
    <mergeCell ref="SKL283:SKL284"/>
    <mergeCell ref="SKN283:SKN284"/>
    <mergeCell ref="SKO283:SKO284"/>
    <mergeCell ref="SIW283:SIW284"/>
    <mergeCell ref="SIX283:SIX284"/>
    <mergeCell ref="SIZ283:SIZ284"/>
    <mergeCell ref="SJA283:SJA284"/>
    <mergeCell ref="SJB283:SJB284"/>
    <mergeCell ref="SJD283:SJD284"/>
    <mergeCell ref="SJE283:SJE284"/>
    <mergeCell ref="SJF283:SJF284"/>
    <mergeCell ref="SJH283:SJH284"/>
    <mergeCell ref="SJI283:SJI284"/>
    <mergeCell ref="SJJ283:SJJ284"/>
    <mergeCell ref="SJL283:SJL284"/>
    <mergeCell ref="SJM283:SJM284"/>
    <mergeCell ref="SJN283:SJN284"/>
    <mergeCell ref="SJP283:SJP284"/>
    <mergeCell ref="SJQ283:SJQ284"/>
    <mergeCell ref="SJR283:SJR284"/>
    <mergeCell ref="SHZ283:SHZ284"/>
    <mergeCell ref="SIB283:SIB284"/>
    <mergeCell ref="SIC283:SIC284"/>
    <mergeCell ref="SID283:SID284"/>
    <mergeCell ref="SIF283:SIF284"/>
    <mergeCell ref="SIG283:SIG284"/>
    <mergeCell ref="SIH283:SIH284"/>
    <mergeCell ref="SIJ283:SIJ284"/>
    <mergeCell ref="SIK283:SIK284"/>
    <mergeCell ref="SIL283:SIL284"/>
    <mergeCell ref="SIN283:SIN284"/>
    <mergeCell ref="SIO283:SIO284"/>
    <mergeCell ref="SIP283:SIP284"/>
    <mergeCell ref="SIR283:SIR284"/>
    <mergeCell ref="SIS283:SIS284"/>
    <mergeCell ref="SIT283:SIT284"/>
    <mergeCell ref="SIV283:SIV284"/>
    <mergeCell ref="SHD283:SHD284"/>
    <mergeCell ref="SHE283:SHE284"/>
    <mergeCell ref="SHF283:SHF284"/>
    <mergeCell ref="SHH283:SHH284"/>
    <mergeCell ref="SHI283:SHI284"/>
    <mergeCell ref="SHJ283:SHJ284"/>
    <mergeCell ref="SHL283:SHL284"/>
    <mergeCell ref="SHM283:SHM284"/>
    <mergeCell ref="SHN283:SHN284"/>
    <mergeCell ref="SHP283:SHP284"/>
    <mergeCell ref="SHQ283:SHQ284"/>
    <mergeCell ref="SHR283:SHR284"/>
    <mergeCell ref="SHT283:SHT284"/>
    <mergeCell ref="SHU283:SHU284"/>
    <mergeCell ref="SHV283:SHV284"/>
    <mergeCell ref="SHX283:SHX284"/>
    <mergeCell ref="SHY283:SHY284"/>
    <mergeCell ref="SGG283:SGG284"/>
    <mergeCell ref="SGH283:SGH284"/>
    <mergeCell ref="SGJ283:SGJ284"/>
    <mergeCell ref="SGK283:SGK284"/>
    <mergeCell ref="SGL283:SGL284"/>
    <mergeCell ref="SGN283:SGN284"/>
    <mergeCell ref="SGO283:SGO284"/>
    <mergeCell ref="SGP283:SGP284"/>
    <mergeCell ref="SGR283:SGR284"/>
    <mergeCell ref="SGS283:SGS284"/>
    <mergeCell ref="SGT283:SGT284"/>
    <mergeCell ref="SGV283:SGV284"/>
    <mergeCell ref="SGW283:SGW284"/>
    <mergeCell ref="SGX283:SGX284"/>
    <mergeCell ref="SGZ283:SGZ284"/>
    <mergeCell ref="SHA283:SHA284"/>
    <mergeCell ref="SHB283:SHB284"/>
    <mergeCell ref="SFJ283:SFJ284"/>
    <mergeCell ref="SFL283:SFL284"/>
    <mergeCell ref="SFM283:SFM284"/>
    <mergeCell ref="SFN283:SFN284"/>
    <mergeCell ref="SFP283:SFP284"/>
    <mergeCell ref="SFQ283:SFQ284"/>
    <mergeCell ref="SFR283:SFR284"/>
    <mergeCell ref="SFT283:SFT284"/>
    <mergeCell ref="SFU283:SFU284"/>
    <mergeCell ref="SFV283:SFV284"/>
    <mergeCell ref="SFX283:SFX284"/>
    <mergeCell ref="SFY283:SFY284"/>
    <mergeCell ref="SFZ283:SFZ284"/>
    <mergeCell ref="SGB283:SGB284"/>
    <mergeCell ref="SGC283:SGC284"/>
    <mergeCell ref="SGD283:SGD284"/>
    <mergeCell ref="SGF283:SGF284"/>
    <mergeCell ref="SEN283:SEN284"/>
    <mergeCell ref="SEO283:SEO284"/>
    <mergeCell ref="SEP283:SEP284"/>
    <mergeCell ref="SER283:SER284"/>
    <mergeCell ref="SES283:SES284"/>
    <mergeCell ref="SET283:SET284"/>
    <mergeCell ref="SEV283:SEV284"/>
    <mergeCell ref="SEW283:SEW284"/>
    <mergeCell ref="SEX283:SEX284"/>
    <mergeCell ref="SEZ283:SEZ284"/>
    <mergeCell ref="SFA283:SFA284"/>
    <mergeCell ref="SFB283:SFB284"/>
    <mergeCell ref="SFD283:SFD284"/>
    <mergeCell ref="SFE283:SFE284"/>
    <mergeCell ref="SFF283:SFF284"/>
    <mergeCell ref="SFH283:SFH284"/>
    <mergeCell ref="SFI283:SFI284"/>
    <mergeCell ref="SDQ283:SDQ284"/>
    <mergeCell ref="SDR283:SDR284"/>
    <mergeCell ref="SDT283:SDT284"/>
    <mergeCell ref="SDU283:SDU284"/>
    <mergeCell ref="SDV283:SDV284"/>
    <mergeCell ref="SDX283:SDX284"/>
    <mergeCell ref="SDY283:SDY284"/>
    <mergeCell ref="SDZ283:SDZ284"/>
    <mergeCell ref="SEB283:SEB284"/>
    <mergeCell ref="SEC283:SEC284"/>
    <mergeCell ref="SED283:SED284"/>
    <mergeCell ref="SEF283:SEF284"/>
    <mergeCell ref="SEG283:SEG284"/>
    <mergeCell ref="SEH283:SEH284"/>
    <mergeCell ref="SEJ283:SEJ284"/>
    <mergeCell ref="SEK283:SEK284"/>
    <mergeCell ref="SEL283:SEL284"/>
    <mergeCell ref="SCT283:SCT284"/>
    <mergeCell ref="SCV283:SCV284"/>
    <mergeCell ref="SCW283:SCW284"/>
    <mergeCell ref="SCX283:SCX284"/>
    <mergeCell ref="SCZ283:SCZ284"/>
    <mergeCell ref="SDA283:SDA284"/>
    <mergeCell ref="SDB283:SDB284"/>
    <mergeCell ref="SDD283:SDD284"/>
    <mergeCell ref="SDE283:SDE284"/>
    <mergeCell ref="SDF283:SDF284"/>
    <mergeCell ref="SDH283:SDH284"/>
    <mergeCell ref="SDI283:SDI284"/>
    <mergeCell ref="SDJ283:SDJ284"/>
    <mergeCell ref="SDL283:SDL284"/>
    <mergeCell ref="SDM283:SDM284"/>
    <mergeCell ref="SDN283:SDN284"/>
    <mergeCell ref="SDP283:SDP284"/>
    <mergeCell ref="SBX283:SBX284"/>
    <mergeCell ref="SBY283:SBY284"/>
    <mergeCell ref="SBZ283:SBZ284"/>
    <mergeCell ref="SCB283:SCB284"/>
    <mergeCell ref="SCC283:SCC284"/>
    <mergeCell ref="SCD283:SCD284"/>
    <mergeCell ref="SCF283:SCF284"/>
    <mergeCell ref="SCG283:SCG284"/>
    <mergeCell ref="SCH283:SCH284"/>
    <mergeCell ref="SCJ283:SCJ284"/>
    <mergeCell ref="SCK283:SCK284"/>
    <mergeCell ref="SCL283:SCL284"/>
    <mergeCell ref="SCN283:SCN284"/>
    <mergeCell ref="SCO283:SCO284"/>
    <mergeCell ref="SCP283:SCP284"/>
    <mergeCell ref="SCR283:SCR284"/>
    <mergeCell ref="SCS283:SCS284"/>
    <mergeCell ref="SBA283:SBA284"/>
    <mergeCell ref="SBB283:SBB284"/>
    <mergeCell ref="SBD283:SBD284"/>
    <mergeCell ref="SBE283:SBE284"/>
    <mergeCell ref="SBF283:SBF284"/>
    <mergeCell ref="SBH283:SBH284"/>
    <mergeCell ref="SBI283:SBI284"/>
    <mergeCell ref="SBJ283:SBJ284"/>
    <mergeCell ref="SBL283:SBL284"/>
    <mergeCell ref="SBM283:SBM284"/>
    <mergeCell ref="SBN283:SBN284"/>
    <mergeCell ref="SBP283:SBP284"/>
    <mergeCell ref="SBQ283:SBQ284"/>
    <mergeCell ref="SBR283:SBR284"/>
    <mergeCell ref="SBT283:SBT284"/>
    <mergeCell ref="SBU283:SBU284"/>
    <mergeCell ref="SBV283:SBV284"/>
    <mergeCell ref="SAD283:SAD284"/>
    <mergeCell ref="SAF283:SAF284"/>
    <mergeCell ref="SAG283:SAG284"/>
    <mergeCell ref="SAH283:SAH284"/>
    <mergeCell ref="SAJ283:SAJ284"/>
    <mergeCell ref="SAK283:SAK284"/>
    <mergeCell ref="SAL283:SAL284"/>
    <mergeCell ref="SAN283:SAN284"/>
    <mergeCell ref="SAO283:SAO284"/>
    <mergeCell ref="SAP283:SAP284"/>
    <mergeCell ref="SAR283:SAR284"/>
    <mergeCell ref="SAS283:SAS284"/>
    <mergeCell ref="SAT283:SAT284"/>
    <mergeCell ref="SAV283:SAV284"/>
    <mergeCell ref="SAW283:SAW284"/>
    <mergeCell ref="SAX283:SAX284"/>
    <mergeCell ref="SAZ283:SAZ284"/>
    <mergeCell ref="RZH283:RZH284"/>
    <mergeCell ref="RZI283:RZI284"/>
    <mergeCell ref="RZJ283:RZJ284"/>
    <mergeCell ref="RZL283:RZL284"/>
    <mergeCell ref="RZM283:RZM284"/>
    <mergeCell ref="RZN283:RZN284"/>
    <mergeCell ref="RZP283:RZP284"/>
    <mergeCell ref="RZQ283:RZQ284"/>
    <mergeCell ref="RZR283:RZR284"/>
    <mergeCell ref="RZT283:RZT284"/>
    <mergeCell ref="RZU283:RZU284"/>
    <mergeCell ref="RZV283:RZV284"/>
    <mergeCell ref="RZX283:RZX284"/>
    <mergeCell ref="RZY283:RZY284"/>
    <mergeCell ref="RZZ283:RZZ284"/>
    <mergeCell ref="SAB283:SAB284"/>
    <mergeCell ref="SAC283:SAC284"/>
    <mergeCell ref="RYK283:RYK284"/>
    <mergeCell ref="RYL283:RYL284"/>
    <mergeCell ref="RYN283:RYN284"/>
    <mergeCell ref="RYO283:RYO284"/>
    <mergeCell ref="RYP283:RYP284"/>
    <mergeCell ref="RYR283:RYR284"/>
    <mergeCell ref="RYS283:RYS284"/>
    <mergeCell ref="RYT283:RYT284"/>
    <mergeCell ref="RYV283:RYV284"/>
    <mergeCell ref="RYW283:RYW284"/>
    <mergeCell ref="RYX283:RYX284"/>
    <mergeCell ref="RYZ283:RYZ284"/>
    <mergeCell ref="RZA283:RZA284"/>
    <mergeCell ref="RZB283:RZB284"/>
    <mergeCell ref="RZD283:RZD284"/>
    <mergeCell ref="RZE283:RZE284"/>
    <mergeCell ref="RZF283:RZF284"/>
    <mergeCell ref="RXN283:RXN284"/>
    <mergeCell ref="RXP283:RXP284"/>
    <mergeCell ref="RXQ283:RXQ284"/>
    <mergeCell ref="RXR283:RXR284"/>
    <mergeCell ref="RXT283:RXT284"/>
    <mergeCell ref="RXU283:RXU284"/>
    <mergeCell ref="RXV283:RXV284"/>
    <mergeCell ref="RXX283:RXX284"/>
    <mergeCell ref="RXY283:RXY284"/>
    <mergeCell ref="RXZ283:RXZ284"/>
    <mergeCell ref="RYB283:RYB284"/>
    <mergeCell ref="RYC283:RYC284"/>
    <mergeCell ref="RYD283:RYD284"/>
    <mergeCell ref="RYF283:RYF284"/>
    <mergeCell ref="RYG283:RYG284"/>
    <mergeCell ref="RYH283:RYH284"/>
    <mergeCell ref="RYJ283:RYJ284"/>
    <mergeCell ref="RWR283:RWR284"/>
    <mergeCell ref="RWS283:RWS284"/>
    <mergeCell ref="RWT283:RWT284"/>
    <mergeCell ref="RWV283:RWV284"/>
    <mergeCell ref="RWW283:RWW284"/>
    <mergeCell ref="RWX283:RWX284"/>
    <mergeCell ref="RWZ283:RWZ284"/>
    <mergeCell ref="RXA283:RXA284"/>
    <mergeCell ref="RXB283:RXB284"/>
    <mergeCell ref="RXD283:RXD284"/>
    <mergeCell ref="RXE283:RXE284"/>
    <mergeCell ref="RXF283:RXF284"/>
    <mergeCell ref="RXH283:RXH284"/>
    <mergeCell ref="RXI283:RXI284"/>
    <mergeCell ref="RXJ283:RXJ284"/>
    <mergeCell ref="RXL283:RXL284"/>
    <mergeCell ref="RXM283:RXM284"/>
    <mergeCell ref="RVU283:RVU284"/>
    <mergeCell ref="RVV283:RVV284"/>
    <mergeCell ref="RVX283:RVX284"/>
    <mergeCell ref="RVY283:RVY284"/>
    <mergeCell ref="RVZ283:RVZ284"/>
    <mergeCell ref="RWB283:RWB284"/>
    <mergeCell ref="RWC283:RWC284"/>
    <mergeCell ref="RWD283:RWD284"/>
    <mergeCell ref="RWF283:RWF284"/>
    <mergeCell ref="RWG283:RWG284"/>
    <mergeCell ref="RWH283:RWH284"/>
    <mergeCell ref="RWJ283:RWJ284"/>
    <mergeCell ref="RWK283:RWK284"/>
    <mergeCell ref="RWL283:RWL284"/>
    <mergeCell ref="RWN283:RWN284"/>
    <mergeCell ref="RWO283:RWO284"/>
    <mergeCell ref="RWP283:RWP284"/>
    <mergeCell ref="RUX283:RUX284"/>
    <mergeCell ref="RUZ283:RUZ284"/>
    <mergeCell ref="RVA283:RVA284"/>
    <mergeCell ref="RVB283:RVB284"/>
    <mergeCell ref="RVD283:RVD284"/>
    <mergeCell ref="RVE283:RVE284"/>
    <mergeCell ref="RVF283:RVF284"/>
    <mergeCell ref="RVH283:RVH284"/>
    <mergeCell ref="RVI283:RVI284"/>
    <mergeCell ref="RVJ283:RVJ284"/>
    <mergeCell ref="RVL283:RVL284"/>
    <mergeCell ref="RVM283:RVM284"/>
    <mergeCell ref="RVN283:RVN284"/>
    <mergeCell ref="RVP283:RVP284"/>
    <mergeCell ref="RVQ283:RVQ284"/>
    <mergeCell ref="RVR283:RVR284"/>
    <mergeCell ref="RVT283:RVT284"/>
    <mergeCell ref="RUB283:RUB284"/>
    <mergeCell ref="RUC283:RUC284"/>
    <mergeCell ref="RUD283:RUD284"/>
    <mergeCell ref="RUF283:RUF284"/>
    <mergeCell ref="RUG283:RUG284"/>
    <mergeCell ref="RUH283:RUH284"/>
    <mergeCell ref="RUJ283:RUJ284"/>
    <mergeCell ref="RUK283:RUK284"/>
    <mergeCell ref="RUL283:RUL284"/>
    <mergeCell ref="RUN283:RUN284"/>
    <mergeCell ref="RUO283:RUO284"/>
    <mergeCell ref="RUP283:RUP284"/>
    <mergeCell ref="RUR283:RUR284"/>
    <mergeCell ref="RUS283:RUS284"/>
    <mergeCell ref="RUT283:RUT284"/>
    <mergeCell ref="RUV283:RUV284"/>
    <mergeCell ref="RUW283:RUW284"/>
    <mergeCell ref="RTE283:RTE284"/>
    <mergeCell ref="RTF283:RTF284"/>
    <mergeCell ref="RTH283:RTH284"/>
    <mergeCell ref="RTI283:RTI284"/>
    <mergeCell ref="RTJ283:RTJ284"/>
    <mergeCell ref="RTL283:RTL284"/>
    <mergeCell ref="RTM283:RTM284"/>
    <mergeCell ref="RTN283:RTN284"/>
    <mergeCell ref="RTP283:RTP284"/>
    <mergeCell ref="RTQ283:RTQ284"/>
    <mergeCell ref="RTR283:RTR284"/>
    <mergeCell ref="RTT283:RTT284"/>
    <mergeCell ref="RTU283:RTU284"/>
    <mergeCell ref="RTV283:RTV284"/>
    <mergeCell ref="RTX283:RTX284"/>
    <mergeCell ref="RTY283:RTY284"/>
    <mergeCell ref="RTZ283:RTZ284"/>
    <mergeCell ref="RSH283:RSH284"/>
    <mergeCell ref="RSJ283:RSJ284"/>
    <mergeCell ref="RSK283:RSK284"/>
    <mergeCell ref="RSL283:RSL284"/>
    <mergeCell ref="RSN283:RSN284"/>
    <mergeCell ref="RSO283:RSO284"/>
    <mergeCell ref="RSP283:RSP284"/>
    <mergeCell ref="RSR283:RSR284"/>
    <mergeCell ref="RSS283:RSS284"/>
    <mergeCell ref="RST283:RST284"/>
    <mergeCell ref="RSV283:RSV284"/>
    <mergeCell ref="RSW283:RSW284"/>
    <mergeCell ref="RSX283:RSX284"/>
    <mergeCell ref="RSZ283:RSZ284"/>
    <mergeCell ref="RTA283:RTA284"/>
    <mergeCell ref="RTB283:RTB284"/>
    <mergeCell ref="RTD283:RTD284"/>
    <mergeCell ref="RRL283:RRL284"/>
    <mergeCell ref="RRM283:RRM284"/>
    <mergeCell ref="RRN283:RRN284"/>
    <mergeCell ref="RRP283:RRP284"/>
    <mergeCell ref="RRQ283:RRQ284"/>
    <mergeCell ref="RRR283:RRR284"/>
    <mergeCell ref="RRT283:RRT284"/>
    <mergeCell ref="RRU283:RRU284"/>
    <mergeCell ref="RRV283:RRV284"/>
    <mergeCell ref="RRX283:RRX284"/>
    <mergeCell ref="RRY283:RRY284"/>
    <mergeCell ref="RRZ283:RRZ284"/>
    <mergeCell ref="RSB283:RSB284"/>
    <mergeCell ref="RSC283:RSC284"/>
    <mergeCell ref="RSD283:RSD284"/>
    <mergeCell ref="RSF283:RSF284"/>
    <mergeCell ref="RSG283:RSG284"/>
    <mergeCell ref="RQO283:RQO284"/>
    <mergeCell ref="RQP283:RQP284"/>
    <mergeCell ref="RQR283:RQR284"/>
    <mergeCell ref="RQS283:RQS284"/>
    <mergeCell ref="RQT283:RQT284"/>
    <mergeCell ref="RQV283:RQV284"/>
    <mergeCell ref="RQW283:RQW284"/>
    <mergeCell ref="RQX283:RQX284"/>
    <mergeCell ref="RQZ283:RQZ284"/>
    <mergeCell ref="RRA283:RRA284"/>
    <mergeCell ref="RRB283:RRB284"/>
    <mergeCell ref="RRD283:RRD284"/>
    <mergeCell ref="RRE283:RRE284"/>
    <mergeCell ref="RRF283:RRF284"/>
    <mergeCell ref="RRH283:RRH284"/>
    <mergeCell ref="RRI283:RRI284"/>
    <mergeCell ref="RRJ283:RRJ284"/>
    <mergeCell ref="RPR283:RPR284"/>
    <mergeCell ref="RPT283:RPT284"/>
    <mergeCell ref="RPU283:RPU284"/>
    <mergeCell ref="RPV283:RPV284"/>
    <mergeCell ref="RPX283:RPX284"/>
    <mergeCell ref="RPY283:RPY284"/>
    <mergeCell ref="RPZ283:RPZ284"/>
    <mergeCell ref="RQB283:RQB284"/>
    <mergeCell ref="RQC283:RQC284"/>
    <mergeCell ref="RQD283:RQD284"/>
    <mergeCell ref="RQF283:RQF284"/>
    <mergeCell ref="RQG283:RQG284"/>
    <mergeCell ref="RQH283:RQH284"/>
    <mergeCell ref="RQJ283:RQJ284"/>
    <mergeCell ref="RQK283:RQK284"/>
    <mergeCell ref="RQL283:RQL284"/>
    <mergeCell ref="RQN283:RQN284"/>
    <mergeCell ref="ROV283:ROV284"/>
    <mergeCell ref="ROW283:ROW284"/>
    <mergeCell ref="ROX283:ROX284"/>
    <mergeCell ref="ROZ283:ROZ284"/>
    <mergeCell ref="RPA283:RPA284"/>
    <mergeCell ref="RPB283:RPB284"/>
    <mergeCell ref="RPD283:RPD284"/>
    <mergeCell ref="RPE283:RPE284"/>
    <mergeCell ref="RPF283:RPF284"/>
    <mergeCell ref="RPH283:RPH284"/>
    <mergeCell ref="RPI283:RPI284"/>
    <mergeCell ref="RPJ283:RPJ284"/>
    <mergeCell ref="RPL283:RPL284"/>
    <mergeCell ref="RPM283:RPM284"/>
    <mergeCell ref="RPN283:RPN284"/>
    <mergeCell ref="RPP283:RPP284"/>
    <mergeCell ref="RPQ283:RPQ284"/>
    <mergeCell ref="RNY283:RNY284"/>
    <mergeCell ref="RNZ283:RNZ284"/>
    <mergeCell ref="ROB283:ROB284"/>
    <mergeCell ref="ROC283:ROC284"/>
    <mergeCell ref="ROD283:ROD284"/>
    <mergeCell ref="ROF283:ROF284"/>
    <mergeCell ref="ROG283:ROG284"/>
    <mergeCell ref="ROH283:ROH284"/>
    <mergeCell ref="ROJ283:ROJ284"/>
    <mergeCell ref="ROK283:ROK284"/>
    <mergeCell ref="ROL283:ROL284"/>
    <mergeCell ref="RON283:RON284"/>
    <mergeCell ref="ROO283:ROO284"/>
    <mergeCell ref="ROP283:ROP284"/>
    <mergeCell ref="ROR283:ROR284"/>
    <mergeCell ref="ROS283:ROS284"/>
    <mergeCell ref="ROT283:ROT284"/>
    <mergeCell ref="RNB283:RNB284"/>
    <mergeCell ref="RND283:RND284"/>
    <mergeCell ref="RNE283:RNE284"/>
    <mergeCell ref="RNF283:RNF284"/>
    <mergeCell ref="RNH283:RNH284"/>
    <mergeCell ref="RNI283:RNI284"/>
    <mergeCell ref="RNJ283:RNJ284"/>
    <mergeCell ref="RNL283:RNL284"/>
    <mergeCell ref="RNM283:RNM284"/>
    <mergeCell ref="RNN283:RNN284"/>
    <mergeCell ref="RNP283:RNP284"/>
    <mergeCell ref="RNQ283:RNQ284"/>
    <mergeCell ref="RNR283:RNR284"/>
    <mergeCell ref="RNT283:RNT284"/>
    <mergeCell ref="RNU283:RNU284"/>
    <mergeCell ref="RNV283:RNV284"/>
    <mergeCell ref="RNX283:RNX284"/>
    <mergeCell ref="RMF283:RMF284"/>
    <mergeCell ref="RMG283:RMG284"/>
    <mergeCell ref="RMH283:RMH284"/>
    <mergeCell ref="RMJ283:RMJ284"/>
    <mergeCell ref="RMK283:RMK284"/>
    <mergeCell ref="RML283:RML284"/>
    <mergeCell ref="RMN283:RMN284"/>
    <mergeCell ref="RMO283:RMO284"/>
    <mergeCell ref="RMP283:RMP284"/>
    <mergeCell ref="RMR283:RMR284"/>
    <mergeCell ref="RMS283:RMS284"/>
    <mergeCell ref="RMT283:RMT284"/>
    <mergeCell ref="RMV283:RMV284"/>
    <mergeCell ref="RMW283:RMW284"/>
    <mergeCell ref="RMX283:RMX284"/>
    <mergeCell ref="RMZ283:RMZ284"/>
    <mergeCell ref="RNA283:RNA284"/>
    <mergeCell ref="RLI283:RLI284"/>
    <mergeCell ref="RLJ283:RLJ284"/>
    <mergeCell ref="RLL283:RLL284"/>
    <mergeCell ref="RLM283:RLM284"/>
    <mergeCell ref="RLN283:RLN284"/>
    <mergeCell ref="RLP283:RLP284"/>
    <mergeCell ref="RLQ283:RLQ284"/>
    <mergeCell ref="RLR283:RLR284"/>
    <mergeCell ref="RLT283:RLT284"/>
    <mergeCell ref="RLU283:RLU284"/>
    <mergeCell ref="RLV283:RLV284"/>
    <mergeCell ref="RLX283:RLX284"/>
    <mergeCell ref="RLY283:RLY284"/>
    <mergeCell ref="RLZ283:RLZ284"/>
    <mergeCell ref="RMB283:RMB284"/>
    <mergeCell ref="RMC283:RMC284"/>
    <mergeCell ref="RMD283:RMD284"/>
    <mergeCell ref="RKL283:RKL284"/>
    <mergeCell ref="RKN283:RKN284"/>
    <mergeCell ref="RKO283:RKO284"/>
    <mergeCell ref="RKP283:RKP284"/>
    <mergeCell ref="RKR283:RKR284"/>
    <mergeCell ref="RKS283:RKS284"/>
    <mergeCell ref="RKT283:RKT284"/>
    <mergeCell ref="RKV283:RKV284"/>
    <mergeCell ref="RKW283:RKW284"/>
    <mergeCell ref="RKX283:RKX284"/>
    <mergeCell ref="RKZ283:RKZ284"/>
    <mergeCell ref="RLA283:RLA284"/>
    <mergeCell ref="RLB283:RLB284"/>
    <mergeCell ref="RLD283:RLD284"/>
    <mergeCell ref="RLE283:RLE284"/>
    <mergeCell ref="RLF283:RLF284"/>
    <mergeCell ref="RLH283:RLH284"/>
    <mergeCell ref="RJP283:RJP284"/>
    <mergeCell ref="RJQ283:RJQ284"/>
    <mergeCell ref="RJR283:RJR284"/>
    <mergeCell ref="RJT283:RJT284"/>
    <mergeCell ref="RJU283:RJU284"/>
    <mergeCell ref="RJV283:RJV284"/>
    <mergeCell ref="RJX283:RJX284"/>
    <mergeCell ref="RJY283:RJY284"/>
    <mergeCell ref="RJZ283:RJZ284"/>
    <mergeCell ref="RKB283:RKB284"/>
    <mergeCell ref="RKC283:RKC284"/>
    <mergeCell ref="RKD283:RKD284"/>
    <mergeCell ref="RKF283:RKF284"/>
    <mergeCell ref="RKG283:RKG284"/>
    <mergeCell ref="RKH283:RKH284"/>
    <mergeCell ref="RKJ283:RKJ284"/>
    <mergeCell ref="RKK283:RKK284"/>
    <mergeCell ref="RIS283:RIS284"/>
    <mergeCell ref="RIT283:RIT284"/>
    <mergeCell ref="RIV283:RIV284"/>
    <mergeCell ref="RIW283:RIW284"/>
    <mergeCell ref="RIX283:RIX284"/>
    <mergeCell ref="RIZ283:RIZ284"/>
    <mergeCell ref="RJA283:RJA284"/>
    <mergeCell ref="RJB283:RJB284"/>
    <mergeCell ref="RJD283:RJD284"/>
    <mergeCell ref="RJE283:RJE284"/>
    <mergeCell ref="RJF283:RJF284"/>
    <mergeCell ref="RJH283:RJH284"/>
    <mergeCell ref="RJI283:RJI284"/>
    <mergeCell ref="RJJ283:RJJ284"/>
    <mergeCell ref="RJL283:RJL284"/>
    <mergeCell ref="RJM283:RJM284"/>
    <mergeCell ref="RJN283:RJN284"/>
    <mergeCell ref="RHV283:RHV284"/>
    <mergeCell ref="RHX283:RHX284"/>
    <mergeCell ref="RHY283:RHY284"/>
    <mergeCell ref="RHZ283:RHZ284"/>
    <mergeCell ref="RIB283:RIB284"/>
    <mergeCell ref="RIC283:RIC284"/>
    <mergeCell ref="RID283:RID284"/>
    <mergeCell ref="RIF283:RIF284"/>
    <mergeCell ref="RIG283:RIG284"/>
    <mergeCell ref="RIH283:RIH284"/>
    <mergeCell ref="RIJ283:RIJ284"/>
    <mergeCell ref="RIK283:RIK284"/>
    <mergeCell ref="RIL283:RIL284"/>
    <mergeCell ref="RIN283:RIN284"/>
    <mergeCell ref="RIO283:RIO284"/>
    <mergeCell ref="RIP283:RIP284"/>
    <mergeCell ref="RIR283:RIR284"/>
    <mergeCell ref="RGZ283:RGZ284"/>
    <mergeCell ref="RHA283:RHA284"/>
    <mergeCell ref="RHB283:RHB284"/>
    <mergeCell ref="RHD283:RHD284"/>
    <mergeCell ref="RHE283:RHE284"/>
    <mergeCell ref="RHF283:RHF284"/>
    <mergeCell ref="RHH283:RHH284"/>
    <mergeCell ref="RHI283:RHI284"/>
    <mergeCell ref="RHJ283:RHJ284"/>
    <mergeCell ref="RHL283:RHL284"/>
    <mergeCell ref="RHM283:RHM284"/>
    <mergeCell ref="RHN283:RHN284"/>
    <mergeCell ref="RHP283:RHP284"/>
    <mergeCell ref="RHQ283:RHQ284"/>
    <mergeCell ref="RHR283:RHR284"/>
    <mergeCell ref="RHT283:RHT284"/>
    <mergeCell ref="RHU283:RHU284"/>
    <mergeCell ref="RGC283:RGC284"/>
    <mergeCell ref="RGD283:RGD284"/>
    <mergeCell ref="RGF283:RGF284"/>
    <mergeCell ref="RGG283:RGG284"/>
    <mergeCell ref="RGH283:RGH284"/>
    <mergeCell ref="RGJ283:RGJ284"/>
    <mergeCell ref="RGK283:RGK284"/>
    <mergeCell ref="RGL283:RGL284"/>
    <mergeCell ref="RGN283:RGN284"/>
    <mergeCell ref="RGO283:RGO284"/>
    <mergeCell ref="RGP283:RGP284"/>
    <mergeCell ref="RGR283:RGR284"/>
    <mergeCell ref="RGS283:RGS284"/>
    <mergeCell ref="RGT283:RGT284"/>
    <mergeCell ref="RGV283:RGV284"/>
    <mergeCell ref="RGW283:RGW284"/>
    <mergeCell ref="RGX283:RGX284"/>
    <mergeCell ref="RFF283:RFF284"/>
    <mergeCell ref="RFH283:RFH284"/>
    <mergeCell ref="RFI283:RFI284"/>
    <mergeCell ref="RFJ283:RFJ284"/>
    <mergeCell ref="RFL283:RFL284"/>
    <mergeCell ref="RFM283:RFM284"/>
    <mergeCell ref="RFN283:RFN284"/>
    <mergeCell ref="RFP283:RFP284"/>
    <mergeCell ref="RFQ283:RFQ284"/>
    <mergeCell ref="RFR283:RFR284"/>
    <mergeCell ref="RFT283:RFT284"/>
    <mergeCell ref="RFU283:RFU284"/>
    <mergeCell ref="RFV283:RFV284"/>
    <mergeCell ref="RFX283:RFX284"/>
    <mergeCell ref="RFY283:RFY284"/>
    <mergeCell ref="RFZ283:RFZ284"/>
    <mergeCell ref="RGB283:RGB284"/>
    <mergeCell ref="REJ283:REJ284"/>
    <mergeCell ref="REK283:REK284"/>
    <mergeCell ref="REL283:REL284"/>
    <mergeCell ref="REN283:REN284"/>
    <mergeCell ref="REO283:REO284"/>
    <mergeCell ref="REP283:REP284"/>
    <mergeCell ref="RER283:RER284"/>
    <mergeCell ref="RES283:RES284"/>
    <mergeCell ref="RET283:RET284"/>
    <mergeCell ref="REV283:REV284"/>
    <mergeCell ref="REW283:REW284"/>
    <mergeCell ref="REX283:REX284"/>
    <mergeCell ref="REZ283:REZ284"/>
    <mergeCell ref="RFA283:RFA284"/>
    <mergeCell ref="RFB283:RFB284"/>
    <mergeCell ref="RFD283:RFD284"/>
    <mergeCell ref="RFE283:RFE284"/>
    <mergeCell ref="RDM283:RDM284"/>
    <mergeCell ref="RDN283:RDN284"/>
    <mergeCell ref="RDP283:RDP284"/>
    <mergeCell ref="RDQ283:RDQ284"/>
    <mergeCell ref="RDR283:RDR284"/>
    <mergeCell ref="RDT283:RDT284"/>
    <mergeCell ref="RDU283:RDU284"/>
    <mergeCell ref="RDV283:RDV284"/>
    <mergeCell ref="RDX283:RDX284"/>
    <mergeCell ref="RDY283:RDY284"/>
    <mergeCell ref="RDZ283:RDZ284"/>
    <mergeCell ref="REB283:REB284"/>
    <mergeCell ref="REC283:REC284"/>
    <mergeCell ref="RED283:RED284"/>
    <mergeCell ref="REF283:REF284"/>
    <mergeCell ref="REG283:REG284"/>
    <mergeCell ref="REH283:REH284"/>
    <mergeCell ref="RCP283:RCP284"/>
    <mergeCell ref="RCR283:RCR284"/>
    <mergeCell ref="RCS283:RCS284"/>
    <mergeCell ref="RCT283:RCT284"/>
    <mergeCell ref="RCV283:RCV284"/>
    <mergeCell ref="RCW283:RCW284"/>
    <mergeCell ref="RCX283:RCX284"/>
    <mergeCell ref="RCZ283:RCZ284"/>
    <mergeCell ref="RDA283:RDA284"/>
    <mergeCell ref="RDB283:RDB284"/>
    <mergeCell ref="RDD283:RDD284"/>
    <mergeCell ref="RDE283:RDE284"/>
    <mergeCell ref="RDF283:RDF284"/>
    <mergeCell ref="RDH283:RDH284"/>
    <mergeCell ref="RDI283:RDI284"/>
    <mergeCell ref="RDJ283:RDJ284"/>
    <mergeCell ref="RDL283:RDL284"/>
    <mergeCell ref="RBT283:RBT284"/>
    <mergeCell ref="RBU283:RBU284"/>
    <mergeCell ref="RBV283:RBV284"/>
    <mergeCell ref="RBX283:RBX284"/>
    <mergeCell ref="RBY283:RBY284"/>
    <mergeCell ref="RBZ283:RBZ284"/>
    <mergeCell ref="RCB283:RCB284"/>
    <mergeCell ref="RCC283:RCC284"/>
    <mergeCell ref="RCD283:RCD284"/>
    <mergeCell ref="RCF283:RCF284"/>
    <mergeCell ref="RCG283:RCG284"/>
    <mergeCell ref="RCH283:RCH284"/>
    <mergeCell ref="RCJ283:RCJ284"/>
    <mergeCell ref="RCK283:RCK284"/>
    <mergeCell ref="RCL283:RCL284"/>
    <mergeCell ref="RCN283:RCN284"/>
    <mergeCell ref="RCO283:RCO284"/>
    <mergeCell ref="RAW283:RAW284"/>
    <mergeCell ref="RAX283:RAX284"/>
    <mergeCell ref="RAZ283:RAZ284"/>
    <mergeCell ref="RBA283:RBA284"/>
    <mergeCell ref="RBB283:RBB284"/>
    <mergeCell ref="RBD283:RBD284"/>
    <mergeCell ref="RBE283:RBE284"/>
    <mergeCell ref="RBF283:RBF284"/>
    <mergeCell ref="RBH283:RBH284"/>
    <mergeCell ref="RBI283:RBI284"/>
    <mergeCell ref="RBJ283:RBJ284"/>
    <mergeCell ref="RBL283:RBL284"/>
    <mergeCell ref="RBM283:RBM284"/>
    <mergeCell ref="RBN283:RBN284"/>
    <mergeCell ref="RBP283:RBP284"/>
    <mergeCell ref="RBQ283:RBQ284"/>
    <mergeCell ref="RBR283:RBR284"/>
    <mergeCell ref="QZZ283:QZZ284"/>
    <mergeCell ref="RAB283:RAB284"/>
    <mergeCell ref="RAC283:RAC284"/>
    <mergeCell ref="RAD283:RAD284"/>
    <mergeCell ref="RAF283:RAF284"/>
    <mergeCell ref="RAG283:RAG284"/>
    <mergeCell ref="RAH283:RAH284"/>
    <mergeCell ref="RAJ283:RAJ284"/>
    <mergeCell ref="RAK283:RAK284"/>
    <mergeCell ref="RAL283:RAL284"/>
    <mergeCell ref="RAN283:RAN284"/>
    <mergeCell ref="RAO283:RAO284"/>
    <mergeCell ref="RAP283:RAP284"/>
    <mergeCell ref="RAR283:RAR284"/>
    <mergeCell ref="RAS283:RAS284"/>
    <mergeCell ref="RAT283:RAT284"/>
    <mergeCell ref="RAV283:RAV284"/>
    <mergeCell ref="QZD283:QZD284"/>
    <mergeCell ref="QZE283:QZE284"/>
    <mergeCell ref="QZF283:QZF284"/>
    <mergeCell ref="QZH283:QZH284"/>
    <mergeCell ref="QZI283:QZI284"/>
    <mergeCell ref="QZJ283:QZJ284"/>
    <mergeCell ref="QZL283:QZL284"/>
    <mergeCell ref="QZM283:QZM284"/>
    <mergeCell ref="QZN283:QZN284"/>
    <mergeCell ref="QZP283:QZP284"/>
    <mergeCell ref="QZQ283:QZQ284"/>
    <mergeCell ref="QZR283:QZR284"/>
    <mergeCell ref="QZT283:QZT284"/>
    <mergeCell ref="QZU283:QZU284"/>
    <mergeCell ref="QZV283:QZV284"/>
    <mergeCell ref="QZX283:QZX284"/>
    <mergeCell ref="QZY283:QZY284"/>
    <mergeCell ref="QYG283:QYG284"/>
    <mergeCell ref="QYH283:QYH284"/>
    <mergeCell ref="QYJ283:QYJ284"/>
    <mergeCell ref="QYK283:QYK284"/>
    <mergeCell ref="QYL283:QYL284"/>
    <mergeCell ref="QYN283:QYN284"/>
    <mergeCell ref="QYO283:QYO284"/>
    <mergeCell ref="QYP283:QYP284"/>
    <mergeCell ref="QYR283:QYR284"/>
    <mergeCell ref="QYS283:QYS284"/>
    <mergeCell ref="QYT283:QYT284"/>
    <mergeCell ref="QYV283:QYV284"/>
    <mergeCell ref="QYW283:QYW284"/>
    <mergeCell ref="QYX283:QYX284"/>
    <mergeCell ref="QYZ283:QYZ284"/>
    <mergeCell ref="QZA283:QZA284"/>
    <mergeCell ref="QZB283:QZB284"/>
    <mergeCell ref="QXJ283:QXJ284"/>
    <mergeCell ref="QXL283:QXL284"/>
    <mergeCell ref="QXM283:QXM284"/>
    <mergeCell ref="QXN283:QXN284"/>
    <mergeCell ref="QXP283:QXP284"/>
    <mergeCell ref="QXQ283:QXQ284"/>
    <mergeCell ref="QXR283:QXR284"/>
    <mergeCell ref="QXT283:QXT284"/>
    <mergeCell ref="QXU283:QXU284"/>
    <mergeCell ref="QXV283:QXV284"/>
    <mergeCell ref="QXX283:QXX284"/>
    <mergeCell ref="QXY283:QXY284"/>
    <mergeCell ref="QXZ283:QXZ284"/>
    <mergeCell ref="QYB283:QYB284"/>
    <mergeCell ref="QYC283:QYC284"/>
    <mergeCell ref="QYD283:QYD284"/>
    <mergeCell ref="QYF283:QYF284"/>
    <mergeCell ref="QWN283:QWN284"/>
    <mergeCell ref="QWO283:QWO284"/>
    <mergeCell ref="QWP283:QWP284"/>
    <mergeCell ref="QWR283:QWR284"/>
    <mergeCell ref="QWS283:QWS284"/>
    <mergeCell ref="QWT283:QWT284"/>
    <mergeCell ref="QWV283:QWV284"/>
    <mergeCell ref="QWW283:QWW284"/>
    <mergeCell ref="QWX283:QWX284"/>
    <mergeCell ref="QWZ283:QWZ284"/>
    <mergeCell ref="QXA283:QXA284"/>
    <mergeCell ref="QXB283:QXB284"/>
    <mergeCell ref="QXD283:QXD284"/>
    <mergeCell ref="QXE283:QXE284"/>
    <mergeCell ref="QXF283:QXF284"/>
    <mergeCell ref="QXH283:QXH284"/>
    <mergeCell ref="QXI283:QXI284"/>
    <mergeCell ref="QVQ283:QVQ284"/>
    <mergeCell ref="QVR283:QVR284"/>
    <mergeCell ref="QVT283:QVT284"/>
    <mergeCell ref="QVU283:QVU284"/>
    <mergeCell ref="QVV283:QVV284"/>
    <mergeCell ref="QVX283:QVX284"/>
    <mergeCell ref="QVY283:QVY284"/>
    <mergeCell ref="QVZ283:QVZ284"/>
    <mergeCell ref="QWB283:QWB284"/>
    <mergeCell ref="QWC283:QWC284"/>
    <mergeCell ref="QWD283:QWD284"/>
    <mergeCell ref="QWF283:QWF284"/>
    <mergeCell ref="QWG283:QWG284"/>
    <mergeCell ref="QWH283:QWH284"/>
    <mergeCell ref="QWJ283:QWJ284"/>
    <mergeCell ref="QWK283:QWK284"/>
    <mergeCell ref="QWL283:QWL284"/>
    <mergeCell ref="QUT283:QUT284"/>
    <mergeCell ref="QUV283:QUV284"/>
    <mergeCell ref="QUW283:QUW284"/>
    <mergeCell ref="QUX283:QUX284"/>
    <mergeCell ref="QUZ283:QUZ284"/>
    <mergeCell ref="QVA283:QVA284"/>
    <mergeCell ref="QVB283:QVB284"/>
    <mergeCell ref="QVD283:QVD284"/>
    <mergeCell ref="QVE283:QVE284"/>
    <mergeCell ref="QVF283:QVF284"/>
    <mergeCell ref="QVH283:QVH284"/>
    <mergeCell ref="QVI283:QVI284"/>
    <mergeCell ref="QVJ283:QVJ284"/>
    <mergeCell ref="QVL283:QVL284"/>
    <mergeCell ref="QVM283:QVM284"/>
    <mergeCell ref="QVN283:QVN284"/>
    <mergeCell ref="QVP283:QVP284"/>
    <mergeCell ref="QTX283:QTX284"/>
    <mergeCell ref="QTY283:QTY284"/>
    <mergeCell ref="QTZ283:QTZ284"/>
    <mergeCell ref="QUB283:QUB284"/>
    <mergeCell ref="QUC283:QUC284"/>
    <mergeCell ref="QUD283:QUD284"/>
    <mergeCell ref="QUF283:QUF284"/>
    <mergeCell ref="QUG283:QUG284"/>
    <mergeCell ref="QUH283:QUH284"/>
    <mergeCell ref="QUJ283:QUJ284"/>
    <mergeCell ref="QUK283:QUK284"/>
    <mergeCell ref="QUL283:QUL284"/>
    <mergeCell ref="QUN283:QUN284"/>
    <mergeCell ref="QUO283:QUO284"/>
    <mergeCell ref="QUP283:QUP284"/>
    <mergeCell ref="QUR283:QUR284"/>
    <mergeCell ref="QUS283:QUS284"/>
    <mergeCell ref="QTA283:QTA284"/>
    <mergeCell ref="QTB283:QTB284"/>
    <mergeCell ref="QTD283:QTD284"/>
    <mergeCell ref="QTE283:QTE284"/>
    <mergeCell ref="QTF283:QTF284"/>
    <mergeCell ref="QTH283:QTH284"/>
    <mergeCell ref="QTI283:QTI284"/>
    <mergeCell ref="QTJ283:QTJ284"/>
    <mergeCell ref="QTL283:QTL284"/>
    <mergeCell ref="QTM283:QTM284"/>
    <mergeCell ref="QTN283:QTN284"/>
    <mergeCell ref="QTP283:QTP284"/>
    <mergeCell ref="QTQ283:QTQ284"/>
    <mergeCell ref="QTR283:QTR284"/>
    <mergeCell ref="QTT283:QTT284"/>
    <mergeCell ref="QTU283:QTU284"/>
    <mergeCell ref="QTV283:QTV284"/>
    <mergeCell ref="QSD283:QSD284"/>
    <mergeCell ref="QSF283:QSF284"/>
    <mergeCell ref="QSG283:QSG284"/>
    <mergeCell ref="QSH283:QSH284"/>
    <mergeCell ref="QSJ283:QSJ284"/>
    <mergeCell ref="QSK283:QSK284"/>
    <mergeCell ref="QSL283:QSL284"/>
    <mergeCell ref="QSN283:QSN284"/>
    <mergeCell ref="QSO283:QSO284"/>
    <mergeCell ref="QSP283:QSP284"/>
    <mergeCell ref="QSR283:QSR284"/>
    <mergeCell ref="QSS283:QSS284"/>
    <mergeCell ref="QST283:QST284"/>
    <mergeCell ref="QSV283:QSV284"/>
    <mergeCell ref="QSW283:QSW284"/>
    <mergeCell ref="QSX283:QSX284"/>
    <mergeCell ref="QSZ283:QSZ284"/>
    <mergeCell ref="QRH283:QRH284"/>
    <mergeCell ref="QRI283:QRI284"/>
    <mergeCell ref="QRJ283:QRJ284"/>
    <mergeCell ref="QRL283:QRL284"/>
    <mergeCell ref="QRM283:QRM284"/>
    <mergeCell ref="QRN283:QRN284"/>
    <mergeCell ref="QRP283:QRP284"/>
    <mergeCell ref="QRQ283:QRQ284"/>
    <mergeCell ref="QRR283:QRR284"/>
    <mergeCell ref="QRT283:QRT284"/>
    <mergeCell ref="QRU283:QRU284"/>
    <mergeCell ref="QRV283:QRV284"/>
    <mergeCell ref="QRX283:QRX284"/>
    <mergeCell ref="QRY283:QRY284"/>
    <mergeCell ref="QRZ283:QRZ284"/>
    <mergeCell ref="QSB283:QSB284"/>
    <mergeCell ref="QSC283:QSC284"/>
    <mergeCell ref="QQK283:QQK284"/>
    <mergeCell ref="QQL283:QQL284"/>
    <mergeCell ref="QQN283:QQN284"/>
    <mergeCell ref="QQO283:QQO284"/>
    <mergeCell ref="QQP283:QQP284"/>
    <mergeCell ref="QQR283:QQR284"/>
    <mergeCell ref="QQS283:QQS284"/>
    <mergeCell ref="QQT283:QQT284"/>
    <mergeCell ref="QQV283:QQV284"/>
    <mergeCell ref="QQW283:QQW284"/>
    <mergeCell ref="QQX283:QQX284"/>
    <mergeCell ref="QQZ283:QQZ284"/>
    <mergeCell ref="QRA283:QRA284"/>
    <mergeCell ref="QRB283:QRB284"/>
    <mergeCell ref="QRD283:QRD284"/>
    <mergeCell ref="QRE283:QRE284"/>
    <mergeCell ref="QRF283:QRF284"/>
    <mergeCell ref="QPN283:QPN284"/>
    <mergeCell ref="QPP283:QPP284"/>
    <mergeCell ref="QPQ283:QPQ284"/>
    <mergeCell ref="QPR283:QPR284"/>
    <mergeCell ref="QPT283:QPT284"/>
    <mergeCell ref="QPU283:QPU284"/>
    <mergeCell ref="QPV283:QPV284"/>
    <mergeCell ref="QPX283:QPX284"/>
    <mergeCell ref="QPY283:QPY284"/>
    <mergeCell ref="QPZ283:QPZ284"/>
    <mergeCell ref="QQB283:QQB284"/>
    <mergeCell ref="QQC283:QQC284"/>
    <mergeCell ref="QQD283:QQD284"/>
    <mergeCell ref="QQF283:QQF284"/>
    <mergeCell ref="QQG283:QQG284"/>
    <mergeCell ref="QQH283:QQH284"/>
    <mergeCell ref="QQJ283:QQJ284"/>
    <mergeCell ref="QOR283:QOR284"/>
    <mergeCell ref="QOS283:QOS284"/>
    <mergeCell ref="QOT283:QOT284"/>
    <mergeCell ref="QOV283:QOV284"/>
    <mergeCell ref="QOW283:QOW284"/>
    <mergeCell ref="QOX283:QOX284"/>
    <mergeCell ref="QOZ283:QOZ284"/>
    <mergeCell ref="QPA283:QPA284"/>
    <mergeCell ref="QPB283:QPB284"/>
    <mergeCell ref="QPD283:QPD284"/>
    <mergeCell ref="QPE283:QPE284"/>
    <mergeCell ref="QPF283:QPF284"/>
    <mergeCell ref="QPH283:QPH284"/>
    <mergeCell ref="QPI283:QPI284"/>
    <mergeCell ref="QPJ283:QPJ284"/>
    <mergeCell ref="QPL283:QPL284"/>
    <mergeCell ref="QPM283:QPM284"/>
    <mergeCell ref="QNU283:QNU284"/>
    <mergeCell ref="QNV283:QNV284"/>
    <mergeCell ref="QNX283:QNX284"/>
    <mergeCell ref="QNY283:QNY284"/>
    <mergeCell ref="QNZ283:QNZ284"/>
    <mergeCell ref="QOB283:QOB284"/>
    <mergeCell ref="QOC283:QOC284"/>
    <mergeCell ref="QOD283:QOD284"/>
    <mergeCell ref="QOF283:QOF284"/>
    <mergeCell ref="QOG283:QOG284"/>
    <mergeCell ref="QOH283:QOH284"/>
    <mergeCell ref="QOJ283:QOJ284"/>
    <mergeCell ref="QOK283:QOK284"/>
    <mergeCell ref="QOL283:QOL284"/>
    <mergeCell ref="QON283:QON284"/>
    <mergeCell ref="QOO283:QOO284"/>
    <mergeCell ref="QOP283:QOP284"/>
    <mergeCell ref="QMX283:QMX284"/>
    <mergeCell ref="QMZ283:QMZ284"/>
    <mergeCell ref="QNA283:QNA284"/>
    <mergeCell ref="QNB283:QNB284"/>
    <mergeCell ref="QND283:QND284"/>
    <mergeCell ref="QNE283:QNE284"/>
    <mergeCell ref="QNF283:QNF284"/>
    <mergeCell ref="QNH283:QNH284"/>
    <mergeCell ref="QNI283:QNI284"/>
    <mergeCell ref="QNJ283:QNJ284"/>
    <mergeCell ref="QNL283:QNL284"/>
    <mergeCell ref="QNM283:QNM284"/>
    <mergeCell ref="QNN283:QNN284"/>
    <mergeCell ref="QNP283:QNP284"/>
    <mergeCell ref="QNQ283:QNQ284"/>
    <mergeCell ref="QNR283:QNR284"/>
    <mergeCell ref="QNT283:QNT284"/>
    <mergeCell ref="QMB283:QMB284"/>
    <mergeCell ref="QMC283:QMC284"/>
    <mergeCell ref="QMD283:QMD284"/>
    <mergeCell ref="QMF283:QMF284"/>
    <mergeCell ref="QMG283:QMG284"/>
    <mergeCell ref="QMH283:QMH284"/>
    <mergeCell ref="QMJ283:QMJ284"/>
    <mergeCell ref="QMK283:QMK284"/>
    <mergeCell ref="QML283:QML284"/>
    <mergeCell ref="QMN283:QMN284"/>
    <mergeCell ref="QMO283:QMO284"/>
    <mergeCell ref="QMP283:QMP284"/>
    <mergeCell ref="QMR283:QMR284"/>
    <mergeCell ref="QMS283:QMS284"/>
    <mergeCell ref="QMT283:QMT284"/>
    <mergeCell ref="QMV283:QMV284"/>
    <mergeCell ref="QMW283:QMW284"/>
    <mergeCell ref="QLE283:QLE284"/>
    <mergeCell ref="QLF283:QLF284"/>
    <mergeCell ref="QLH283:QLH284"/>
    <mergeCell ref="QLI283:QLI284"/>
    <mergeCell ref="QLJ283:QLJ284"/>
    <mergeCell ref="QLL283:QLL284"/>
    <mergeCell ref="QLM283:QLM284"/>
    <mergeCell ref="QLN283:QLN284"/>
    <mergeCell ref="QLP283:QLP284"/>
    <mergeCell ref="QLQ283:QLQ284"/>
    <mergeCell ref="QLR283:QLR284"/>
    <mergeCell ref="QLT283:QLT284"/>
    <mergeCell ref="QLU283:QLU284"/>
    <mergeCell ref="QLV283:QLV284"/>
    <mergeCell ref="QLX283:QLX284"/>
    <mergeCell ref="QLY283:QLY284"/>
    <mergeCell ref="QLZ283:QLZ284"/>
    <mergeCell ref="QKH283:QKH284"/>
    <mergeCell ref="QKJ283:QKJ284"/>
    <mergeCell ref="QKK283:QKK284"/>
    <mergeCell ref="QKL283:QKL284"/>
    <mergeCell ref="QKN283:QKN284"/>
    <mergeCell ref="QKO283:QKO284"/>
    <mergeCell ref="QKP283:QKP284"/>
    <mergeCell ref="QKR283:QKR284"/>
    <mergeCell ref="QKS283:QKS284"/>
    <mergeCell ref="QKT283:QKT284"/>
    <mergeCell ref="QKV283:QKV284"/>
    <mergeCell ref="QKW283:QKW284"/>
    <mergeCell ref="QKX283:QKX284"/>
    <mergeCell ref="QKZ283:QKZ284"/>
    <mergeCell ref="QLA283:QLA284"/>
    <mergeCell ref="QLB283:QLB284"/>
    <mergeCell ref="QLD283:QLD284"/>
    <mergeCell ref="QJL283:QJL284"/>
    <mergeCell ref="QJM283:QJM284"/>
    <mergeCell ref="QJN283:QJN284"/>
    <mergeCell ref="QJP283:QJP284"/>
    <mergeCell ref="QJQ283:QJQ284"/>
    <mergeCell ref="QJR283:QJR284"/>
    <mergeCell ref="QJT283:QJT284"/>
    <mergeCell ref="QJU283:QJU284"/>
    <mergeCell ref="QJV283:QJV284"/>
    <mergeCell ref="QJX283:QJX284"/>
    <mergeCell ref="QJY283:QJY284"/>
    <mergeCell ref="QJZ283:QJZ284"/>
    <mergeCell ref="QKB283:QKB284"/>
    <mergeCell ref="QKC283:QKC284"/>
    <mergeCell ref="QKD283:QKD284"/>
    <mergeCell ref="QKF283:QKF284"/>
    <mergeCell ref="QKG283:QKG284"/>
    <mergeCell ref="QIO283:QIO284"/>
    <mergeCell ref="QIP283:QIP284"/>
    <mergeCell ref="QIR283:QIR284"/>
    <mergeCell ref="QIS283:QIS284"/>
    <mergeCell ref="QIT283:QIT284"/>
    <mergeCell ref="QIV283:QIV284"/>
    <mergeCell ref="QIW283:QIW284"/>
    <mergeCell ref="QIX283:QIX284"/>
    <mergeCell ref="QIZ283:QIZ284"/>
    <mergeCell ref="QJA283:QJA284"/>
    <mergeCell ref="QJB283:QJB284"/>
    <mergeCell ref="QJD283:QJD284"/>
    <mergeCell ref="QJE283:QJE284"/>
    <mergeCell ref="QJF283:QJF284"/>
    <mergeCell ref="QJH283:QJH284"/>
    <mergeCell ref="QJI283:QJI284"/>
    <mergeCell ref="QJJ283:QJJ284"/>
    <mergeCell ref="QHR283:QHR284"/>
    <mergeCell ref="QHT283:QHT284"/>
    <mergeCell ref="QHU283:QHU284"/>
    <mergeCell ref="QHV283:QHV284"/>
    <mergeCell ref="QHX283:QHX284"/>
    <mergeCell ref="QHY283:QHY284"/>
    <mergeCell ref="QHZ283:QHZ284"/>
    <mergeCell ref="QIB283:QIB284"/>
    <mergeCell ref="QIC283:QIC284"/>
    <mergeCell ref="QID283:QID284"/>
    <mergeCell ref="QIF283:QIF284"/>
    <mergeCell ref="QIG283:QIG284"/>
    <mergeCell ref="QIH283:QIH284"/>
    <mergeCell ref="QIJ283:QIJ284"/>
    <mergeCell ref="QIK283:QIK284"/>
    <mergeCell ref="QIL283:QIL284"/>
    <mergeCell ref="QIN283:QIN284"/>
    <mergeCell ref="QGV283:QGV284"/>
    <mergeCell ref="QGW283:QGW284"/>
    <mergeCell ref="QGX283:QGX284"/>
    <mergeCell ref="QGZ283:QGZ284"/>
    <mergeCell ref="QHA283:QHA284"/>
    <mergeCell ref="QHB283:QHB284"/>
    <mergeCell ref="QHD283:QHD284"/>
    <mergeCell ref="QHE283:QHE284"/>
    <mergeCell ref="QHF283:QHF284"/>
    <mergeCell ref="QHH283:QHH284"/>
    <mergeCell ref="QHI283:QHI284"/>
    <mergeCell ref="QHJ283:QHJ284"/>
    <mergeCell ref="QHL283:QHL284"/>
    <mergeCell ref="QHM283:QHM284"/>
    <mergeCell ref="QHN283:QHN284"/>
    <mergeCell ref="QHP283:QHP284"/>
    <mergeCell ref="QHQ283:QHQ284"/>
    <mergeCell ref="QFY283:QFY284"/>
    <mergeCell ref="QFZ283:QFZ284"/>
    <mergeCell ref="QGB283:QGB284"/>
    <mergeCell ref="QGC283:QGC284"/>
    <mergeCell ref="QGD283:QGD284"/>
    <mergeCell ref="QGF283:QGF284"/>
    <mergeCell ref="QGG283:QGG284"/>
    <mergeCell ref="QGH283:QGH284"/>
    <mergeCell ref="QGJ283:QGJ284"/>
    <mergeCell ref="QGK283:QGK284"/>
    <mergeCell ref="QGL283:QGL284"/>
    <mergeCell ref="QGN283:QGN284"/>
    <mergeCell ref="QGO283:QGO284"/>
    <mergeCell ref="QGP283:QGP284"/>
    <mergeCell ref="QGR283:QGR284"/>
    <mergeCell ref="QGS283:QGS284"/>
    <mergeCell ref="QGT283:QGT284"/>
    <mergeCell ref="QFB283:QFB284"/>
    <mergeCell ref="QFD283:QFD284"/>
    <mergeCell ref="QFE283:QFE284"/>
    <mergeCell ref="QFF283:QFF284"/>
    <mergeCell ref="QFH283:QFH284"/>
    <mergeCell ref="QFI283:QFI284"/>
    <mergeCell ref="QFJ283:QFJ284"/>
    <mergeCell ref="QFL283:QFL284"/>
    <mergeCell ref="QFM283:QFM284"/>
    <mergeCell ref="QFN283:QFN284"/>
    <mergeCell ref="QFP283:QFP284"/>
    <mergeCell ref="QFQ283:QFQ284"/>
    <mergeCell ref="QFR283:QFR284"/>
    <mergeCell ref="QFT283:QFT284"/>
    <mergeCell ref="QFU283:QFU284"/>
    <mergeCell ref="QFV283:QFV284"/>
    <mergeCell ref="QFX283:QFX284"/>
    <mergeCell ref="QEF283:QEF284"/>
    <mergeCell ref="QEG283:QEG284"/>
    <mergeCell ref="QEH283:QEH284"/>
    <mergeCell ref="QEJ283:QEJ284"/>
    <mergeCell ref="QEK283:QEK284"/>
    <mergeCell ref="QEL283:QEL284"/>
    <mergeCell ref="QEN283:QEN284"/>
    <mergeCell ref="QEO283:QEO284"/>
    <mergeCell ref="QEP283:QEP284"/>
    <mergeCell ref="QER283:QER284"/>
    <mergeCell ref="QES283:QES284"/>
    <mergeCell ref="QET283:QET284"/>
    <mergeCell ref="QEV283:QEV284"/>
    <mergeCell ref="QEW283:QEW284"/>
    <mergeCell ref="QEX283:QEX284"/>
    <mergeCell ref="QEZ283:QEZ284"/>
    <mergeCell ref="QFA283:QFA284"/>
    <mergeCell ref="QDI283:QDI284"/>
    <mergeCell ref="QDJ283:QDJ284"/>
    <mergeCell ref="QDL283:QDL284"/>
    <mergeCell ref="QDM283:QDM284"/>
    <mergeCell ref="QDN283:QDN284"/>
    <mergeCell ref="QDP283:QDP284"/>
    <mergeCell ref="QDQ283:QDQ284"/>
    <mergeCell ref="QDR283:QDR284"/>
    <mergeCell ref="QDT283:QDT284"/>
    <mergeCell ref="QDU283:QDU284"/>
    <mergeCell ref="QDV283:QDV284"/>
    <mergeCell ref="QDX283:QDX284"/>
    <mergeCell ref="QDY283:QDY284"/>
    <mergeCell ref="QDZ283:QDZ284"/>
    <mergeCell ref="QEB283:QEB284"/>
    <mergeCell ref="QEC283:QEC284"/>
    <mergeCell ref="QED283:QED284"/>
    <mergeCell ref="QCL283:QCL284"/>
    <mergeCell ref="QCN283:QCN284"/>
    <mergeCell ref="QCO283:QCO284"/>
    <mergeCell ref="QCP283:QCP284"/>
    <mergeCell ref="QCR283:QCR284"/>
    <mergeCell ref="QCS283:QCS284"/>
    <mergeCell ref="QCT283:QCT284"/>
    <mergeCell ref="QCV283:QCV284"/>
    <mergeCell ref="QCW283:QCW284"/>
    <mergeCell ref="QCX283:QCX284"/>
    <mergeCell ref="QCZ283:QCZ284"/>
    <mergeCell ref="QDA283:QDA284"/>
    <mergeCell ref="QDB283:QDB284"/>
    <mergeCell ref="QDD283:QDD284"/>
    <mergeCell ref="QDE283:QDE284"/>
    <mergeCell ref="QDF283:QDF284"/>
    <mergeCell ref="QDH283:QDH284"/>
    <mergeCell ref="QBP283:QBP284"/>
    <mergeCell ref="QBQ283:QBQ284"/>
    <mergeCell ref="QBR283:QBR284"/>
    <mergeCell ref="QBT283:QBT284"/>
    <mergeCell ref="QBU283:QBU284"/>
    <mergeCell ref="QBV283:QBV284"/>
    <mergeCell ref="QBX283:QBX284"/>
    <mergeCell ref="QBY283:QBY284"/>
    <mergeCell ref="QBZ283:QBZ284"/>
    <mergeCell ref="QCB283:QCB284"/>
    <mergeCell ref="QCC283:QCC284"/>
    <mergeCell ref="QCD283:QCD284"/>
    <mergeCell ref="QCF283:QCF284"/>
    <mergeCell ref="QCG283:QCG284"/>
    <mergeCell ref="QCH283:QCH284"/>
    <mergeCell ref="QCJ283:QCJ284"/>
    <mergeCell ref="QCK283:QCK284"/>
    <mergeCell ref="QAS283:QAS284"/>
    <mergeCell ref="QAT283:QAT284"/>
    <mergeCell ref="QAV283:QAV284"/>
    <mergeCell ref="QAW283:QAW284"/>
    <mergeCell ref="QAX283:QAX284"/>
    <mergeCell ref="QAZ283:QAZ284"/>
    <mergeCell ref="QBA283:QBA284"/>
    <mergeCell ref="QBB283:QBB284"/>
    <mergeCell ref="QBD283:QBD284"/>
    <mergeCell ref="QBE283:QBE284"/>
    <mergeCell ref="QBF283:QBF284"/>
    <mergeCell ref="QBH283:QBH284"/>
    <mergeCell ref="QBI283:QBI284"/>
    <mergeCell ref="QBJ283:QBJ284"/>
    <mergeCell ref="QBL283:QBL284"/>
    <mergeCell ref="QBM283:QBM284"/>
    <mergeCell ref="QBN283:QBN284"/>
    <mergeCell ref="PZV283:PZV284"/>
    <mergeCell ref="PZX283:PZX284"/>
    <mergeCell ref="PZY283:PZY284"/>
    <mergeCell ref="PZZ283:PZZ284"/>
    <mergeCell ref="QAB283:QAB284"/>
    <mergeCell ref="QAC283:QAC284"/>
    <mergeCell ref="QAD283:QAD284"/>
    <mergeCell ref="QAF283:QAF284"/>
    <mergeCell ref="QAG283:QAG284"/>
    <mergeCell ref="QAH283:QAH284"/>
    <mergeCell ref="QAJ283:QAJ284"/>
    <mergeCell ref="QAK283:QAK284"/>
    <mergeCell ref="QAL283:QAL284"/>
    <mergeCell ref="QAN283:QAN284"/>
    <mergeCell ref="QAO283:QAO284"/>
    <mergeCell ref="QAP283:QAP284"/>
    <mergeCell ref="QAR283:QAR284"/>
    <mergeCell ref="PYZ283:PYZ284"/>
    <mergeCell ref="PZA283:PZA284"/>
    <mergeCell ref="PZB283:PZB284"/>
    <mergeCell ref="PZD283:PZD284"/>
    <mergeCell ref="PZE283:PZE284"/>
    <mergeCell ref="PZF283:PZF284"/>
    <mergeCell ref="PZH283:PZH284"/>
    <mergeCell ref="PZI283:PZI284"/>
    <mergeCell ref="PZJ283:PZJ284"/>
    <mergeCell ref="PZL283:PZL284"/>
    <mergeCell ref="PZM283:PZM284"/>
    <mergeCell ref="PZN283:PZN284"/>
    <mergeCell ref="PZP283:PZP284"/>
    <mergeCell ref="PZQ283:PZQ284"/>
    <mergeCell ref="PZR283:PZR284"/>
    <mergeCell ref="PZT283:PZT284"/>
    <mergeCell ref="PZU283:PZU284"/>
    <mergeCell ref="PYC283:PYC284"/>
    <mergeCell ref="PYD283:PYD284"/>
    <mergeCell ref="PYF283:PYF284"/>
    <mergeCell ref="PYG283:PYG284"/>
    <mergeCell ref="PYH283:PYH284"/>
    <mergeCell ref="PYJ283:PYJ284"/>
    <mergeCell ref="PYK283:PYK284"/>
    <mergeCell ref="PYL283:PYL284"/>
    <mergeCell ref="PYN283:PYN284"/>
    <mergeCell ref="PYO283:PYO284"/>
    <mergeCell ref="PYP283:PYP284"/>
    <mergeCell ref="PYR283:PYR284"/>
    <mergeCell ref="PYS283:PYS284"/>
    <mergeCell ref="PYT283:PYT284"/>
    <mergeCell ref="PYV283:PYV284"/>
    <mergeCell ref="PYW283:PYW284"/>
    <mergeCell ref="PYX283:PYX284"/>
    <mergeCell ref="PXF283:PXF284"/>
    <mergeCell ref="PXH283:PXH284"/>
    <mergeCell ref="PXI283:PXI284"/>
    <mergeCell ref="PXJ283:PXJ284"/>
    <mergeCell ref="PXL283:PXL284"/>
    <mergeCell ref="PXM283:PXM284"/>
    <mergeCell ref="PXN283:PXN284"/>
    <mergeCell ref="PXP283:PXP284"/>
    <mergeCell ref="PXQ283:PXQ284"/>
    <mergeCell ref="PXR283:PXR284"/>
    <mergeCell ref="PXT283:PXT284"/>
    <mergeCell ref="PXU283:PXU284"/>
    <mergeCell ref="PXV283:PXV284"/>
    <mergeCell ref="PXX283:PXX284"/>
    <mergeCell ref="PXY283:PXY284"/>
    <mergeCell ref="PXZ283:PXZ284"/>
    <mergeCell ref="PYB283:PYB284"/>
    <mergeCell ref="PWJ283:PWJ284"/>
    <mergeCell ref="PWK283:PWK284"/>
    <mergeCell ref="PWL283:PWL284"/>
    <mergeCell ref="PWN283:PWN284"/>
    <mergeCell ref="PWO283:PWO284"/>
    <mergeCell ref="PWP283:PWP284"/>
    <mergeCell ref="PWR283:PWR284"/>
    <mergeCell ref="PWS283:PWS284"/>
    <mergeCell ref="PWT283:PWT284"/>
    <mergeCell ref="PWV283:PWV284"/>
    <mergeCell ref="PWW283:PWW284"/>
    <mergeCell ref="PWX283:PWX284"/>
    <mergeCell ref="PWZ283:PWZ284"/>
    <mergeCell ref="PXA283:PXA284"/>
    <mergeCell ref="PXB283:PXB284"/>
    <mergeCell ref="PXD283:PXD284"/>
    <mergeCell ref="PXE283:PXE284"/>
    <mergeCell ref="PVM283:PVM284"/>
    <mergeCell ref="PVN283:PVN284"/>
    <mergeCell ref="PVP283:PVP284"/>
    <mergeCell ref="PVQ283:PVQ284"/>
    <mergeCell ref="PVR283:PVR284"/>
    <mergeCell ref="PVT283:PVT284"/>
    <mergeCell ref="PVU283:PVU284"/>
    <mergeCell ref="PVV283:PVV284"/>
    <mergeCell ref="PVX283:PVX284"/>
    <mergeCell ref="PVY283:PVY284"/>
    <mergeCell ref="PVZ283:PVZ284"/>
    <mergeCell ref="PWB283:PWB284"/>
    <mergeCell ref="PWC283:PWC284"/>
    <mergeCell ref="PWD283:PWD284"/>
    <mergeCell ref="PWF283:PWF284"/>
    <mergeCell ref="PWG283:PWG284"/>
    <mergeCell ref="PWH283:PWH284"/>
    <mergeCell ref="PUP283:PUP284"/>
    <mergeCell ref="PUR283:PUR284"/>
    <mergeCell ref="PUS283:PUS284"/>
    <mergeCell ref="PUT283:PUT284"/>
    <mergeCell ref="PUV283:PUV284"/>
    <mergeCell ref="PUW283:PUW284"/>
    <mergeCell ref="PUX283:PUX284"/>
    <mergeCell ref="PUZ283:PUZ284"/>
    <mergeCell ref="PVA283:PVA284"/>
    <mergeCell ref="PVB283:PVB284"/>
    <mergeCell ref="PVD283:PVD284"/>
    <mergeCell ref="PVE283:PVE284"/>
    <mergeCell ref="PVF283:PVF284"/>
    <mergeCell ref="PVH283:PVH284"/>
    <mergeCell ref="PVI283:PVI284"/>
    <mergeCell ref="PVJ283:PVJ284"/>
    <mergeCell ref="PVL283:PVL284"/>
    <mergeCell ref="PTT283:PTT284"/>
    <mergeCell ref="PTU283:PTU284"/>
    <mergeCell ref="PTV283:PTV284"/>
    <mergeCell ref="PTX283:PTX284"/>
    <mergeCell ref="PTY283:PTY284"/>
    <mergeCell ref="PTZ283:PTZ284"/>
    <mergeCell ref="PUB283:PUB284"/>
    <mergeCell ref="PUC283:PUC284"/>
    <mergeCell ref="PUD283:PUD284"/>
    <mergeCell ref="PUF283:PUF284"/>
    <mergeCell ref="PUG283:PUG284"/>
    <mergeCell ref="PUH283:PUH284"/>
    <mergeCell ref="PUJ283:PUJ284"/>
    <mergeCell ref="PUK283:PUK284"/>
    <mergeCell ref="PUL283:PUL284"/>
    <mergeCell ref="PUN283:PUN284"/>
    <mergeCell ref="PUO283:PUO284"/>
    <mergeCell ref="PSW283:PSW284"/>
    <mergeCell ref="PSX283:PSX284"/>
    <mergeCell ref="PSZ283:PSZ284"/>
    <mergeCell ref="PTA283:PTA284"/>
    <mergeCell ref="PTB283:PTB284"/>
    <mergeCell ref="PTD283:PTD284"/>
    <mergeCell ref="PTE283:PTE284"/>
    <mergeCell ref="PTF283:PTF284"/>
    <mergeCell ref="PTH283:PTH284"/>
    <mergeCell ref="PTI283:PTI284"/>
    <mergeCell ref="PTJ283:PTJ284"/>
    <mergeCell ref="PTL283:PTL284"/>
    <mergeCell ref="PTM283:PTM284"/>
    <mergeCell ref="PTN283:PTN284"/>
    <mergeCell ref="PTP283:PTP284"/>
    <mergeCell ref="PTQ283:PTQ284"/>
    <mergeCell ref="PTR283:PTR284"/>
    <mergeCell ref="PRZ283:PRZ284"/>
    <mergeCell ref="PSB283:PSB284"/>
    <mergeCell ref="PSC283:PSC284"/>
    <mergeCell ref="PSD283:PSD284"/>
    <mergeCell ref="PSF283:PSF284"/>
    <mergeCell ref="PSG283:PSG284"/>
    <mergeCell ref="PSH283:PSH284"/>
    <mergeCell ref="PSJ283:PSJ284"/>
    <mergeCell ref="PSK283:PSK284"/>
    <mergeCell ref="PSL283:PSL284"/>
    <mergeCell ref="PSN283:PSN284"/>
    <mergeCell ref="PSO283:PSO284"/>
    <mergeCell ref="PSP283:PSP284"/>
    <mergeCell ref="PSR283:PSR284"/>
    <mergeCell ref="PSS283:PSS284"/>
    <mergeCell ref="PST283:PST284"/>
    <mergeCell ref="PSV283:PSV284"/>
    <mergeCell ref="PRD283:PRD284"/>
    <mergeCell ref="PRE283:PRE284"/>
    <mergeCell ref="PRF283:PRF284"/>
    <mergeCell ref="PRH283:PRH284"/>
    <mergeCell ref="PRI283:PRI284"/>
    <mergeCell ref="PRJ283:PRJ284"/>
    <mergeCell ref="PRL283:PRL284"/>
    <mergeCell ref="PRM283:PRM284"/>
    <mergeCell ref="PRN283:PRN284"/>
    <mergeCell ref="PRP283:PRP284"/>
    <mergeCell ref="PRQ283:PRQ284"/>
    <mergeCell ref="PRR283:PRR284"/>
    <mergeCell ref="PRT283:PRT284"/>
    <mergeCell ref="PRU283:PRU284"/>
    <mergeCell ref="PRV283:PRV284"/>
    <mergeCell ref="PRX283:PRX284"/>
    <mergeCell ref="PRY283:PRY284"/>
    <mergeCell ref="PQG283:PQG284"/>
    <mergeCell ref="PQH283:PQH284"/>
    <mergeCell ref="PQJ283:PQJ284"/>
    <mergeCell ref="PQK283:PQK284"/>
    <mergeCell ref="PQL283:PQL284"/>
    <mergeCell ref="PQN283:PQN284"/>
    <mergeCell ref="PQO283:PQO284"/>
    <mergeCell ref="PQP283:PQP284"/>
    <mergeCell ref="PQR283:PQR284"/>
    <mergeCell ref="PQS283:PQS284"/>
    <mergeCell ref="PQT283:PQT284"/>
    <mergeCell ref="PQV283:PQV284"/>
    <mergeCell ref="PQW283:PQW284"/>
    <mergeCell ref="PQX283:PQX284"/>
    <mergeCell ref="PQZ283:PQZ284"/>
    <mergeCell ref="PRA283:PRA284"/>
    <mergeCell ref="PRB283:PRB284"/>
    <mergeCell ref="PPJ283:PPJ284"/>
    <mergeCell ref="PPL283:PPL284"/>
    <mergeCell ref="PPM283:PPM284"/>
    <mergeCell ref="PPN283:PPN284"/>
    <mergeCell ref="PPP283:PPP284"/>
    <mergeCell ref="PPQ283:PPQ284"/>
    <mergeCell ref="PPR283:PPR284"/>
    <mergeCell ref="PPT283:PPT284"/>
    <mergeCell ref="PPU283:PPU284"/>
    <mergeCell ref="PPV283:PPV284"/>
    <mergeCell ref="PPX283:PPX284"/>
    <mergeCell ref="PPY283:PPY284"/>
    <mergeCell ref="PPZ283:PPZ284"/>
    <mergeCell ref="PQB283:PQB284"/>
    <mergeCell ref="PQC283:PQC284"/>
    <mergeCell ref="PQD283:PQD284"/>
    <mergeCell ref="PQF283:PQF284"/>
    <mergeCell ref="PON283:PON284"/>
    <mergeCell ref="POO283:POO284"/>
    <mergeCell ref="POP283:POP284"/>
    <mergeCell ref="POR283:POR284"/>
    <mergeCell ref="POS283:POS284"/>
    <mergeCell ref="POT283:POT284"/>
    <mergeCell ref="POV283:POV284"/>
    <mergeCell ref="POW283:POW284"/>
    <mergeCell ref="POX283:POX284"/>
    <mergeCell ref="POZ283:POZ284"/>
    <mergeCell ref="PPA283:PPA284"/>
    <mergeCell ref="PPB283:PPB284"/>
    <mergeCell ref="PPD283:PPD284"/>
    <mergeCell ref="PPE283:PPE284"/>
    <mergeCell ref="PPF283:PPF284"/>
    <mergeCell ref="PPH283:PPH284"/>
    <mergeCell ref="PPI283:PPI284"/>
    <mergeCell ref="PNQ283:PNQ284"/>
    <mergeCell ref="PNR283:PNR284"/>
    <mergeCell ref="PNT283:PNT284"/>
    <mergeCell ref="PNU283:PNU284"/>
    <mergeCell ref="PNV283:PNV284"/>
    <mergeCell ref="PNX283:PNX284"/>
    <mergeCell ref="PNY283:PNY284"/>
    <mergeCell ref="PNZ283:PNZ284"/>
    <mergeCell ref="POB283:POB284"/>
    <mergeCell ref="POC283:POC284"/>
    <mergeCell ref="POD283:POD284"/>
    <mergeCell ref="POF283:POF284"/>
    <mergeCell ref="POG283:POG284"/>
    <mergeCell ref="POH283:POH284"/>
    <mergeCell ref="POJ283:POJ284"/>
    <mergeCell ref="POK283:POK284"/>
    <mergeCell ref="POL283:POL284"/>
    <mergeCell ref="PMT283:PMT284"/>
    <mergeCell ref="PMV283:PMV284"/>
    <mergeCell ref="PMW283:PMW284"/>
    <mergeCell ref="PMX283:PMX284"/>
    <mergeCell ref="PMZ283:PMZ284"/>
    <mergeCell ref="PNA283:PNA284"/>
    <mergeCell ref="PNB283:PNB284"/>
    <mergeCell ref="PND283:PND284"/>
    <mergeCell ref="PNE283:PNE284"/>
    <mergeCell ref="PNF283:PNF284"/>
    <mergeCell ref="PNH283:PNH284"/>
    <mergeCell ref="PNI283:PNI284"/>
    <mergeCell ref="PNJ283:PNJ284"/>
    <mergeCell ref="PNL283:PNL284"/>
    <mergeCell ref="PNM283:PNM284"/>
    <mergeCell ref="PNN283:PNN284"/>
    <mergeCell ref="PNP283:PNP284"/>
    <mergeCell ref="PLX283:PLX284"/>
    <mergeCell ref="PLY283:PLY284"/>
    <mergeCell ref="PLZ283:PLZ284"/>
    <mergeCell ref="PMB283:PMB284"/>
    <mergeCell ref="PMC283:PMC284"/>
    <mergeCell ref="PMD283:PMD284"/>
    <mergeCell ref="PMF283:PMF284"/>
    <mergeCell ref="PMG283:PMG284"/>
    <mergeCell ref="PMH283:PMH284"/>
    <mergeCell ref="PMJ283:PMJ284"/>
    <mergeCell ref="PMK283:PMK284"/>
    <mergeCell ref="PML283:PML284"/>
    <mergeCell ref="PMN283:PMN284"/>
    <mergeCell ref="PMO283:PMO284"/>
    <mergeCell ref="PMP283:PMP284"/>
    <mergeCell ref="PMR283:PMR284"/>
    <mergeCell ref="PMS283:PMS284"/>
    <mergeCell ref="PLA283:PLA284"/>
    <mergeCell ref="PLB283:PLB284"/>
    <mergeCell ref="PLD283:PLD284"/>
    <mergeCell ref="PLE283:PLE284"/>
    <mergeCell ref="PLF283:PLF284"/>
    <mergeCell ref="PLH283:PLH284"/>
    <mergeCell ref="PLI283:PLI284"/>
    <mergeCell ref="PLJ283:PLJ284"/>
    <mergeCell ref="PLL283:PLL284"/>
    <mergeCell ref="PLM283:PLM284"/>
    <mergeCell ref="PLN283:PLN284"/>
    <mergeCell ref="PLP283:PLP284"/>
    <mergeCell ref="PLQ283:PLQ284"/>
    <mergeCell ref="PLR283:PLR284"/>
    <mergeCell ref="PLT283:PLT284"/>
    <mergeCell ref="PLU283:PLU284"/>
    <mergeCell ref="PLV283:PLV284"/>
    <mergeCell ref="PKD283:PKD284"/>
    <mergeCell ref="PKF283:PKF284"/>
    <mergeCell ref="PKG283:PKG284"/>
    <mergeCell ref="PKH283:PKH284"/>
    <mergeCell ref="PKJ283:PKJ284"/>
    <mergeCell ref="PKK283:PKK284"/>
    <mergeCell ref="PKL283:PKL284"/>
    <mergeCell ref="PKN283:PKN284"/>
    <mergeCell ref="PKO283:PKO284"/>
    <mergeCell ref="PKP283:PKP284"/>
    <mergeCell ref="PKR283:PKR284"/>
    <mergeCell ref="PKS283:PKS284"/>
    <mergeCell ref="PKT283:PKT284"/>
    <mergeCell ref="PKV283:PKV284"/>
    <mergeCell ref="PKW283:PKW284"/>
    <mergeCell ref="PKX283:PKX284"/>
    <mergeCell ref="PKZ283:PKZ284"/>
    <mergeCell ref="PJH283:PJH284"/>
    <mergeCell ref="PJI283:PJI284"/>
    <mergeCell ref="PJJ283:PJJ284"/>
    <mergeCell ref="PJL283:PJL284"/>
    <mergeCell ref="PJM283:PJM284"/>
    <mergeCell ref="PJN283:PJN284"/>
    <mergeCell ref="PJP283:PJP284"/>
    <mergeCell ref="PJQ283:PJQ284"/>
    <mergeCell ref="PJR283:PJR284"/>
    <mergeCell ref="PJT283:PJT284"/>
    <mergeCell ref="PJU283:PJU284"/>
    <mergeCell ref="PJV283:PJV284"/>
    <mergeCell ref="PJX283:PJX284"/>
    <mergeCell ref="PJY283:PJY284"/>
    <mergeCell ref="PJZ283:PJZ284"/>
    <mergeCell ref="PKB283:PKB284"/>
    <mergeCell ref="PKC283:PKC284"/>
    <mergeCell ref="PIK283:PIK284"/>
    <mergeCell ref="PIL283:PIL284"/>
    <mergeCell ref="PIN283:PIN284"/>
    <mergeCell ref="PIO283:PIO284"/>
    <mergeCell ref="PIP283:PIP284"/>
    <mergeCell ref="PIR283:PIR284"/>
    <mergeCell ref="PIS283:PIS284"/>
    <mergeCell ref="PIT283:PIT284"/>
    <mergeCell ref="PIV283:PIV284"/>
    <mergeCell ref="PIW283:PIW284"/>
    <mergeCell ref="PIX283:PIX284"/>
    <mergeCell ref="PIZ283:PIZ284"/>
    <mergeCell ref="PJA283:PJA284"/>
    <mergeCell ref="PJB283:PJB284"/>
    <mergeCell ref="PJD283:PJD284"/>
    <mergeCell ref="PJE283:PJE284"/>
    <mergeCell ref="PJF283:PJF284"/>
    <mergeCell ref="PHN283:PHN284"/>
    <mergeCell ref="PHP283:PHP284"/>
    <mergeCell ref="PHQ283:PHQ284"/>
    <mergeCell ref="PHR283:PHR284"/>
    <mergeCell ref="PHT283:PHT284"/>
    <mergeCell ref="PHU283:PHU284"/>
    <mergeCell ref="PHV283:PHV284"/>
    <mergeCell ref="PHX283:PHX284"/>
    <mergeCell ref="PHY283:PHY284"/>
    <mergeCell ref="PHZ283:PHZ284"/>
    <mergeCell ref="PIB283:PIB284"/>
    <mergeCell ref="PIC283:PIC284"/>
    <mergeCell ref="PID283:PID284"/>
    <mergeCell ref="PIF283:PIF284"/>
    <mergeCell ref="PIG283:PIG284"/>
    <mergeCell ref="PIH283:PIH284"/>
    <mergeCell ref="PIJ283:PIJ284"/>
    <mergeCell ref="PGR283:PGR284"/>
    <mergeCell ref="PGS283:PGS284"/>
    <mergeCell ref="PGT283:PGT284"/>
    <mergeCell ref="PGV283:PGV284"/>
    <mergeCell ref="PGW283:PGW284"/>
    <mergeCell ref="PGX283:PGX284"/>
    <mergeCell ref="PGZ283:PGZ284"/>
    <mergeCell ref="PHA283:PHA284"/>
    <mergeCell ref="PHB283:PHB284"/>
    <mergeCell ref="PHD283:PHD284"/>
    <mergeCell ref="PHE283:PHE284"/>
    <mergeCell ref="PHF283:PHF284"/>
    <mergeCell ref="PHH283:PHH284"/>
    <mergeCell ref="PHI283:PHI284"/>
    <mergeCell ref="PHJ283:PHJ284"/>
    <mergeCell ref="PHL283:PHL284"/>
    <mergeCell ref="PHM283:PHM284"/>
    <mergeCell ref="PFU283:PFU284"/>
    <mergeCell ref="PFV283:PFV284"/>
    <mergeCell ref="PFX283:PFX284"/>
    <mergeCell ref="PFY283:PFY284"/>
    <mergeCell ref="PFZ283:PFZ284"/>
    <mergeCell ref="PGB283:PGB284"/>
    <mergeCell ref="PGC283:PGC284"/>
    <mergeCell ref="PGD283:PGD284"/>
    <mergeCell ref="PGF283:PGF284"/>
    <mergeCell ref="PGG283:PGG284"/>
    <mergeCell ref="PGH283:PGH284"/>
    <mergeCell ref="PGJ283:PGJ284"/>
    <mergeCell ref="PGK283:PGK284"/>
    <mergeCell ref="PGL283:PGL284"/>
    <mergeCell ref="PGN283:PGN284"/>
    <mergeCell ref="PGO283:PGO284"/>
    <mergeCell ref="PGP283:PGP284"/>
    <mergeCell ref="PEX283:PEX284"/>
    <mergeCell ref="PEZ283:PEZ284"/>
    <mergeCell ref="PFA283:PFA284"/>
    <mergeCell ref="PFB283:PFB284"/>
    <mergeCell ref="PFD283:PFD284"/>
    <mergeCell ref="PFE283:PFE284"/>
    <mergeCell ref="PFF283:PFF284"/>
    <mergeCell ref="PFH283:PFH284"/>
    <mergeCell ref="PFI283:PFI284"/>
    <mergeCell ref="PFJ283:PFJ284"/>
    <mergeCell ref="PFL283:PFL284"/>
    <mergeCell ref="PFM283:PFM284"/>
    <mergeCell ref="PFN283:PFN284"/>
    <mergeCell ref="PFP283:PFP284"/>
    <mergeCell ref="PFQ283:PFQ284"/>
    <mergeCell ref="PFR283:PFR284"/>
    <mergeCell ref="PFT283:PFT284"/>
    <mergeCell ref="PEB283:PEB284"/>
    <mergeCell ref="PEC283:PEC284"/>
    <mergeCell ref="PED283:PED284"/>
    <mergeCell ref="PEF283:PEF284"/>
    <mergeCell ref="PEG283:PEG284"/>
    <mergeCell ref="PEH283:PEH284"/>
    <mergeCell ref="PEJ283:PEJ284"/>
    <mergeCell ref="PEK283:PEK284"/>
    <mergeCell ref="PEL283:PEL284"/>
    <mergeCell ref="PEN283:PEN284"/>
    <mergeCell ref="PEO283:PEO284"/>
    <mergeCell ref="PEP283:PEP284"/>
    <mergeCell ref="PER283:PER284"/>
    <mergeCell ref="PES283:PES284"/>
    <mergeCell ref="PET283:PET284"/>
    <mergeCell ref="PEV283:PEV284"/>
    <mergeCell ref="PEW283:PEW284"/>
    <mergeCell ref="PDE283:PDE284"/>
    <mergeCell ref="PDF283:PDF284"/>
    <mergeCell ref="PDH283:PDH284"/>
    <mergeCell ref="PDI283:PDI284"/>
    <mergeCell ref="PDJ283:PDJ284"/>
    <mergeCell ref="PDL283:PDL284"/>
    <mergeCell ref="PDM283:PDM284"/>
    <mergeCell ref="PDN283:PDN284"/>
    <mergeCell ref="PDP283:PDP284"/>
    <mergeCell ref="PDQ283:PDQ284"/>
    <mergeCell ref="PDR283:PDR284"/>
    <mergeCell ref="PDT283:PDT284"/>
    <mergeCell ref="PDU283:PDU284"/>
    <mergeCell ref="PDV283:PDV284"/>
    <mergeCell ref="PDX283:PDX284"/>
    <mergeCell ref="PDY283:PDY284"/>
    <mergeCell ref="PDZ283:PDZ284"/>
    <mergeCell ref="PCH283:PCH284"/>
    <mergeCell ref="PCJ283:PCJ284"/>
    <mergeCell ref="PCK283:PCK284"/>
    <mergeCell ref="PCL283:PCL284"/>
    <mergeCell ref="PCN283:PCN284"/>
    <mergeCell ref="PCO283:PCO284"/>
    <mergeCell ref="PCP283:PCP284"/>
    <mergeCell ref="PCR283:PCR284"/>
    <mergeCell ref="PCS283:PCS284"/>
    <mergeCell ref="PCT283:PCT284"/>
    <mergeCell ref="PCV283:PCV284"/>
    <mergeCell ref="PCW283:PCW284"/>
    <mergeCell ref="PCX283:PCX284"/>
    <mergeCell ref="PCZ283:PCZ284"/>
    <mergeCell ref="PDA283:PDA284"/>
    <mergeCell ref="PDB283:PDB284"/>
    <mergeCell ref="PDD283:PDD284"/>
    <mergeCell ref="PBL283:PBL284"/>
    <mergeCell ref="PBM283:PBM284"/>
    <mergeCell ref="PBN283:PBN284"/>
    <mergeCell ref="PBP283:PBP284"/>
    <mergeCell ref="PBQ283:PBQ284"/>
    <mergeCell ref="PBR283:PBR284"/>
    <mergeCell ref="PBT283:PBT284"/>
    <mergeCell ref="PBU283:PBU284"/>
    <mergeCell ref="PBV283:PBV284"/>
    <mergeCell ref="PBX283:PBX284"/>
    <mergeCell ref="PBY283:PBY284"/>
    <mergeCell ref="PBZ283:PBZ284"/>
    <mergeCell ref="PCB283:PCB284"/>
    <mergeCell ref="PCC283:PCC284"/>
    <mergeCell ref="PCD283:PCD284"/>
    <mergeCell ref="PCF283:PCF284"/>
    <mergeCell ref="PCG283:PCG284"/>
    <mergeCell ref="PAO283:PAO284"/>
    <mergeCell ref="PAP283:PAP284"/>
    <mergeCell ref="PAR283:PAR284"/>
    <mergeCell ref="PAS283:PAS284"/>
    <mergeCell ref="PAT283:PAT284"/>
    <mergeCell ref="PAV283:PAV284"/>
    <mergeCell ref="PAW283:PAW284"/>
    <mergeCell ref="PAX283:PAX284"/>
    <mergeCell ref="PAZ283:PAZ284"/>
    <mergeCell ref="PBA283:PBA284"/>
    <mergeCell ref="PBB283:PBB284"/>
    <mergeCell ref="PBD283:PBD284"/>
    <mergeCell ref="PBE283:PBE284"/>
    <mergeCell ref="PBF283:PBF284"/>
    <mergeCell ref="PBH283:PBH284"/>
    <mergeCell ref="PBI283:PBI284"/>
    <mergeCell ref="PBJ283:PBJ284"/>
    <mergeCell ref="OZR283:OZR284"/>
    <mergeCell ref="OZT283:OZT284"/>
    <mergeCell ref="OZU283:OZU284"/>
    <mergeCell ref="OZV283:OZV284"/>
    <mergeCell ref="OZX283:OZX284"/>
    <mergeCell ref="OZY283:OZY284"/>
    <mergeCell ref="OZZ283:OZZ284"/>
    <mergeCell ref="PAB283:PAB284"/>
    <mergeCell ref="PAC283:PAC284"/>
    <mergeCell ref="PAD283:PAD284"/>
    <mergeCell ref="PAF283:PAF284"/>
    <mergeCell ref="PAG283:PAG284"/>
    <mergeCell ref="PAH283:PAH284"/>
    <mergeCell ref="PAJ283:PAJ284"/>
    <mergeCell ref="PAK283:PAK284"/>
    <mergeCell ref="PAL283:PAL284"/>
    <mergeCell ref="PAN283:PAN284"/>
    <mergeCell ref="OYV283:OYV284"/>
    <mergeCell ref="OYW283:OYW284"/>
    <mergeCell ref="OYX283:OYX284"/>
    <mergeCell ref="OYZ283:OYZ284"/>
    <mergeCell ref="OZA283:OZA284"/>
    <mergeCell ref="OZB283:OZB284"/>
    <mergeCell ref="OZD283:OZD284"/>
    <mergeCell ref="OZE283:OZE284"/>
    <mergeCell ref="OZF283:OZF284"/>
    <mergeCell ref="OZH283:OZH284"/>
    <mergeCell ref="OZI283:OZI284"/>
    <mergeCell ref="OZJ283:OZJ284"/>
    <mergeCell ref="OZL283:OZL284"/>
    <mergeCell ref="OZM283:OZM284"/>
    <mergeCell ref="OZN283:OZN284"/>
    <mergeCell ref="OZP283:OZP284"/>
    <mergeCell ref="OZQ283:OZQ284"/>
    <mergeCell ref="OXY283:OXY284"/>
    <mergeCell ref="OXZ283:OXZ284"/>
    <mergeCell ref="OYB283:OYB284"/>
    <mergeCell ref="OYC283:OYC284"/>
    <mergeCell ref="OYD283:OYD284"/>
    <mergeCell ref="OYF283:OYF284"/>
    <mergeCell ref="OYG283:OYG284"/>
    <mergeCell ref="OYH283:OYH284"/>
    <mergeCell ref="OYJ283:OYJ284"/>
    <mergeCell ref="OYK283:OYK284"/>
    <mergeCell ref="OYL283:OYL284"/>
    <mergeCell ref="OYN283:OYN284"/>
    <mergeCell ref="OYO283:OYO284"/>
    <mergeCell ref="OYP283:OYP284"/>
    <mergeCell ref="OYR283:OYR284"/>
    <mergeCell ref="OYS283:OYS284"/>
    <mergeCell ref="OYT283:OYT284"/>
    <mergeCell ref="OXB283:OXB284"/>
    <mergeCell ref="OXD283:OXD284"/>
    <mergeCell ref="OXE283:OXE284"/>
    <mergeCell ref="OXF283:OXF284"/>
    <mergeCell ref="OXH283:OXH284"/>
    <mergeCell ref="OXI283:OXI284"/>
    <mergeCell ref="OXJ283:OXJ284"/>
    <mergeCell ref="OXL283:OXL284"/>
    <mergeCell ref="OXM283:OXM284"/>
    <mergeCell ref="OXN283:OXN284"/>
    <mergeCell ref="OXP283:OXP284"/>
    <mergeCell ref="OXQ283:OXQ284"/>
    <mergeCell ref="OXR283:OXR284"/>
    <mergeCell ref="OXT283:OXT284"/>
    <mergeCell ref="OXU283:OXU284"/>
    <mergeCell ref="OXV283:OXV284"/>
    <mergeCell ref="OXX283:OXX284"/>
    <mergeCell ref="OWF283:OWF284"/>
    <mergeCell ref="OWG283:OWG284"/>
    <mergeCell ref="OWH283:OWH284"/>
    <mergeCell ref="OWJ283:OWJ284"/>
    <mergeCell ref="OWK283:OWK284"/>
    <mergeCell ref="OWL283:OWL284"/>
    <mergeCell ref="OWN283:OWN284"/>
    <mergeCell ref="OWO283:OWO284"/>
    <mergeCell ref="OWP283:OWP284"/>
    <mergeCell ref="OWR283:OWR284"/>
    <mergeCell ref="OWS283:OWS284"/>
    <mergeCell ref="OWT283:OWT284"/>
    <mergeCell ref="OWV283:OWV284"/>
    <mergeCell ref="OWW283:OWW284"/>
    <mergeCell ref="OWX283:OWX284"/>
    <mergeCell ref="OWZ283:OWZ284"/>
    <mergeCell ref="OXA283:OXA284"/>
    <mergeCell ref="OVI283:OVI284"/>
    <mergeCell ref="OVJ283:OVJ284"/>
    <mergeCell ref="OVL283:OVL284"/>
    <mergeCell ref="OVM283:OVM284"/>
    <mergeCell ref="OVN283:OVN284"/>
    <mergeCell ref="OVP283:OVP284"/>
    <mergeCell ref="OVQ283:OVQ284"/>
    <mergeCell ref="OVR283:OVR284"/>
    <mergeCell ref="OVT283:OVT284"/>
    <mergeCell ref="OVU283:OVU284"/>
    <mergeCell ref="OVV283:OVV284"/>
    <mergeCell ref="OVX283:OVX284"/>
    <mergeCell ref="OVY283:OVY284"/>
    <mergeCell ref="OVZ283:OVZ284"/>
    <mergeCell ref="OWB283:OWB284"/>
    <mergeCell ref="OWC283:OWC284"/>
    <mergeCell ref="OWD283:OWD284"/>
    <mergeCell ref="OUL283:OUL284"/>
    <mergeCell ref="OUN283:OUN284"/>
    <mergeCell ref="OUO283:OUO284"/>
    <mergeCell ref="OUP283:OUP284"/>
    <mergeCell ref="OUR283:OUR284"/>
    <mergeCell ref="OUS283:OUS284"/>
    <mergeCell ref="OUT283:OUT284"/>
    <mergeCell ref="OUV283:OUV284"/>
    <mergeCell ref="OUW283:OUW284"/>
    <mergeCell ref="OUX283:OUX284"/>
    <mergeCell ref="OUZ283:OUZ284"/>
    <mergeCell ref="OVA283:OVA284"/>
    <mergeCell ref="OVB283:OVB284"/>
    <mergeCell ref="OVD283:OVD284"/>
    <mergeCell ref="OVE283:OVE284"/>
    <mergeCell ref="OVF283:OVF284"/>
    <mergeCell ref="OVH283:OVH284"/>
    <mergeCell ref="OTP283:OTP284"/>
    <mergeCell ref="OTQ283:OTQ284"/>
    <mergeCell ref="OTR283:OTR284"/>
    <mergeCell ref="OTT283:OTT284"/>
    <mergeCell ref="OTU283:OTU284"/>
    <mergeCell ref="OTV283:OTV284"/>
    <mergeCell ref="OTX283:OTX284"/>
    <mergeCell ref="OTY283:OTY284"/>
    <mergeCell ref="OTZ283:OTZ284"/>
    <mergeCell ref="OUB283:OUB284"/>
    <mergeCell ref="OUC283:OUC284"/>
    <mergeCell ref="OUD283:OUD284"/>
    <mergeCell ref="OUF283:OUF284"/>
    <mergeCell ref="OUG283:OUG284"/>
    <mergeCell ref="OUH283:OUH284"/>
    <mergeCell ref="OUJ283:OUJ284"/>
    <mergeCell ref="OUK283:OUK284"/>
    <mergeCell ref="OSS283:OSS284"/>
    <mergeCell ref="OST283:OST284"/>
    <mergeCell ref="OSV283:OSV284"/>
    <mergeCell ref="OSW283:OSW284"/>
    <mergeCell ref="OSX283:OSX284"/>
    <mergeCell ref="OSZ283:OSZ284"/>
    <mergeCell ref="OTA283:OTA284"/>
    <mergeCell ref="OTB283:OTB284"/>
    <mergeCell ref="OTD283:OTD284"/>
    <mergeCell ref="OTE283:OTE284"/>
    <mergeCell ref="OTF283:OTF284"/>
    <mergeCell ref="OTH283:OTH284"/>
    <mergeCell ref="OTI283:OTI284"/>
    <mergeCell ref="OTJ283:OTJ284"/>
    <mergeCell ref="OTL283:OTL284"/>
    <mergeCell ref="OTM283:OTM284"/>
    <mergeCell ref="OTN283:OTN284"/>
    <mergeCell ref="ORV283:ORV284"/>
    <mergeCell ref="ORX283:ORX284"/>
    <mergeCell ref="ORY283:ORY284"/>
    <mergeCell ref="ORZ283:ORZ284"/>
    <mergeCell ref="OSB283:OSB284"/>
    <mergeCell ref="OSC283:OSC284"/>
    <mergeCell ref="OSD283:OSD284"/>
    <mergeCell ref="OSF283:OSF284"/>
    <mergeCell ref="OSG283:OSG284"/>
    <mergeCell ref="OSH283:OSH284"/>
    <mergeCell ref="OSJ283:OSJ284"/>
    <mergeCell ref="OSK283:OSK284"/>
    <mergeCell ref="OSL283:OSL284"/>
    <mergeCell ref="OSN283:OSN284"/>
    <mergeCell ref="OSO283:OSO284"/>
    <mergeCell ref="OSP283:OSP284"/>
    <mergeCell ref="OSR283:OSR284"/>
    <mergeCell ref="OQZ283:OQZ284"/>
    <mergeCell ref="ORA283:ORA284"/>
    <mergeCell ref="ORB283:ORB284"/>
    <mergeCell ref="ORD283:ORD284"/>
    <mergeCell ref="ORE283:ORE284"/>
    <mergeCell ref="ORF283:ORF284"/>
    <mergeCell ref="ORH283:ORH284"/>
    <mergeCell ref="ORI283:ORI284"/>
    <mergeCell ref="ORJ283:ORJ284"/>
    <mergeCell ref="ORL283:ORL284"/>
    <mergeCell ref="ORM283:ORM284"/>
    <mergeCell ref="ORN283:ORN284"/>
    <mergeCell ref="ORP283:ORP284"/>
    <mergeCell ref="ORQ283:ORQ284"/>
    <mergeCell ref="ORR283:ORR284"/>
    <mergeCell ref="ORT283:ORT284"/>
    <mergeCell ref="ORU283:ORU284"/>
    <mergeCell ref="OQC283:OQC284"/>
    <mergeCell ref="OQD283:OQD284"/>
    <mergeCell ref="OQF283:OQF284"/>
    <mergeCell ref="OQG283:OQG284"/>
    <mergeCell ref="OQH283:OQH284"/>
    <mergeCell ref="OQJ283:OQJ284"/>
    <mergeCell ref="OQK283:OQK284"/>
    <mergeCell ref="OQL283:OQL284"/>
    <mergeCell ref="OQN283:OQN284"/>
    <mergeCell ref="OQO283:OQO284"/>
    <mergeCell ref="OQP283:OQP284"/>
    <mergeCell ref="OQR283:OQR284"/>
    <mergeCell ref="OQS283:OQS284"/>
    <mergeCell ref="OQT283:OQT284"/>
    <mergeCell ref="OQV283:OQV284"/>
    <mergeCell ref="OQW283:OQW284"/>
    <mergeCell ref="OQX283:OQX284"/>
    <mergeCell ref="OPF283:OPF284"/>
    <mergeCell ref="OPH283:OPH284"/>
    <mergeCell ref="OPI283:OPI284"/>
    <mergeCell ref="OPJ283:OPJ284"/>
    <mergeCell ref="OPL283:OPL284"/>
    <mergeCell ref="OPM283:OPM284"/>
    <mergeCell ref="OPN283:OPN284"/>
    <mergeCell ref="OPP283:OPP284"/>
    <mergeCell ref="OPQ283:OPQ284"/>
    <mergeCell ref="OPR283:OPR284"/>
    <mergeCell ref="OPT283:OPT284"/>
    <mergeCell ref="OPU283:OPU284"/>
    <mergeCell ref="OPV283:OPV284"/>
    <mergeCell ref="OPX283:OPX284"/>
    <mergeCell ref="OPY283:OPY284"/>
    <mergeCell ref="OPZ283:OPZ284"/>
    <mergeCell ref="OQB283:OQB284"/>
    <mergeCell ref="OOJ283:OOJ284"/>
    <mergeCell ref="OOK283:OOK284"/>
    <mergeCell ref="OOL283:OOL284"/>
    <mergeCell ref="OON283:OON284"/>
    <mergeCell ref="OOO283:OOO284"/>
    <mergeCell ref="OOP283:OOP284"/>
    <mergeCell ref="OOR283:OOR284"/>
    <mergeCell ref="OOS283:OOS284"/>
    <mergeCell ref="OOT283:OOT284"/>
    <mergeCell ref="OOV283:OOV284"/>
    <mergeCell ref="OOW283:OOW284"/>
    <mergeCell ref="OOX283:OOX284"/>
    <mergeCell ref="OOZ283:OOZ284"/>
    <mergeCell ref="OPA283:OPA284"/>
    <mergeCell ref="OPB283:OPB284"/>
    <mergeCell ref="OPD283:OPD284"/>
    <mergeCell ref="OPE283:OPE284"/>
    <mergeCell ref="ONM283:ONM284"/>
    <mergeCell ref="ONN283:ONN284"/>
    <mergeCell ref="ONP283:ONP284"/>
    <mergeCell ref="ONQ283:ONQ284"/>
    <mergeCell ref="ONR283:ONR284"/>
    <mergeCell ref="ONT283:ONT284"/>
    <mergeCell ref="ONU283:ONU284"/>
    <mergeCell ref="ONV283:ONV284"/>
    <mergeCell ref="ONX283:ONX284"/>
    <mergeCell ref="ONY283:ONY284"/>
    <mergeCell ref="ONZ283:ONZ284"/>
    <mergeCell ref="OOB283:OOB284"/>
    <mergeCell ref="OOC283:OOC284"/>
    <mergeCell ref="OOD283:OOD284"/>
    <mergeCell ref="OOF283:OOF284"/>
    <mergeCell ref="OOG283:OOG284"/>
    <mergeCell ref="OOH283:OOH284"/>
    <mergeCell ref="OMP283:OMP284"/>
    <mergeCell ref="OMR283:OMR284"/>
    <mergeCell ref="OMS283:OMS284"/>
    <mergeCell ref="OMT283:OMT284"/>
    <mergeCell ref="OMV283:OMV284"/>
    <mergeCell ref="OMW283:OMW284"/>
    <mergeCell ref="OMX283:OMX284"/>
    <mergeCell ref="OMZ283:OMZ284"/>
    <mergeCell ref="ONA283:ONA284"/>
    <mergeCell ref="ONB283:ONB284"/>
    <mergeCell ref="OND283:OND284"/>
    <mergeCell ref="ONE283:ONE284"/>
    <mergeCell ref="ONF283:ONF284"/>
    <mergeCell ref="ONH283:ONH284"/>
    <mergeCell ref="ONI283:ONI284"/>
    <mergeCell ref="ONJ283:ONJ284"/>
    <mergeCell ref="ONL283:ONL284"/>
    <mergeCell ref="OLT283:OLT284"/>
    <mergeCell ref="OLU283:OLU284"/>
    <mergeCell ref="OLV283:OLV284"/>
    <mergeCell ref="OLX283:OLX284"/>
    <mergeCell ref="OLY283:OLY284"/>
    <mergeCell ref="OLZ283:OLZ284"/>
    <mergeCell ref="OMB283:OMB284"/>
    <mergeCell ref="OMC283:OMC284"/>
    <mergeCell ref="OMD283:OMD284"/>
    <mergeCell ref="OMF283:OMF284"/>
    <mergeCell ref="OMG283:OMG284"/>
    <mergeCell ref="OMH283:OMH284"/>
    <mergeCell ref="OMJ283:OMJ284"/>
    <mergeCell ref="OMK283:OMK284"/>
    <mergeCell ref="OML283:OML284"/>
    <mergeCell ref="OMN283:OMN284"/>
    <mergeCell ref="OMO283:OMO284"/>
    <mergeCell ref="OKW283:OKW284"/>
    <mergeCell ref="OKX283:OKX284"/>
    <mergeCell ref="OKZ283:OKZ284"/>
    <mergeCell ref="OLA283:OLA284"/>
    <mergeCell ref="OLB283:OLB284"/>
    <mergeCell ref="OLD283:OLD284"/>
    <mergeCell ref="OLE283:OLE284"/>
    <mergeCell ref="OLF283:OLF284"/>
    <mergeCell ref="OLH283:OLH284"/>
    <mergeCell ref="OLI283:OLI284"/>
    <mergeCell ref="OLJ283:OLJ284"/>
    <mergeCell ref="OLL283:OLL284"/>
    <mergeCell ref="OLM283:OLM284"/>
    <mergeCell ref="OLN283:OLN284"/>
    <mergeCell ref="OLP283:OLP284"/>
    <mergeCell ref="OLQ283:OLQ284"/>
    <mergeCell ref="OLR283:OLR284"/>
    <mergeCell ref="OJZ283:OJZ284"/>
    <mergeCell ref="OKB283:OKB284"/>
    <mergeCell ref="OKC283:OKC284"/>
    <mergeCell ref="OKD283:OKD284"/>
    <mergeCell ref="OKF283:OKF284"/>
    <mergeCell ref="OKG283:OKG284"/>
    <mergeCell ref="OKH283:OKH284"/>
    <mergeCell ref="OKJ283:OKJ284"/>
    <mergeCell ref="OKK283:OKK284"/>
    <mergeCell ref="OKL283:OKL284"/>
    <mergeCell ref="OKN283:OKN284"/>
    <mergeCell ref="OKO283:OKO284"/>
    <mergeCell ref="OKP283:OKP284"/>
    <mergeCell ref="OKR283:OKR284"/>
    <mergeCell ref="OKS283:OKS284"/>
    <mergeCell ref="OKT283:OKT284"/>
    <mergeCell ref="OKV283:OKV284"/>
    <mergeCell ref="OJD283:OJD284"/>
    <mergeCell ref="OJE283:OJE284"/>
    <mergeCell ref="OJF283:OJF284"/>
    <mergeCell ref="OJH283:OJH284"/>
    <mergeCell ref="OJI283:OJI284"/>
    <mergeCell ref="OJJ283:OJJ284"/>
    <mergeCell ref="OJL283:OJL284"/>
    <mergeCell ref="OJM283:OJM284"/>
    <mergeCell ref="OJN283:OJN284"/>
    <mergeCell ref="OJP283:OJP284"/>
    <mergeCell ref="OJQ283:OJQ284"/>
    <mergeCell ref="OJR283:OJR284"/>
    <mergeCell ref="OJT283:OJT284"/>
    <mergeCell ref="OJU283:OJU284"/>
    <mergeCell ref="OJV283:OJV284"/>
    <mergeCell ref="OJX283:OJX284"/>
    <mergeCell ref="OJY283:OJY284"/>
    <mergeCell ref="OIG283:OIG284"/>
    <mergeCell ref="OIH283:OIH284"/>
    <mergeCell ref="OIJ283:OIJ284"/>
    <mergeCell ref="OIK283:OIK284"/>
    <mergeCell ref="OIL283:OIL284"/>
    <mergeCell ref="OIN283:OIN284"/>
    <mergeCell ref="OIO283:OIO284"/>
    <mergeCell ref="OIP283:OIP284"/>
    <mergeCell ref="OIR283:OIR284"/>
    <mergeCell ref="OIS283:OIS284"/>
    <mergeCell ref="OIT283:OIT284"/>
    <mergeCell ref="OIV283:OIV284"/>
    <mergeCell ref="OIW283:OIW284"/>
    <mergeCell ref="OIX283:OIX284"/>
    <mergeCell ref="OIZ283:OIZ284"/>
    <mergeCell ref="OJA283:OJA284"/>
    <mergeCell ref="OJB283:OJB284"/>
    <mergeCell ref="OHJ283:OHJ284"/>
    <mergeCell ref="OHL283:OHL284"/>
    <mergeCell ref="OHM283:OHM284"/>
    <mergeCell ref="OHN283:OHN284"/>
    <mergeCell ref="OHP283:OHP284"/>
    <mergeCell ref="OHQ283:OHQ284"/>
    <mergeCell ref="OHR283:OHR284"/>
    <mergeCell ref="OHT283:OHT284"/>
    <mergeCell ref="OHU283:OHU284"/>
    <mergeCell ref="OHV283:OHV284"/>
    <mergeCell ref="OHX283:OHX284"/>
    <mergeCell ref="OHY283:OHY284"/>
    <mergeCell ref="OHZ283:OHZ284"/>
    <mergeCell ref="OIB283:OIB284"/>
    <mergeCell ref="OIC283:OIC284"/>
    <mergeCell ref="OID283:OID284"/>
    <mergeCell ref="OIF283:OIF284"/>
    <mergeCell ref="OGN283:OGN284"/>
    <mergeCell ref="OGO283:OGO284"/>
    <mergeCell ref="OGP283:OGP284"/>
    <mergeCell ref="OGR283:OGR284"/>
    <mergeCell ref="OGS283:OGS284"/>
    <mergeCell ref="OGT283:OGT284"/>
    <mergeCell ref="OGV283:OGV284"/>
    <mergeCell ref="OGW283:OGW284"/>
    <mergeCell ref="OGX283:OGX284"/>
    <mergeCell ref="OGZ283:OGZ284"/>
    <mergeCell ref="OHA283:OHA284"/>
    <mergeCell ref="OHB283:OHB284"/>
    <mergeCell ref="OHD283:OHD284"/>
    <mergeCell ref="OHE283:OHE284"/>
    <mergeCell ref="OHF283:OHF284"/>
    <mergeCell ref="OHH283:OHH284"/>
    <mergeCell ref="OHI283:OHI284"/>
    <mergeCell ref="OFQ283:OFQ284"/>
    <mergeCell ref="OFR283:OFR284"/>
    <mergeCell ref="OFT283:OFT284"/>
    <mergeCell ref="OFU283:OFU284"/>
    <mergeCell ref="OFV283:OFV284"/>
    <mergeCell ref="OFX283:OFX284"/>
    <mergeCell ref="OFY283:OFY284"/>
    <mergeCell ref="OFZ283:OFZ284"/>
    <mergeCell ref="OGB283:OGB284"/>
    <mergeCell ref="OGC283:OGC284"/>
    <mergeCell ref="OGD283:OGD284"/>
    <mergeCell ref="OGF283:OGF284"/>
    <mergeCell ref="OGG283:OGG284"/>
    <mergeCell ref="OGH283:OGH284"/>
    <mergeCell ref="OGJ283:OGJ284"/>
    <mergeCell ref="OGK283:OGK284"/>
    <mergeCell ref="OGL283:OGL284"/>
    <mergeCell ref="OET283:OET284"/>
    <mergeCell ref="OEV283:OEV284"/>
    <mergeCell ref="OEW283:OEW284"/>
    <mergeCell ref="OEX283:OEX284"/>
    <mergeCell ref="OEZ283:OEZ284"/>
    <mergeCell ref="OFA283:OFA284"/>
    <mergeCell ref="OFB283:OFB284"/>
    <mergeCell ref="OFD283:OFD284"/>
    <mergeCell ref="OFE283:OFE284"/>
    <mergeCell ref="OFF283:OFF284"/>
    <mergeCell ref="OFH283:OFH284"/>
    <mergeCell ref="OFI283:OFI284"/>
    <mergeCell ref="OFJ283:OFJ284"/>
    <mergeCell ref="OFL283:OFL284"/>
    <mergeCell ref="OFM283:OFM284"/>
    <mergeCell ref="OFN283:OFN284"/>
    <mergeCell ref="OFP283:OFP284"/>
    <mergeCell ref="ODX283:ODX284"/>
    <mergeCell ref="ODY283:ODY284"/>
    <mergeCell ref="ODZ283:ODZ284"/>
    <mergeCell ref="OEB283:OEB284"/>
    <mergeCell ref="OEC283:OEC284"/>
    <mergeCell ref="OED283:OED284"/>
    <mergeCell ref="OEF283:OEF284"/>
    <mergeCell ref="OEG283:OEG284"/>
    <mergeCell ref="OEH283:OEH284"/>
    <mergeCell ref="OEJ283:OEJ284"/>
    <mergeCell ref="OEK283:OEK284"/>
    <mergeCell ref="OEL283:OEL284"/>
    <mergeCell ref="OEN283:OEN284"/>
    <mergeCell ref="OEO283:OEO284"/>
    <mergeCell ref="OEP283:OEP284"/>
    <mergeCell ref="OER283:OER284"/>
    <mergeCell ref="OES283:OES284"/>
    <mergeCell ref="ODA283:ODA284"/>
    <mergeCell ref="ODB283:ODB284"/>
    <mergeCell ref="ODD283:ODD284"/>
    <mergeCell ref="ODE283:ODE284"/>
    <mergeCell ref="ODF283:ODF284"/>
    <mergeCell ref="ODH283:ODH284"/>
    <mergeCell ref="ODI283:ODI284"/>
    <mergeCell ref="ODJ283:ODJ284"/>
    <mergeCell ref="ODL283:ODL284"/>
    <mergeCell ref="ODM283:ODM284"/>
    <mergeCell ref="ODN283:ODN284"/>
    <mergeCell ref="ODP283:ODP284"/>
    <mergeCell ref="ODQ283:ODQ284"/>
    <mergeCell ref="ODR283:ODR284"/>
    <mergeCell ref="ODT283:ODT284"/>
    <mergeCell ref="ODU283:ODU284"/>
    <mergeCell ref="ODV283:ODV284"/>
    <mergeCell ref="OCD283:OCD284"/>
    <mergeCell ref="OCF283:OCF284"/>
    <mergeCell ref="OCG283:OCG284"/>
    <mergeCell ref="OCH283:OCH284"/>
    <mergeCell ref="OCJ283:OCJ284"/>
    <mergeCell ref="OCK283:OCK284"/>
    <mergeCell ref="OCL283:OCL284"/>
    <mergeCell ref="OCN283:OCN284"/>
    <mergeCell ref="OCO283:OCO284"/>
    <mergeCell ref="OCP283:OCP284"/>
    <mergeCell ref="OCR283:OCR284"/>
    <mergeCell ref="OCS283:OCS284"/>
    <mergeCell ref="OCT283:OCT284"/>
    <mergeCell ref="OCV283:OCV284"/>
    <mergeCell ref="OCW283:OCW284"/>
    <mergeCell ref="OCX283:OCX284"/>
    <mergeCell ref="OCZ283:OCZ284"/>
    <mergeCell ref="OBH283:OBH284"/>
    <mergeCell ref="OBI283:OBI284"/>
    <mergeCell ref="OBJ283:OBJ284"/>
    <mergeCell ref="OBL283:OBL284"/>
    <mergeCell ref="OBM283:OBM284"/>
    <mergeCell ref="OBN283:OBN284"/>
    <mergeCell ref="OBP283:OBP284"/>
    <mergeCell ref="OBQ283:OBQ284"/>
    <mergeCell ref="OBR283:OBR284"/>
    <mergeCell ref="OBT283:OBT284"/>
    <mergeCell ref="OBU283:OBU284"/>
    <mergeCell ref="OBV283:OBV284"/>
    <mergeCell ref="OBX283:OBX284"/>
    <mergeCell ref="OBY283:OBY284"/>
    <mergeCell ref="OBZ283:OBZ284"/>
    <mergeCell ref="OCB283:OCB284"/>
    <mergeCell ref="OCC283:OCC284"/>
    <mergeCell ref="OAK283:OAK284"/>
    <mergeCell ref="OAL283:OAL284"/>
    <mergeCell ref="OAN283:OAN284"/>
    <mergeCell ref="OAO283:OAO284"/>
    <mergeCell ref="OAP283:OAP284"/>
    <mergeCell ref="OAR283:OAR284"/>
    <mergeCell ref="OAS283:OAS284"/>
    <mergeCell ref="OAT283:OAT284"/>
    <mergeCell ref="OAV283:OAV284"/>
    <mergeCell ref="OAW283:OAW284"/>
    <mergeCell ref="OAX283:OAX284"/>
    <mergeCell ref="OAZ283:OAZ284"/>
    <mergeCell ref="OBA283:OBA284"/>
    <mergeCell ref="OBB283:OBB284"/>
    <mergeCell ref="OBD283:OBD284"/>
    <mergeCell ref="OBE283:OBE284"/>
    <mergeCell ref="OBF283:OBF284"/>
    <mergeCell ref="NZN283:NZN284"/>
    <mergeCell ref="NZP283:NZP284"/>
    <mergeCell ref="NZQ283:NZQ284"/>
    <mergeCell ref="NZR283:NZR284"/>
    <mergeCell ref="NZT283:NZT284"/>
    <mergeCell ref="NZU283:NZU284"/>
    <mergeCell ref="NZV283:NZV284"/>
    <mergeCell ref="NZX283:NZX284"/>
    <mergeCell ref="NZY283:NZY284"/>
    <mergeCell ref="NZZ283:NZZ284"/>
    <mergeCell ref="OAB283:OAB284"/>
    <mergeCell ref="OAC283:OAC284"/>
    <mergeCell ref="OAD283:OAD284"/>
    <mergeCell ref="OAF283:OAF284"/>
    <mergeCell ref="OAG283:OAG284"/>
    <mergeCell ref="OAH283:OAH284"/>
    <mergeCell ref="OAJ283:OAJ284"/>
    <mergeCell ref="NYR283:NYR284"/>
    <mergeCell ref="NYS283:NYS284"/>
    <mergeCell ref="NYT283:NYT284"/>
    <mergeCell ref="NYV283:NYV284"/>
    <mergeCell ref="NYW283:NYW284"/>
    <mergeCell ref="NYX283:NYX284"/>
    <mergeCell ref="NYZ283:NYZ284"/>
    <mergeCell ref="NZA283:NZA284"/>
    <mergeCell ref="NZB283:NZB284"/>
    <mergeCell ref="NZD283:NZD284"/>
    <mergeCell ref="NZE283:NZE284"/>
    <mergeCell ref="NZF283:NZF284"/>
    <mergeCell ref="NZH283:NZH284"/>
    <mergeCell ref="NZI283:NZI284"/>
    <mergeCell ref="NZJ283:NZJ284"/>
    <mergeCell ref="NZL283:NZL284"/>
    <mergeCell ref="NZM283:NZM284"/>
    <mergeCell ref="NXU283:NXU284"/>
    <mergeCell ref="NXV283:NXV284"/>
    <mergeCell ref="NXX283:NXX284"/>
    <mergeCell ref="NXY283:NXY284"/>
    <mergeCell ref="NXZ283:NXZ284"/>
    <mergeCell ref="NYB283:NYB284"/>
    <mergeCell ref="NYC283:NYC284"/>
    <mergeCell ref="NYD283:NYD284"/>
    <mergeCell ref="NYF283:NYF284"/>
    <mergeCell ref="NYG283:NYG284"/>
    <mergeCell ref="NYH283:NYH284"/>
    <mergeCell ref="NYJ283:NYJ284"/>
    <mergeCell ref="NYK283:NYK284"/>
    <mergeCell ref="NYL283:NYL284"/>
    <mergeCell ref="NYN283:NYN284"/>
    <mergeCell ref="NYO283:NYO284"/>
    <mergeCell ref="NYP283:NYP284"/>
    <mergeCell ref="NWX283:NWX284"/>
    <mergeCell ref="NWZ283:NWZ284"/>
    <mergeCell ref="NXA283:NXA284"/>
    <mergeCell ref="NXB283:NXB284"/>
    <mergeCell ref="NXD283:NXD284"/>
    <mergeCell ref="NXE283:NXE284"/>
    <mergeCell ref="NXF283:NXF284"/>
    <mergeCell ref="NXH283:NXH284"/>
    <mergeCell ref="NXI283:NXI284"/>
    <mergeCell ref="NXJ283:NXJ284"/>
    <mergeCell ref="NXL283:NXL284"/>
    <mergeCell ref="NXM283:NXM284"/>
    <mergeCell ref="NXN283:NXN284"/>
    <mergeCell ref="NXP283:NXP284"/>
    <mergeCell ref="NXQ283:NXQ284"/>
    <mergeCell ref="NXR283:NXR284"/>
    <mergeCell ref="NXT283:NXT284"/>
    <mergeCell ref="NWB283:NWB284"/>
    <mergeCell ref="NWC283:NWC284"/>
    <mergeCell ref="NWD283:NWD284"/>
    <mergeCell ref="NWF283:NWF284"/>
    <mergeCell ref="NWG283:NWG284"/>
    <mergeCell ref="NWH283:NWH284"/>
    <mergeCell ref="NWJ283:NWJ284"/>
    <mergeCell ref="NWK283:NWK284"/>
    <mergeCell ref="NWL283:NWL284"/>
    <mergeCell ref="NWN283:NWN284"/>
    <mergeCell ref="NWO283:NWO284"/>
    <mergeCell ref="NWP283:NWP284"/>
    <mergeCell ref="NWR283:NWR284"/>
    <mergeCell ref="NWS283:NWS284"/>
    <mergeCell ref="NWT283:NWT284"/>
    <mergeCell ref="NWV283:NWV284"/>
    <mergeCell ref="NWW283:NWW284"/>
    <mergeCell ref="NVE283:NVE284"/>
    <mergeCell ref="NVF283:NVF284"/>
    <mergeCell ref="NVH283:NVH284"/>
    <mergeCell ref="NVI283:NVI284"/>
    <mergeCell ref="NVJ283:NVJ284"/>
    <mergeCell ref="NVL283:NVL284"/>
    <mergeCell ref="NVM283:NVM284"/>
    <mergeCell ref="NVN283:NVN284"/>
    <mergeCell ref="NVP283:NVP284"/>
    <mergeCell ref="NVQ283:NVQ284"/>
    <mergeCell ref="NVR283:NVR284"/>
    <mergeCell ref="NVT283:NVT284"/>
    <mergeCell ref="NVU283:NVU284"/>
    <mergeCell ref="NVV283:NVV284"/>
    <mergeCell ref="NVX283:NVX284"/>
    <mergeCell ref="NVY283:NVY284"/>
    <mergeCell ref="NVZ283:NVZ284"/>
    <mergeCell ref="NUH283:NUH284"/>
    <mergeCell ref="NUJ283:NUJ284"/>
    <mergeCell ref="NUK283:NUK284"/>
    <mergeCell ref="NUL283:NUL284"/>
    <mergeCell ref="NUN283:NUN284"/>
    <mergeCell ref="NUO283:NUO284"/>
    <mergeCell ref="NUP283:NUP284"/>
    <mergeCell ref="NUR283:NUR284"/>
    <mergeCell ref="NUS283:NUS284"/>
    <mergeCell ref="NUT283:NUT284"/>
    <mergeCell ref="NUV283:NUV284"/>
    <mergeCell ref="NUW283:NUW284"/>
    <mergeCell ref="NUX283:NUX284"/>
    <mergeCell ref="NUZ283:NUZ284"/>
    <mergeCell ref="NVA283:NVA284"/>
    <mergeCell ref="NVB283:NVB284"/>
    <mergeCell ref="NVD283:NVD284"/>
    <mergeCell ref="NTL283:NTL284"/>
    <mergeCell ref="NTM283:NTM284"/>
    <mergeCell ref="NTN283:NTN284"/>
    <mergeCell ref="NTP283:NTP284"/>
    <mergeCell ref="NTQ283:NTQ284"/>
    <mergeCell ref="NTR283:NTR284"/>
    <mergeCell ref="NTT283:NTT284"/>
    <mergeCell ref="NTU283:NTU284"/>
    <mergeCell ref="NTV283:NTV284"/>
    <mergeCell ref="NTX283:NTX284"/>
    <mergeCell ref="NTY283:NTY284"/>
    <mergeCell ref="NTZ283:NTZ284"/>
    <mergeCell ref="NUB283:NUB284"/>
    <mergeCell ref="NUC283:NUC284"/>
    <mergeCell ref="NUD283:NUD284"/>
    <mergeCell ref="NUF283:NUF284"/>
    <mergeCell ref="NUG283:NUG284"/>
    <mergeCell ref="NSO283:NSO284"/>
    <mergeCell ref="NSP283:NSP284"/>
    <mergeCell ref="NSR283:NSR284"/>
    <mergeCell ref="NSS283:NSS284"/>
    <mergeCell ref="NST283:NST284"/>
    <mergeCell ref="NSV283:NSV284"/>
    <mergeCell ref="NSW283:NSW284"/>
    <mergeCell ref="NSX283:NSX284"/>
    <mergeCell ref="NSZ283:NSZ284"/>
    <mergeCell ref="NTA283:NTA284"/>
    <mergeCell ref="NTB283:NTB284"/>
    <mergeCell ref="NTD283:NTD284"/>
    <mergeCell ref="NTE283:NTE284"/>
    <mergeCell ref="NTF283:NTF284"/>
    <mergeCell ref="NTH283:NTH284"/>
    <mergeCell ref="NTI283:NTI284"/>
    <mergeCell ref="NTJ283:NTJ284"/>
    <mergeCell ref="NRR283:NRR284"/>
    <mergeCell ref="NRT283:NRT284"/>
    <mergeCell ref="NRU283:NRU284"/>
    <mergeCell ref="NRV283:NRV284"/>
    <mergeCell ref="NRX283:NRX284"/>
    <mergeCell ref="NRY283:NRY284"/>
    <mergeCell ref="NRZ283:NRZ284"/>
    <mergeCell ref="NSB283:NSB284"/>
    <mergeCell ref="NSC283:NSC284"/>
    <mergeCell ref="NSD283:NSD284"/>
    <mergeCell ref="NSF283:NSF284"/>
    <mergeCell ref="NSG283:NSG284"/>
    <mergeCell ref="NSH283:NSH284"/>
    <mergeCell ref="NSJ283:NSJ284"/>
    <mergeCell ref="NSK283:NSK284"/>
    <mergeCell ref="NSL283:NSL284"/>
    <mergeCell ref="NSN283:NSN284"/>
    <mergeCell ref="NQV283:NQV284"/>
    <mergeCell ref="NQW283:NQW284"/>
    <mergeCell ref="NQX283:NQX284"/>
    <mergeCell ref="NQZ283:NQZ284"/>
    <mergeCell ref="NRA283:NRA284"/>
    <mergeCell ref="NRB283:NRB284"/>
    <mergeCell ref="NRD283:NRD284"/>
    <mergeCell ref="NRE283:NRE284"/>
    <mergeCell ref="NRF283:NRF284"/>
    <mergeCell ref="NRH283:NRH284"/>
    <mergeCell ref="NRI283:NRI284"/>
    <mergeCell ref="NRJ283:NRJ284"/>
    <mergeCell ref="NRL283:NRL284"/>
    <mergeCell ref="NRM283:NRM284"/>
    <mergeCell ref="NRN283:NRN284"/>
    <mergeCell ref="NRP283:NRP284"/>
    <mergeCell ref="NRQ283:NRQ284"/>
    <mergeCell ref="NPY283:NPY284"/>
    <mergeCell ref="NPZ283:NPZ284"/>
    <mergeCell ref="NQB283:NQB284"/>
    <mergeCell ref="NQC283:NQC284"/>
    <mergeCell ref="NQD283:NQD284"/>
    <mergeCell ref="NQF283:NQF284"/>
    <mergeCell ref="NQG283:NQG284"/>
    <mergeCell ref="NQH283:NQH284"/>
    <mergeCell ref="NQJ283:NQJ284"/>
    <mergeCell ref="NQK283:NQK284"/>
    <mergeCell ref="NQL283:NQL284"/>
    <mergeCell ref="NQN283:NQN284"/>
    <mergeCell ref="NQO283:NQO284"/>
    <mergeCell ref="NQP283:NQP284"/>
    <mergeCell ref="NQR283:NQR284"/>
    <mergeCell ref="NQS283:NQS284"/>
    <mergeCell ref="NQT283:NQT284"/>
    <mergeCell ref="NPB283:NPB284"/>
    <mergeCell ref="NPD283:NPD284"/>
    <mergeCell ref="NPE283:NPE284"/>
    <mergeCell ref="NPF283:NPF284"/>
    <mergeCell ref="NPH283:NPH284"/>
    <mergeCell ref="NPI283:NPI284"/>
    <mergeCell ref="NPJ283:NPJ284"/>
    <mergeCell ref="NPL283:NPL284"/>
    <mergeCell ref="NPM283:NPM284"/>
    <mergeCell ref="NPN283:NPN284"/>
    <mergeCell ref="NPP283:NPP284"/>
    <mergeCell ref="NPQ283:NPQ284"/>
    <mergeCell ref="NPR283:NPR284"/>
    <mergeCell ref="NPT283:NPT284"/>
    <mergeCell ref="NPU283:NPU284"/>
    <mergeCell ref="NPV283:NPV284"/>
    <mergeCell ref="NPX283:NPX284"/>
    <mergeCell ref="NOF283:NOF284"/>
    <mergeCell ref="NOG283:NOG284"/>
    <mergeCell ref="NOH283:NOH284"/>
    <mergeCell ref="NOJ283:NOJ284"/>
    <mergeCell ref="NOK283:NOK284"/>
    <mergeCell ref="NOL283:NOL284"/>
    <mergeCell ref="NON283:NON284"/>
    <mergeCell ref="NOO283:NOO284"/>
    <mergeCell ref="NOP283:NOP284"/>
    <mergeCell ref="NOR283:NOR284"/>
    <mergeCell ref="NOS283:NOS284"/>
    <mergeCell ref="NOT283:NOT284"/>
    <mergeCell ref="NOV283:NOV284"/>
    <mergeCell ref="NOW283:NOW284"/>
    <mergeCell ref="NOX283:NOX284"/>
    <mergeCell ref="NOZ283:NOZ284"/>
    <mergeCell ref="NPA283:NPA284"/>
    <mergeCell ref="NNI283:NNI284"/>
    <mergeCell ref="NNJ283:NNJ284"/>
    <mergeCell ref="NNL283:NNL284"/>
    <mergeCell ref="NNM283:NNM284"/>
    <mergeCell ref="NNN283:NNN284"/>
    <mergeCell ref="NNP283:NNP284"/>
    <mergeCell ref="NNQ283:NNQ284"/>
    <mergeCell ref="NNR283:NNR284"/>
    <mergeCell ref="NNT283:NNT284"/>
    <mergeCell ref="NNU283:NNU284"/>
    <mergeCell ref="NNV283:NNV284"/>
    <mergeCell ref="NNX283:NNX284"/>
    <mergeCell ref="NNY283:NNY284"/>
    <mergeCell ref="NNZ283:NNZ284"/>
    <mergeCell ref="NOB283:NOB284"/>
    <mergeCell ref="NOC283:NOC284"/>
    <mergeCell ref="NOD283:NOD284"/>
    <mergeCell ref="NML283:NML284"/>
    <mergeCell ref="NMN283:NMN284"/>
    <mergeCell ref="NMO283:NMO284"/>
    <mergeCell ref="NMP283:NMP284"/>
    <mergeCell ref="NMR283:NMR284"/>
    <mergeCell ref="NMS283:NMS284"/>
    <mergeCell ref="NMT283:NMT284"/>
    <mergeCell ref="NMV283:NMV284"/>
    <mergeCell ref="NMW283:NMW284"/>
    <mergeCell ref="NMX283:NMX284"/>
    <mergeCell ref="NMZ283:NMZ284"/>
    <mergeCell ref="NNA283:NNA284"/>
    <mergeCell ref="NNB283:NNB284"/>
    <mergeCell ref="NND283:NND284"/>
    <mergeCell ref="NNE283:NNE284"/>
    <mergeCell ref="NNF283:NNF284"/>
    <mergeCell ref="NNH283:NNH284"/>
    <mergeCell ref="NLP283:NLP284"/>
    <mergeCell ref="NLQ283:NLQ284"/>
    <mergeCell ref="NLR283:NLR284"/>
    <mergeCell ref="NLT283:NLT284"/>
    <mergeCell ref="NLU283:NLU284"/>
    <mergeCell ref="NLV283:NLV284"/>
    <mergeCell ref="NLX283:NLX284"/>
    <mergeCell ref="NLY283:NLY284"/>
    <mergeCell ref="NLZ283:NLZ284"/>
    <mergeCell ref="NMB283:NMB284"/>
    <mergeCell ref="NMC283:NMC284"/>
    <mergeCell ref="NMD283:NMD284"/>
    <mergeCell ref="NMF283:NMF284"/>
    <mergeCell ref="NMG283:NMG284"/>
    <mergeCell ref="NMH283:NMH284"/>
    <mergeCell ref="NMJ283:NMJ284"/>
    <mergeCell ref="NMK283:NMK284"/>
    <mergeCell ref="NKS283:NKS284"/>
    <mergeCell ref="NKT283:NKT284"/>
    <mergeCell ref="NKV283:NKV284"/>
    <mergeCell ref="NKW283:NKW284"/>
    <mergeCell ref="NKX283:NKX284"/>
    <mergeCell ref="NKZ283:NKZ284"/>
    <mergeCell ref="NLA283:NLA284"/>
    <mergeCell ref="NLB283:NLB284"/>
    <mergeCell ref="NLD283:NLD284"/>
    <mergeCell ref="NLE283:NLE284"/>
    <mergeCell ref="NLF283:NLF284"/>
    <mergeCell ref="NLH283:NLH284"/>
    <mergeCell ref="NLI283:NLI284"/>
    <mergeCell ref="NLJ283:NLJ284"/>
    <mergeCell ref="NLL283:NLL284"/>
    <mergeCell ref="NLM283:NLM284"/>
    <mergeCell ref="NLN283:NLN284"/>
    <mergeCell ref="NJV283:NJV284"/>
    <mergeCell ref="NJX283:NJX284"/>
    <mergeCell ref="NJY283:NJY284"/>
    <mergeCell ref="NJZ283:NJZ284"/>
    <mergeCell ref="NKB283:NKB284"/>
    <mergeCell ref="NKC283:NKC284"/>
    <mergeCell ref="NKD283:NKD284"/>
    <mergeCell ref="NKF283:NKF284"/>
    <mergeCell ref="NKG283:NKG284"/>
    <mergeCell ref="NKH283:NKH284"/>
    <mergeCell ref="NKJ283:NKJ284"/>
    <mergeCell ref="NKK283:NKK284"/>
    <mergeCell ref="NKL283:NKL284"/>
    <mergeCell ref="NKN283:NKN284"/>
    <mergeCell ref="NKO283:NKO284"/>
    <mergeCell ref="NKP283:NKP284"/>
    <mergeCell ref="NKR283:NKR284"/>
    <mergeCell ref="NIZ283:NIZ284"/>
    <mergeCell ref="NJA283:NJA284"/>
    <mergeCell ref="NJB283:NJB284"/>
    <mergeCell ref="NJD283:NJD284"/>
    <mergeCell ref="NJE283:NJE284"/>
    <mergeCell ref="NJF283:NJF284"/>
    <mergeCell ref="NJH283:NJH284"/>
    <mergeCell ref="NJI283:NJI284"/>
    <mergeCell ref="NJJ283:NJJ284"/>
    <mergeCell ref="NJL283:NJL284"/>
    <mergeCell ref="NJM283:NJM284"/>
    <mergeCell ref="NJN283:NJN284"/>
    <mergeCell ref="NJP283:NJP284"/>
    <mergeCell ref="NJQ283:NJQ284"/>
    <mergeCell ref="NJR283:NJR284"/>
    <mergeCell ref="NJT283:NJT284"/>
    <mergeCell ref="NJU283:NJU284"/>
    <mergeCell ref="NIC283:NIC284"/>
    <mergeCell ref="NID283:NID284"/>
    <mergeCell ref="NIF283:NIF284"/>
    <mergeCell ref="NIG283:NIG284"/>
    <mergeCell ref="NIH283:NIH284"/>
    <mergeCell ref="NIJ283:NIJ284"/>
    <mergeCell ref="NIK283:NIK284"/>
    <mergeCell ref="NIL283:NIL284"/>
    <mergeCell ref="NIN283:NIN284"/>
    <mergeCell ref="NIO283:NIO284"/>
    <mergeCell ref="NIP283:NIP284"/>
    <mergeCell ref="NIR283:NIR284"/>
    <mergeCell ref="NIS283:NIS284"/>
    <mergeCell ref="NIT283:NIT284"/>
    <mergeCell ref="NIV283:NIV284"/>
    <mergeCell ref="NIW283:NIW284"/>
    <mergeCell ref="NIX283:NIX284"/>
    <mergeCell ref="NHF283:NHF284"/>
    <mergeCell ref="NHH283:NHH284"/>
    <mergeCell ref="NHI283:NHI284"/>
    <mergeCell ref="NHJ283:NHJ284"/>
    <mergeCell ref="NHL283:NHL284"/>
    <mergeCell ref="NHM283:NHM284"/>
    <mergeCell ref="NHN283:NHN284"/>
    <mergeCell ref="NHP283:NHP284"/>
    <mergeCell ref="NHQ283:NHQ284"/>
    <mergeCell ref="NHR283:NHR284"/>
    <mergeCell ref="NHT283:NHT284"/>
    <mergeCell ref="NHU283:NHU284"/>
    <mergeCell ref="NHV283:NHV284"/>
    <mergeCell ref="NHX283:NHX284"/>
    <mergeCell ref="NHY283:NHY284"/>
    <mergeCell ref="NHZ283:NHZ284"/>
    <mergeCell ref="NIB283:NIB284"/>
    <mergeCell ref="NGJ283:NGJ284"/>
    <mergeCell ref="NGK283:NGK284"/>
    <mergeCell ref="NGL283:NGL284"/>
    <mergeCell ref="NGN283:NGN284"/>
    <mergeCell ref="NGO283:NGO284"/>
    <mergeCell ref="NGP283:NGP284"/>
    <mergeCell ref="NGR283:NGR284"/>
    <mergeCell ref="NGS283:NGS284"/>
    <mergeCell ref="NGT283:NGT284"/>
    <mergeCell ref="NGV283:NGV284"/>
    <mergeCell ref="NGW283:NGW284"/>
    <mergeCell ref="NGX283:NGX284"/>
    <mergeCell ref="NGZ283:NGZ284"/>
    <mergeCell ref="NHA283:NHA284"/>
    <mergeCell ref="NHB283:NHB284"/>
    <mergeCell ref="NHD283:NHD284"/>
    <mergeCell ref="NHE283:NHE284"/>
    <mergeCell ref="NFM283:NFM284"/>
    <mergeCell ref="NFN283:NFN284"/>
    <mergeCell ref="NFP283:NFP284"/>
    <mergeCell ref="NFQ283:NFQ284"/>
    <mergeCell ref="NFR283:NFR284"/>
    <mergeCell ref="NFT283:NFT284"/>
    <mergeCell ref="NFU283:NFU284"/>
    <mergeCell ref="NFV283:NFV284"/>
    <mergeCell ref="NFX283:NFX284"/>
    <mergeCell ref="NFY283:NFY284"/>
    <mergeCell ref="NFZ283:NFZ284"/>
    <mergeCell ref="NGB283:NGB284"/>
    <mergeCell ref="NGC283:NGC284"/>
    <mergeCell ref="NGD283:NGD284"/>
    <mergeCell ref="NGF283:NGF284"/>
    <mergeCell ref="NGG283:NGG284"/>
    <mergeCell ref="NGH283:NGH284"/>
    <mergeCell ref="NEP283:NEP284"/>
    <mergeCell ref="NER283:NER284"/>
    <mergeCell ref="NES283:NES284"/>
    <mergeCell ref="NET283:NET284"/>
    <mergeCell ref="NEV283:NEV284"/>
    <mergeCell ref="NEW283:NEW284"/>
    <mergeCell ref="NEX283:NEX284"/>
    <mergeCell ref="NEZ283:NEZ284"/>
    <mergeCell ref="NFA283:NFA284"/>
    <mergeCell ref="NFB283:NFB284"/>
    <mergeCell ref="NFD283:NFD284"/>
    <mergeCell ref="NFE283:NFE284"/>
    <mergeCell ref="NFF283:NFF284"/>
    <mergeCell ref="NFH283:NFH284"/>
    <mergeCell ref="NFI283:NFI284"/>
    <mergeCell ref="NFJ283:NFJ284"/>
    <mergeCell ref="NFL283:NFL284"/>
    <mergeCell ref="NDT283:NDT284"/>
    <mergeCell ref="NDU283:NDU284"/>
    <mergeCell ref="NDV283:NDV284"/>
    <mergeCell ref="NDX283:NDX284"/>
    <mergeCell ref="NDY283:NDY284"/>
    <mergeCell ref="NDZ283:NDZ284"/>
    <mergeCell ref="NEB283:NEB284"/>
    <mergeCell ref="NEC283:NEC284"/>
    <mergeCell ref="NED283:NED284"/>
    <mergeCell ref="NEF283:NEF284"/>
    <mergeCell ref="NEG283:NEG284"/>
    <mergeCell ref="NEH283:NEH284"/>
    <mergeCell ref="NEJ283:NEJ284"/>
    <mergeCell ref="NEK283:NEK284"/>
    <mergeCell ref="NEL283:NEL284"/>
    <mergeCell ref="NEN283:NEN284"/>
    <mergeCell ref="NEO283:NEO284"/>
    <mergeCell ref="NCW283:NCW284"/>
    <mergeCell ref="NCX283:NCX284"/>
    <mergeCell ref="NCZ283:NCZ284"/>
    <mergeCell ref="NDA283:NDA284"/>
    <mergeCell ref="NDB283:NDB284"/>
    <mergeCell ref="NDD283:NDD284"/>
    <mergeCell ref="NDE283:NDE284"/>
    <mergeCell ref="NDF283:NDF284"/>
    <mergeCell ref="NDH283:NDH284"/>
    <mergeCell ref="NDI283:NDI284"/>
    <mergeCell ref="NDJ283:NDJ284"/>
    <mergeCell ref="NDL283:NDL284"/>
    <mergeCell ref="NDM283:NDM284"/>
    <mergeCell ref="NDN283:NDN284"/>
    <mergeCell ref="NDP283:NDP284"/>
    <mergeCell ref="NDQ283:NDQ284"/>
    <mergeCell ref="NDR283:NDR284"/>
    <mergeCell ref="NBZ283:NBZ284"/>
    <mergeCell ref="NCB283:NCB284"/>
    <mergeCell ref="NCC283:NCC284"/>
    <mergeCell ref="NCD283:NCD284"/>
    <mergeCell ref="NCF283:NCF284"/>
    <mergeCell ref="NCG283:NCG284"/>
    <mergeCell ref="NCH283:NCH284"/>
    <mergeCell ref="NCJ283:NCJ284"/>
    <mergeCell ref="NCK283:NCK284"/>
    <mergeCell ref="NCL283:NCL284"/>
    <mergeCell ref="NCN283:NCN284"/>
    <mergeCell ref="NCO283:NCO284"/>
    <mergeCell ref="NCP283:NCP284"/>
    <mergeCell ref="NCR283:NCR284"/>
    <mergeCell ref="NCS283:NCS284"/>
    <mergeCell ref="NCT283:NCT284"/>
    <mergeCell ref="NCV283:NCV284"/>
    <mergeCell ref="NBD283:NBD284"/>
    <mergeCell ref="NBE283:NBE284"/>
    <mergeCell ref="NBF283:NBF284"/>
    <mergeCell ref="NBH283:NBH284"/>
    <mergeCell ref="NBI283:NBI284"/>
    <mergeCell ref="NBJ283:NBJ284"/>
    <mergeCell ref="NBL283:NBL284"/>
    <mergeCell ref="NBM283:NBM284"/>
    <mergeCell ref="NBN283:NBN284"/>
    <mergeCell ref="NBP283:NBP284"/>
    <mergeCell ref="NBQ283:NBQ284"/>
    <mergeCell ref="NBR283:NBR284"/>
    <mergeCell ref="NBT283:NBT284"/>
    <mergeCell ref="NBU283:NBU284"/>
    <mergeCell ref="NBV283:NBV284"/>
    <mergeCell ref="NBX283:NBX284"/>
    <mergeCell ref="NBY283:NBY284"/>
    <mergeCell ref="NAG283:NAG284"/>
    <mergeCell ref="NAH283:NAH284"/>
    <mergeCell ref="NAJ283:NAJ284"/>
    <mergeCell ref="NAK283:NAK284"/>
    <mergeCell ref="NAL283:NAL284"/>
    <mergeCell ref="NAN283:NAN284"/>
    <mergeCell ref="NAO283:NAO284"/>
    <mergeCell ref="NAP283:NAP284"/>
    <mergeCell ref="NAR283:NAR284"/>
    <mergeCell ref="NAS283:NAS284"/>
    <mergeCell ref="NAT283:NAT284"/>
    <mergeCell ref="NAV283:NAV284"/>
    <mergeCell ref="NAW283:NAW284"/>
    <mergeCell ref="NAX283:NAX284"/>
    <mergeCell ref="NAZ283:NAZ284"/>
    <mergeCell ref="NBA283:NBA284"/>
    <mergeCell ref="NBB283:NBB284"/>
    <mergeCell ref="MZJ283:MZJ284"/>
    <mergeCell ref="MZL283:MZL284"/>
    <mergeCell ref="MZM283:MZM284"/>
    <mergeCell ref="MZN283:MZN284"/>
    <mergeCell ref="MZP283:MZP284"/>
    <mergeCell ref="MZQ283:MZQ284"/>
    <mergeCell ref="MZR283:MZR284"/>
    <mergeCell ref="MZT283:MZT284"/>
    <mergeCell ref="MZU283:MZU284"/>
    <mergeCell ref="MZV283:MZV284"/>
    <mergeCell ref="MZX283:MZX284"/>
    <mergeCell ref="MZY283:MZY284"/>
    <mergeCell ref="MZZ283:MZZ284"/>
    <mergeCell ref="NAB283:NAB284"/>
    <mergeCell ref="NAC283:NAC284"/>
    <mergeCell ref="NAD283:NAD284"/>
    <mergeCell ref="NAF283:NAF284"/>
    <mergeCell ref="MYN283:MYN284"/>
    <mergeCell ref="MYO283:MYO284"/>
    <mergeCell ref="MYP283:MYP284"/>
    <mergeCell ref="MYR283:MYR284"/>
    <mergeCell ref="MYS283:MYS284"/>
    <mergeCell ref="MYT283:MYT284"/>
    <mergeCell ref="MYV283:MYV284"/>
    <mergeCell ref="MYW283:MYW284"/>
    <mergeCell ref="MYX283:MYX284"/>
    <mergeCell ref="MYZ283:MYZ284"/>
    <mergeCell ref="MZA283:MZA284"/>
    <mergeCell ref="MZB283:MZB284"/>
    <mergeCell ref="MZD283:MZD284"/>
    <mergeCell ref="MZE283:MZE284"/>
    <mergeCell ref="MZF283:MZF284"/>
    <mergeCell ref="MZH283:MZH284"/>
    <mergeCell ref="MZI283:MZI284"/>
    <mergeCell ref="MXQ283:MXQ284"/>
    <mergeCell ref="MXR283:MXR284"/>
    <mergeCell ref="MXT283:MXT284"/>
    <mergeCell ref="MXU283:MXU284"/>
    <mergeCell ref="MXV283:MXV284"/>
    <mergeCell ref="MXX283:MXX284"/>
    <mergeCell ref="MXY283:MXY284"/>
    <mergeCell ref="MXZ283:MXZ284"/>
    <mergeCell ref="MYB283:MYB284"/>
    <mergeCell ref="MYC283:MYC284"/>
    <mergeCell ref="MYD283:MYD284"/>
    <mergeCell ref="MYF283:MYF284"/>
    <mergeCell ref="MYG283:MYG284"/>
    <mergeCell ref="MYH283:MYH284"/>
    <mergeCell ref="MYJ283:MYJ284"/>
    <mergeCell ref="MYK283:MYK284"/>
    <mergeCell ref="MYL283:MYL284"/>
    <mergeCell ref="MWT283:MWT284"/>
    <mergeCell ref="MWV283:MWV284"/>
    <mergeCell ref="MWW283:MWW284"/>
    <mergeCell ref="MWX283:MWX284"/>
    <mergeCell ref="MWZ283:MWZ284"/>
    <mergeCell ref="MXA283:MXA284"/>
    <mergeCell ref="MXB283:MXB284"/>
    <mergeCell ref="MXD283:MXD284"/>
    <mergeCell ref="MXE283:MXE284"/>
    <mergeCell ref="MXF283:MXF284"/>
    <mergeCell ref="MXH283:MXH284"/>
    <mergeCell ref="MXI283:MXI284"/>
    <mergeCell ref="MXJ283:MXJ284"/>
    <mergeCell ref="MXL283:MXL284"/>
    <mergeCell ref="MXM283:MXM284"/>
    <mergeCell ref="MXN283:MXN284"/>
    <mergeCell ref="MXP283:MXP284"/>
    <mergeCell ref="MVX283:MVX284"/>
    <mergeCell ref="MVY283:MVY284"/>
    <mergeCell ref="MVZ283:MVZ284"/>
    <mergeCell ref="MWB283:MWB284"/>
    <mergeCell ref="MWC283:MWC284"/>
    <mergeCell ref="MWD283:MWD284"/>
    <mergeCell ref="MWF283:MWF284"/>
    <mergeCell ref="MWG283:MWG284"/>
    <mergeCell ref="MWH283:MWH284"/>
    <mergeCell ref="MWJ283:MWJ284"/>
    <mergeCell ref="MWK283:MWK284"/>
    <mergeCell ref="MWL283:MWL284"/>
    <mergeCell ref="MWN283:MWN284"/>
    <mergeCell ref="MWO283:MWO284"/>
    <mergeCell ref="MWP283:MWP284"/>
    <mergeCell ref="MWR283:MWR284"/>
    <mergeCell ref="MWS283:MWS284"/>
    <mergeCell ref="MVA283:MVA284"/>
    <mergeCell ref="MVB283:MVB284"/>
    <mergeCell ref="MVD283:MVD284"/>
    <mergeCell ref="MVE283:MVE284"/>
    <mergeCell ref="MVF283:MVF284"/>
    <mergeCell ref="MVH283:MVH284"/>
    <mergeCell ref="MVI283:MVI284"/>
    <mergeCell ref="MVJ283:MVJ284"/>
    <mergeCell ref="MVL283:MVL284"/>
    <mergeCell ref="MVM283:MVM284"/>
    <mergeCell ref="MVN283:MVN284"/>
    <mergeCell ref="MVP283:MVP284"/>
    <mergeCell ref="MVQ283:MVQ284"/>
    <mergeCell ref="MVR283:MVR284"/>
    <mergeCell ref="MVT283:MVT284"/>
    <mergeCell ref="MVU283:MVU284"/>
    <mergeCell ref="MVV283:MVV284"/>
    <mergeCell ref="MUD283:MUD284"/>
    <mergeCell ref="MUF283:MUF284"/>
    <mergeCell ref="MUG283:MUG284"/>
    <mergeCell ref="MUH283:MUH284"/>
    <mergeCell ref="MUJ283:MUJ284"/>
    <mergeCell ref="MUK283:MUK284"/>
    <mergeCell ref="MUL283:MUL284"/>
    <mergeCell ref="MUN283:MUN284"/>
    <mergeCell ref="MUO283:MUO284"/>
    <mergeCell ref="MUP283:MUP284"/>
    <mergeCell ref="MUR283:MUR284"/>
    <mergeCell ref="MUS283:MUS284"/>
    <mergeCell ref="MUT283:MUT284"/>
    <mergeCell ref="MUV283:MUV284"/>
    <mergeCell ref="MUW283:MUW284"/>
    <mergeCell ref="MUX283:MUX284"/>
    <mergeCell ref="MUZ283:MUZ284"/>
    <mergeCell ref="MTH283:MTH284"/>
    <mergeCell ref="MTI283:MTI284"/>
    <mergeCell ref="MTJ283:MTJ284"/>
    <mergeCell ref="MTL283:MTL284"/>
    <mergeCell ref="MTM283:MTM284"/>
    <mergeCell ref="MTN283:MTN284"/>
    <mergeCell ref="MTP283:MTP284"/>
    <mergeCell ref="MTQ283:MTQ284"/>
    <mergeCell ref="MTR283:MTR284"/>
    <mergeCell ref="MTT283:MTT284"/>
    <mergeCell ref="MTU283:MTU284"/>
    <mergeCell ref="MTV283:MTV284"/>
    <mergeCell ref="MTX283:MTX284"/>
    <mergeCell ref="MTY283:MTY284"/>
    <mergeCell ref="MTZ283:MTZ284"/>
    <mergeCell ref="MUB283:MUB284"/>
    <mergeCell ref="MUC283:MUC284"/>
    <mergeCell ref="MSK283:MSK284"/>
    <mergeCell ref="MSL283:MSL284"/>
    <mergeCell ref="MSN283:MSN284"/>
    <mergeCell ref="MSO283:MSO284"/>
    <mergeCell ref="MSP283:MSP284"/>
    <mergeCell ref="MSR283:MSR284"/>
    <mergeCell ref="MSS283:MSS284"/>
    <mergeCell ref="MST283:MST284"/>
    <mergeCell ref="MSV283:MSV284"/>
    <mergeCell ref="MSW283:MSW284"/>
    <mergeCell ref="MSX283:MSX284"/>
    <mergeCell ref="MSZ283:MSZ284"/>
    <mergeCell ref="MTA283:MTA284"/>
    <mergeCell ref="MTB283:MTB284"/>
    <mergeCell ref="MTD283:MTD284"/>
    <mergeCell ref="MTE283:MTE284"/>
    <mergeCell ref="MTF283:MTF284"/>
    <mergeCell ref="MRN283:MRN284"/>
    <mergeCell ref="MRP283:MRP284"/>
    <mergeCell ref="MRQ283:MRQ284"/>
    <mergeCell ref="MRR283:MRR284"/>
    <mergeCell ref="MRT283:MRT284"/>
    <mergeCell ref="MRU283:MRU284"/>
    <mergeCell ref="MRV283:MRV284"/>
    <mergeCell ref="MRX283:MRX284"/>
    <mergeCell ref="MRY283:MRY284"/>
    <mergeCell ref="MRZ283:MRZ284"/>
    <mergeCell ref="MSB283:MSB284"/>
    <mergeCell ref="MSC283:MSC284"/>
    <mergeCell ref="MSD283:MSD284"/>
    <mergeCell ref="MSF283:MSF284"/>
    <mergeCell ref="MSG283:MSG284"/>
    <mergeCell ref="MSH283:MSH284"/>
    <mergeCell ref="MSJ283:MSJ284"/>
    <mergeCell ref="MQR283:MQR284"/>
    <mergeCell ref="MQS283:MQS284"/>
    <mergeCell ref="MQT283:MQT284"/>
    <mergeCell ref="MQV283:MQV284"/>
    <mergeCell ref="MQW283:MQW284"/>
    <mergeCell ref="MQX283:MQX284"/>
    <mergeCell ref="MQZ283:MQZ284"/>
    <mergeCell ref="MRA283:MRA284"/>
    <mergeCell ref="MRB283:MRB284"/>
    <mergeCell ref="MRD283:MRD284"/>
    <mergeCell ref="MRE283:MRE284"/>
    <mergeCell ref="MRF283:MRF284"/>
    <mergeCell ref="MRH283:MRH284"/>
    <mergeCell ref="MRI283:MRI284"/>
    <mergeCell ref="MRJ283:MRJ284"/>
    <mergeCell ref="MRL283:MRL284"/>
    <mergeCell ref="MRM283:MRM284"/>
    <mergeCell ref="MPU283:MPU284"/>
    <mergeCell ref="MPV283:MPV284"/>
    <mergeCell ref="MPX283:MPX284"/>
    <mergeCell ref="MPY283:MPY284"/>
    <mergeCell ref="MPZ283:MPZ284"/>
    <mergeCell ref="MQB283:MQB284"/>
    <mergeCell ref="MQC283:MQC284"/>
    <mergeCell ref="MQD283:MQD284"/>
    <mergeCell ref="MQF283:MQF284"/>
    <mergeCell ref="MQG283:MQG284"/>
    <mergeCell ref="MQH283:MQH284"/>
    <mergeCell ref="MQJ283:MQJ284"/>
    <mergeCell ref="MQK283:MQK284"/>
    <mergeCell ref="MQL283:MQL284"/>
    <mergeCell ref="MQN283:MQN284"/>
    <mergeCell ref="MQO283:MQO284"/>
    <mergeCell ref="MQP283:MQP284"/>
    <mergeCell ref="MOX283:MOX284"/>
    <mergeCell ref="MOZ283:MOZ284"/>
    <mergeCell ref="MPA283:MPA284"/>
    <mergeCell ref="MPB283:MPB284"/>
    <mergeCell ref="MPD283:MPD284"/>
    <mergeCell ref="MPE283:MPE284"/>
    <mergeCell ref="MPF283:MPF284"/>
    <mergeCell ref="MPH283:MPH284"/>
    <mergeCell ref="MPI283:MPI284"/>
    <mergeCell ref="MPJ283:MPJ284"/>
    <mergeCell ref="MPL283:MPL284"/>
    <mergeCell ref="MPM283:MPM284"/>
    <mergeCell ref="MPN283:MPN284"/>
    <mergeCell ref="MPP283:MPP284"/>
    <mergeCell ref="MPQ283:MPQ284"/>
    <mergeCell ref="MPR283:MPR284"/>
    <mergeCell ref="MPT283:MPT284"/>
    <mergeCell ref="MOB283:MOB284"/>
    <mergeCell ref="MOC283:MOC284"/>
    <mergeCell ref="MOD283:MOD284"/>
    <mergeCell ref="MOF283:MOF284"/>
    <mergeCell ref="MOG283:MOG284"/>
    <mergeCell ref="MOH283:MOH284"/>
    <mergeCell ref="MOJ283:MOJ284"/>
    <mergeCell ref="MOK283:MOK284"/>
    <mergeCell ref="MOL283:MOL284"/>
    <mergeCell ref="MON283:MON284"/>
    <mergeCell ref="MOO283:MOO284"/>
    <mergeCell ref="MOP283:MOP284"/>
    <mergeCell ref="MOR283:MOR284"/>
    <mergeCell ref="MOS283:MOS284"/>
    <mergeCell ref="MOT283:MOT284"/>
    <mergeCell ref="MOV283:MOV284"/>
    <mergeCell ref="MOW283:MOW284"/>
    <mergeCell ref="MNE283:MNE284"/>
    <mergeCell ref="MNF283:MNF284"/>
    <mergeCell ref="MNH283:MNH284"/>
    <mergeCell ref="MNI283:MNI284"/>
    <mergeCell ref="MNJ283:MNJ284"/>
    <mergeCell ref="MNL283:MNL284"/>
    <mergeCell ref="MNM283:MNM284"/>
    <mergeCell ref="MNN283:MNN284"/>
    <mergeCell ref="MNP283:MNP284"/>
    <mergeCell ref="MNQ283:MNQ284"/>
    <mergeCell ref="MNR283:MNR284"/>
    <mergeCell ref="MNT283:MNT284"/>
    <mergeCell ref="MNU283:MNU284"/>
    <mergeCell ref="MNV283:MNV284"/>
    <mergeCell ref="MNX283:MNX284"/>
    <mergeCell ref="MNY283:MNY284"/>
    <mergeCell ref="MNZ283:MNZ284"/>
    <mergeCell ref="MMH283:MMH284"/>
    <mergeCell ref="MMJ283:MMJ284"/>
    <mergeCell ref="MMK283:MMK284"/>
    <mergeCell ref="MML283:MML284"/>
    <mergeCell ref="MMN283:MMN284"/>
    <mergeCell ref="MMO283:MMO284"/>
    <mergeCell ref="MMP283:MMP284"/>
    <mergeCell ref="MMR283:MMR284"/>
    <mergeCell ref="MMS283:MMS284"/>
    <mergeCell ref="MMT283:MMT284"/>
    <mergeCell ref="MMV283:MMV284"/>
    <mergeCell ref="MMW283:MMW284"/>
    <mergeCell ref="MMX283:MMX284"/>
    <mergeCell ref="MMZ283:MMZ284"/>
    <mergeCell ref="MNA283:MNA284"/>
    <mergeCell ref="MNB283:MNB284"/>
    <mergeCell ref="MND283:MND284"/>
    <mergeCell ref="MLL283:MLL284"/>
    <mergeCell ref="MLM283:MLM284"/>
    <mergeCell ref="MLN283:MLN284"/>
    <mergeCell ref="MLP283:MLP284"/>
    <mergeCell ref="MLQ283:MLQ284"/>
    <mergeCell ref="MLR283:MLR284"/>
    <mergeCell ref="MLT283:MLT284"/>
    <mergeCell ref="MLU283:MLU284"/>
    <mergeCell ref="MLV283:MLV284"/>
    <mergeCell ref="MLX283:MLX284"/>
    <mergeCell ref="MLY283:MLY284"/>
    <mergeCell ref="MLZ283:MLZ284"/>
    <mergeCell ref="MMB283:MMB284"/>
    <mergeCell ref="MMC283:MMC284"/>
    <mergeCell ref="MMD283:MMD284"/>
    <mergeCell ref="MMF283:MMF284"/>
    <mergeCell ref="MMG283:MMG284"/>
    <mergeCell ref="MKO283:MKO284"/>
    <mergeCell ref="MKP283:MKP284"/>
    <mergeCell ref="MKR283:MKR284"/>
    <mergeCell ref="MKS283:MKS284"/>
    <mergeCell ref="MKT283:MKT284"/>
    <mergeCell ref="MKV283:MKV284"/>
    <mergeCell ref="MKW283:MKW284"/>
    <mergeCell ref="MKX283:MKX284"/>
    <mergeCell ref="MKZ283:MKZ284"/>
    <mergeCell ref="MLA283:MLA284"/>
    <mergeCell ref="MLB283:MLB284"/>
    <mergeCell ref="MLD283:MLD284"/>
    <mergeCell ref="MLE283:MLE284"/>
    <mergeCell ref="MLF283:MLF284"/>
    <mergeCell ref="MLH283:MLH284"/>
    <mergeCell ref="MLI283:MLI284"/>
    <mergeCell ref="MLJ283:MLJ284"/>
    <mergeCell ref="MJR283:MJR284"/>
    <mergeCell ref="MJT283:MJT284"/>
    <mergeCell ref="MJU283:MJU284"/>
    <mergeCell ref="MJV283:MJV284"/>
    <mergeCell ref="MJX283:MJX284"/>
    <mergeCell ref="MJY283:MJY284"/>
    <mergeCell ref="MJZ283:MJZ284"/>
    <mergeCell ref="MKB283:MKB284"/>
    <mergeCell ref="MKC283:MKC284"/>
    <mergeCell ref="MKD283:MKD284"/>
    <mergeCell ref="MKF283:MKF284"/>
    <mergeCell ref="MKG283:MKG284"/>
    <mergeCell ref="MKH283:MKH284"/>
    <mergeCell ref="MKJ283:MKJ284"/>
    <mergeCell ref="MKK283:MKK284"/>
    <mergeCell ref="MKL283:MKL284"/>
    <mergeCell ref="MKN283:MKN284"/>
    <mergeCell ref="MIV283:MIV284"/>
    <mergeCell ref="MIW283:MIW284"/>
    <mergeCell ref="MIX283:MIX284"/>
    <mergeCell ref="MIZ283:MIZ284"/>
    <mergeCell ref="MJA283:MJA284"/>
    <mergeCell ref="MJB283:MJB284"/>
    <mergeCell ref="MJD283:MJD284"/>
    <mergeCell ref="MJE283:MJE284"/>
    <mergeCell ref="MJF283:MJF284"/>
    <mergeCell ref="MJH283:MJH284"/>
    <mergeCell ref="MJI283:MJI284"/>
    <mergeCell ref="MJJ283:MJJ284"/>
    <mergeCell ref="MJL283:MJL284"/>
    <mergeCell ref="MJM283:MJM284"/>
    <mergeCell ref="MJN283:MJN284"/>
    <mergeCell ref="MJP283:MJP284"/>
    <mergeCell ref="MJQ283:MJQ284"/>
    <mergeCell ref="MHY283:MHY284"/>
    <mergeCell ref="MHZ283:MHZ284"/>
    <mergeCell ref="MIB283:MIB284"/>
    <mergeCell ref="MIC283:MIC284"/>
    <mergeCell ref="MID283:MID284"/>
    <mergeCell ref="MIF283:MIF284"/>
    <mergeCell ref="MIG283:MIG284"/>
    <mergeCell ref="MIH283:MIH284"/>
    <mergeCell ref="MIJ283:MIJ284"/>
    <mergeCell ref="MIK283:MIK284"/>
    <mergeCell ref="MIL283:MIL284"/>
    <mergeCell ref="MIN283:MIN284"/>
    <mergeCell ref="MIO283:MIO284"/>
    <mergeCell ref="MIP283:MIP284"/>
    <mergeCell ref="MIR283:MIR284"/>
    <mergeCell ref="MIS283:MIS284"/>
    <mergeCell ref="MIT283:MIT284"/>
    <mergeCell ref="MHB283:MHB284"/>
    <mergeCell ref="MHD283:MHD284"/>
    <mergeCell ref="MHE283:MHE284"/>
    <mergeCell ref="MHF283:MHF284"/>
    <mergeCell ref="MHH283:MHH284"/>
    <mergeCell ref="MHI283:MHI284"/>
    <mergeCell ref="MHJ283:MHJ284"/>
    <mergeCell ref="MHL283:MHL284"/>
    <mergeCell ref="MHM283:MHM284"/>
    <mergeCell ref="MHN283:MHN284"/>
    <mergeCell ref="MHP283:MHP284"/>
    <mergeCell ref="MHQ283:MHQ284"/>
    <mergeCell ref="MHR283:MHR284"/>
    <mergeCell ref="MHT283:MHT284"/>
    <mergeCell ref="MHU283:MHU284"/>
    <mergeCell ref="MHV283:MHV284"/>
    <mergeCell ref="MHX283:MHX284"/>
    <mergeCell ref="MGF283:MGF284"/>
    <mergeCell ref="MGG283:MGG284"/>
    <mergeCell ref="MGH283:MGH284"/>
    <mergeCell ref="MGJ283:MGJ284"/>
    <mergeCell ref="MGK283:MGK284"/>
    <mergeCell ref="MGL283:MGL284"/>
    <mergeCell ref="MGN283:MGN284"/>
    <mergeCell ref="MGO283:MGO284"/>
    <mergeCell ref="MGP283:MGP284"/>
    <mergeCell ref="MGR283:MGR284"/>
    <mergeCell ref="MGS283:MGS284"/>
    <mergeCell ref="MGT283:MGT284"/>
    <mergeCell ref="MGV283:MGV284"/>
    <mergeCell ref="MGW283:MGW284"/>
    <mergeCell ref="MGX283:MGX284"/>
    <mergeCell ref="MGZ283:MGZ284"/>
    <mergeCell ref="MHA283:MHA284"/>
    <mergeCell ref="MFI283:MFI284"/>
    <mergeCell ref="MFJ283:MFJ284"/>
    <mergeCell ref="MFL283:MFL284"/>
    <mergeCell ref="MFM283:MFM284"/>
    <mergeCell ref="MFN283:MFN284"/>
    <mergeCell ref="MFP283:MFP284"/>
    <mergeCell ref="MFQ283:MFQ284"/>
    <mergeCell ref="MFR283:MFR284"/>
    <mergeCell ref="MFT283:MFT284"/>
    <mergeCell ref="MFU283:MFU284"/>
    <mergeCell ref="MFV283:MFV284"/>
    <mergeCell ref="MFX283:MFX284"/>
    <mergeCell ref="MFY283:MFY284"/>
    <mergeCell ref="MFZ283:MFZ284"/>
    <mergeCell ref="MGB283:MGB284"/>
    <mergeCell ref="MGC283:MGC284"/>
    <mergeCell ref="MGD283:MGD284"/>
    <mergeCell ref="MEL283:MEL284"/>
    <mergeCell ref="MEN283:MEN284"/>
    <mergeCell ref="MEO283:MEO284"/>
    <mergeCell ref="MEP283:MEP284"/>
    <mergeCell ref="MER283:MER284"/>
    <mergeCell ref="MES283:MES284"/>
    <mergeCell ref="MET283:MET284"/>
    <mergeCell ref="MEV283:MEV284"/>
    <mergeCell ref="MEW283:MEW284"/>
    <mergeCell ref="MEX283:MEX284"/>
    <mergeCell ref="MEZ283:MEZ284"/>
    <mergeCell ref="MFA283:MFA284"/>
    <mergeCell ref="MFB283:MFB284"/>
    <mergeCell ref="MFD283:MFD284"/>
    <mergeCell ref="MFE283:MFE284"/>
    <mergeCell ref="MFF283:MFF284"/>
    <mergeCell ref="MFH283:MFH284"/>
    <mergeCell ref="MDP283:MDP284"/>
    <mergeCell ref="MDQ283:MDQ284"/>
    <mergeCell ref="MDR283:MDR284"/>
    <mergeCell ref="MDT283:MDT284"/>
    <mergeCell ref="MDU283:MDU284"/>
    <mergeCell ref="MDV283:MDV284"/>
    <mergeCell ref="MDX283:MDX284"/>
    <mergeCell ref="MDY283:MDY284"/>
    <mergeCell ref="MDZ283:MDZ284"/>
    <mergeCell ref="MEB283:MEB284"/>
    <mergeCell ref="MEC283:MEC284"/>
    <mergeCell ref="MED283:MED284"/>
    <mergeCell ref="MEF283:MEF284"/>
    <mergeCell ref="MEG283:MEG284"/>
    <mergeCell ref="MEH283:MEH284"/>
    <mergeCell ref="MEJ283:MEJ284"/>
    <mergeCell ref="MEK283:MEK284"/>
    <mergeCell ref="MCS283:MCS284"/>
    <mergeCell ref="MCT283:MCT284"/>
    <mergeCell ref="MCV283:MCV284"/>
    <mergeCell ref="MCW283:MCW284"/>
    <mergeCell ref="MCX283:MCX284"/>
    <mergeCell ref="MCZ283:MCZ284"/>
    <mergeCell ref="MDA283:MDA284"/>
    <mergeCell ref="MDB283:MDB284"/>
    <mergeCell ref="MDD283:MDD284"/>
    <mergeCell ref="MDE283:MDE284"/>
    <mergeCell ref="MDF283:MDF284"/>
    <mergeCell ref="MDH283:MDH284"/>
    <mergeCell ref="MDI283:MDI284"/>
    <mergeCell ref="MDJ283:MDJ284"/>
    <mergeCell ref="MDL283:MDL284"/>
    <mergeCell ref="MDM283:MDM284"/>
    <mergeCell ref="MDN283:MDN284"/>
    <mergeCell ref="MBV283:MBV284"/>
    <mergeCell ref="MBX283:MBX284"/>
    <mergeCell ref="MBY283:MBY284"/>
    <mergeCell ref="MBZ283:MBZ284"/>
    <mergeCell ref="MCB283:MCB284"/>
    <mergeCell ref="MCC283:MCC284"/>
    <mergeCell ref="MCD283:MCD284"/>
    <mergeCell ref="MCF283:MCF284"/>
    <mergeCell ref="MCG283:MCG284"/>
    <mergeCell ref="MCH283:MCH284"/>
    <mergeCell ref="MCJ283:MCJ284"/>
    <mergeCell ref="MCK283:MCK284"/>
    <mergeCell ref="MCL283:MCL284"/>
    <mergeCell ref="MCN283:MCN284"/>
    <mergeCell ref="MCO283:MCO284"/>
    <mergeCell ref="MCP283:MCP284"/>
    <mergeCell ref="MCR283:MCR284"/>
    <mergeCell ref="MAZ283:MAZ284"/>
    <mergeCell ref="MBA283:MBA284"/>
    <mergeCell ref="MBB283:MBB284"/>
    <mergeCell ref="MBD283:MBD284"/>
    <mergeCell ref="MBE283:MBE284"/>
    <mergeCell ref="MBF283:MBF284"/>
    <mergeCell ref="MBH283:MBH284"/>
    <mergeCell ref="MBI283:MBI284"/>
    <mergeCell ref="MBJ283:MBJ284"/>
    <mergeCell ref="MBL283:MBL284"/>
    <mergeCell ref="MBM283:MBM284"/>
    <mergeCell ref="MBN283:MBN284"/>
    <mergeCell ref="MBP283:MBP284"/>
    <mergeCell ref="MBQ283:MBQ284"/>
    <mergeCell ref="MBR283:MBR284"/>
    <mergeCell ref="MBT283:MBT284"/>
    <mergeCell ref="MBU283:MBU284"/>
    <mergeCell ref="MAC283:MAC284"/>
    <mergeCell ref="MAD283:MAD284"/>
    <mergeCell ref="MAF283:MAF284"/>
    <mergeCell ref="MAG283:MAG284"/>
    <mergeCell ref="MAH283:MAH284"/>
    <mergeCell ref="MAJ283:MAJ284"/>
    <mergeCell ref="MAK283:MAK284"/>
    <mergeCell ref="MAL283:MAL284"/>
    <mergeCell ref="MAN283:MAN284"/>
    <mergeCell ref="MAO283:MAO284"/>
    <mergeCell ref="MAP283:MAP284"/>
    <mergeCell ref="MAR283:MAR284"/>
    <mergeCell ref="MAS283:MAS284"/>
    <mergeCell ref="MAT283:MAT284"/>
    <mergeCell ref="MAV283:MAV284"/>
    <mergeCell ref="MAW283:MAW284"/>
    <mergeCell ref="MAX283:MAX284"/>
    <mergeCell ref="LZF283:LZF284"/>
    <mergeCell ref="LZH283:LZH284"/>
    <mergeCell ref="LZI283:LZI284"/>
    <mergeCell ref="LZJ283:LZJ284"/>
    <mergeCell ref="LZL283:LZL284"/>
    <mergeCell ref="LZM283:LZM284"/>
    <mergeCell ref="LZN283:LZN284"/>
    <mergeCell ref="LZP283:LZP284"/>
    <mergeCell ref="LZQ283:LZQ284"/>
    <mergeCell ref="LZR283:LZR284"/>
    <mergeCell ref="LZT283:LZT284"/>
    <mergeCell ref="LZU283:LZU284"/>
    <mergeCell ref="LZV283:LZV284"/>
    <mergeCell ref="LZX283:LZX284"/>
    <mergeCell ref="LZY283:LZY284"/>
    <mergeCell ref="LZZ283:LZZ284"/>
    <mergeCell ref="MAB283:MAB284"/>
    <mergeCell ref="LYJ283:LYJ284"/>
    <mergeCell ref="LYK283:LYK284"/>
    <mergeCell ref="LYL283:LYL284"/>
    <mergeCell ref="LYN283:LYN284"/>
    <mergeCell ref="LYO283:LYO284"/>
    <mergeCell ref="LYP283:LYP284"/>
    <mergeCell ref="LYR283:LYR284"/>
    <mergeCell ref="LYS283:LYS284"/>
    <mergeCell ref="LYT283:LYT284"/>
    <mergeCell ref="LYV283:LYV284"/>
    <mergeCell ref="LYW283:LYW284"/>
    <mergeCell ref="LYX283:LYX284"/>
    <mergeCell ref="LYZ283:LYZ284"/>
    <mergeCell ref="LZA283:LZA284"/>
    <mergeCell ref="LZB283:LZB284"/>
    <mergeCell ref="LZD283:LZD284"/>
    <mergeCell ref="LZE283:LZE284"/>
    <mergeCell ref="LXM283:LXM284"/>
    <mergeCell ref="LXN283:LXN284"/>
    <mergeCell ref="LXP283:LXP284"/>
    <mergeCell ref="LXQ283:LXQ284"/>
    <mergeCell ref="LXR283:LXR284"/>
    <mergeCell ref="LXT283:LXT284"/>
    <mergeCell ref="LXU283:LXU284"/>
    <mergeCell ref="LXV283:LXV284"/>
    <mergeCell ref="LXX283:LXX284"/>
    <mergeCell ref="LXY283:LXY284"/>
    <mergeCell ref="LXZ283:LXZ284"/>
    <mergeCell ref="LYB283:LYB284"/>
    <mergeCell ref="LYC283:LYC284"/>
    <mergeCell ref="LYD283:LYD284"/>
    <mergeCell ref="LYF283:LYF284"/>
    <mergeCell ref="LYG283:LYG284"/>
    <mergeCell ref="LYH283:LYH284"/>
    <mergeCell ref="LWP283:LWP284"/>
    <mergeCell ref="LWR283:LWR284"/>
    <mergeCell ref="LWS283:LWS284"/>
    <mergeCell ref="LWT283:LWT284"/>
    <mergeCell ref="LWV283:LWV284"/>
    <mergeCell ref="LWW283:LWW284"/>
    <mergeCell ref="LWX283:LWX284"/>
    <mergeCell ref="LWZ283:LWZ284"/>
    <mergeCell ref="LXA283:LXA284"/>
    <mergeCell ref="LXB283:LXB284"/>
    <mergeCell ref="LXD283:LXD284"/>
    <mergeCell ref="LXE283:LXE284"/>
    <mergeCell ref="LXF283:LXF284"/>
    <mergeCell ref="LXH283:LXH284"/>
    <mergeCell ref="LXI283:LXI284"/>
    <mergeCell ref="LXJ283:LXJ284"/>
    <mergeCell ref="LXL283:LXL284"/>
    <mergeCell ref="LVT283:LVT284"/>
    <mergeCell ref="LVU283:LVU284"/>
    <mergeCell ref="LVV283:LVV284"/>
    <mergeCell ref="LVX283:LVX284"/>
    <mergeCell ref="LVY283:LVY284"/>
    <mergeCell ref="LVZ283:LVZ284"/>
    <mergeCell ref="LWB283:LWB284"/>
    <mergeCell ref="LWC283:LWC284"/>
    <mergeCell ref="LWD283:LWD284"/>
    <mergeCell ref="LWF283:LWF284"/>
    <mergeCell ref="LWG283:LWG284"/>
    <mergeCell ref="LWH283:LWH284"/>
    <mergeCell ref="LWJ283:LWJ284"/>
    <mergeCell ref="LWK283:LWK284"/>
    <mergeCell ref="LWL283:LWL284"/>
    <mergeCell ref="LWN283:LWN284"/>
    <mergeCell ref="LWO283:LWO284"/>
    <mergeCell ref="LUW283:LUW284"/>
    <mergeCell ref="LUX283:LUX284"/>
    <mergeCell ref="LUZ283:LUZ284"/>
    <mergeCell ref="LVA283:LVA284"/>
    <mergeCell ref="LVB283:LVB284"/>
    <mergeCell ref="LVD283:LVD284"/>
    <mergeCell ref="LVE283:LVE284"/>
    <mergeCell ref="LVF283:LVF284"/>
    <mergeCell ref="LVH283:LVH284"/>
    <mergeCell ref="LVI283:LVI284"/>
    <mergeCell ref="LVJ283:LVJ284"/>
    <mergeCell ref="LVL283:LVL284"/>
    <mergeCell ref="LVM283:LVM284"/>
    <mergeCell ref="LVN283:LVN284"/>
    <mergeCell ref="LVP283:LVP284"/>
    <mergeCell ref="LVQ283:LVQ284"/>
    <mergeCell ref="LVR283:LVR284"/>
    <mergeCell ref="LTZ283:LTZ284"/>
    <mergeCell ref="LUB283:LUB284"/>
    <mergeCell ref="LUC283:LUC284"/>
    <mergeCell ref="LUD283:LUD284"/>
    <mergeCell ref="LUF283:LUF284"/>
    <mergeCell ref="LUG283:LUG284"/>
    <mergeCell ref="LUH283:LUH284"/>
    <mergeCell ref="LUJ283:LUJ284"/>
    <mergeCell ref="LUK283:LUK284"/>
    <mergeCell ref="LUL283:LUL284"/>
    <mergeCell ref="LUN283:LUN284"/>
    <mergeCell ref="LUO283:LUO284"/>
    <mergeCell ref="LUP283:LUP284"/>
    <mergeCell ref="LUR283:LUR284"/>
    <mergeCell ref="LUS283:LUS284"/>
    <mergeCell ref="LUT283:LUT284"/>
    <mergeCell ref="LUV283:LUV284"/>
    <mergeCell ref="LTD283:LTD284"/>
    <mergeCell ref="LTE283:LTE284"/>
    <mergeCell ref="LTF283:LTF284"/>
    <mergeCell ref="LTH283:LTH284"/>
    <mergeCell ref="LTI283:LTI284"/>
    <mergeCell ref="LTJ283:LTJ284"/>
    <mergeCell ref="LTL283:LTL284"/>
    <mergeCell ref="LTM283:LTM284"/>
    <mergeCell ref="LTN283:LTN284"/>
    <mergeCell ref="LTP283:LTP284"/>
    <mergeCell ref="LTQ283:LTQ284"/>
    <mergeCell ref="LTR283:LTR284"/>
    <mergeCell ref="LTT283:LTT284"/>
    <mergeCell ref="LTU283:LTU284"/>
    <mergeCell ref="LTV283:LTV284"/>
    <mergeCell ref="LTX283:LTX284"/>
    <mergeCell ref="LTY283:LTY284"/>
    <mergeCell ref="LSG283:LSG284"/>
    <mergeCell ref="LSH283:LSH284"/>
    <mergeCell ref="LSJ283:LSJ284"/>
    <mergeCell ref="LSK283:LSK284"/>
    <mergeCell ref="LSL283:LSL284"/>
    <mergeCell ref="LSN283:LSN284"/>
    <mergeCell ref="LSO283:LSO284"/>
    <mergeCell ref="LSP283:LSP284"/>
    <mergeCell ref="LSR283:LSR284"/>
    <mergeCell ref="LSS283:LSS284"/>
    <mergeCell ref="LST283:LST284"/>
    <mergeCell ref="LSV283:LSV284"/>
    <mergeCell ref="LSW283:LSW284"/>
    <mergeCell ref="LSX283:LSX284"/>
    <mergeCell ref="LSZ283:LSZ284"/>
    <mergeCell ref="LTA283:LTA284"/>
    <mergeCell ref="LTB283:LTB284"/>
    <mergeCell ref="LRJ283:LRJ284"/>
    <mergeCell ref="LRL283:LRL284"/>
    <mergeCell ref="LRM283:LRM284"/>
    <mergeCell ref="LRN283:LRN284"/>
    <mergeCell ref="LRP283:LRP284"/>
    <mergeCell ref="LRQ283:LRQ284"/>
    <mergeCell ref="LRR283:LRR284"/>
    <mergeCell ref="LRT283:LRT284"/>
    <mergeCell ref="LRU283:LRU284"/>
    <mergeCell ref="LRV283:LRV284"/>
    <mergeCell ref="LRX283:LRX284"/>
    <mergeCell ref="LRY283:LRY284"/>
    <mergeCell ref="LRZ283:LRZ284"/>
    <mergeCell ref="LSB283:LSB284"/>
    <mergeCell ref="LSC283:LSC284"/>
    <mergeCell ref="LSD283:LSD284"/>
    <mergeCell ref="LSF283:LSF284"/>
    <mergeCell ref="LQN283:LQN284"/>
    <mergeCell ref="LQO283:LQO284"/>
    <mergeCell ref="LQP283:LQP284"/>
    <mergeCell ref="LQR283:LQR284"/>
    <mergeCell ref="LQS283:LQS284"/>
    <mergeCell ref="LQT283:LQT284"/>
    <mergeCell ref="LQV283:LQV284"/>
    <mergeCell ref="LQW283:LQW284"/>
    <mergeCell ref="LQX283:LQX284"/>
    <mergeCell ref="LQZ283:LQZ284"/>
    <mergeCell ref="LRA283:LRA284"/>
    <mergeCell ref="LRB283:LRB284"/>
    <mergeCell ref="LRD283:LRD284"/>
    <mergeCell ref="LRE283:LRE284"/>
    <mergeCell ref="LRF283:LRF284"/>
    <mergeCell ref="LRH283:LRH284"/>
    <mergeCell ref="LRI283:LRI284"/>
    <mergeCell ref="LPQ283:LPQ284"/>
    <mergeCell ref="LPR283:LPR284"/>
    <mergeCell ref="LPT283:LPT284"/>
    <mergeCell ref="LPU283:LPU284"/>
    <mergeCell ref="LPV283:LPV284"/>
    <mergeCell ref="LPX283:LPX284"/>
    <mergeCell ref="LPY283:LPY284"/>
    <mergeCell ref="LPZ283:LPZ284"/>
    <mergeCell ref="LQB283:LQB284"/>
    <mergeCell ref="LQC283:LQC284"/>
    <mergeCell ref="LQD283:LQD284"/>
    <mergeCell ref="LQF283:LQF284"/>
    <mergeCell ref="LQG283:LQG284"/>
    <mergeCell ref="LQH283:LQH284"/>
    <mergeCell ref="LQJ283:LQJ284"/>
    <mergeCell ref="LQK283:LQK284"/>
    <mergeCell ref="LQL283:LQL284"/>
    <mergeCell ref="LOT283:LOT284"/>
    <mergeCell ref="LOV283:LOV284"/>
    <mergeCell ref="LOW283:LOW284"/>
    <mergeCell ref="LOX283:LOX284"/>
    <mergeCell ref="LOZ283:LOZ284"/>
    <mergeCell ref="LPA283:LPA284"/>
    <mergeCell ref="LPB283:LPB284"/>
    <mergeCell ref="LPD283:LPD284"/>
    <mergeCell ref="LPE283:LPE284"/>
    <mergeCell ref="LPF283:LPF284"/>
    <mergeCell ref="LPH283:LPH284"/>
    <mergeCell ref="LPI283:LPI284"/>
    <mergeCell ref="LPJ283:LPJ284"/>
    <mergeCell ref="LPL283:LPL284"/>
    <mergeCell ref="LPM283:LPM284"/>
    <mergeCell ref="LPN283:LPN284"/>
    <mergeCell ref="LPP283:LPP284"/>
    <mergeCell ref="LNX283:LNX284"/>
    <mergeCell ref="LNY283:LNY284"/>
    <mergeCell ref="LNZ283:LNZ284"/>
    <mergeCell ref="LOB283:LOB284"/>
    <mergeCell ref="LOC283:LOC284"/>
    <mergeCell ref="LOD283:LOD284"/>
    <mergeCell ref="LOF283:LOF284"/>
    <mergeCell ref="LOG283:LOG284"/>
    <mergeCell ref="LOH283:LOH284"/>
    <mergeCell ref="LOJ283:LOJ284"/>
    <mergeCell ref="LOK283:LOK284"/>
    <mergeCell ref="LOL283:LOL284"/>
    <mergeCell ref="LON283:LON284"/>
    <mergeCell ref="LOO283:LOO284"/>
    <mergeCell ref="LOP283:LOP284"/>
    <mergeCell ref="LOR283:LOR284"/>
    <mergeCell ref="LOS283:LOS284"/>
    <mergeCell ref="LNA283:LNA284"/>
    <mergeCell ref="LNB283:LNB284"/>
    <mergeCell ref="LND283:LND284"/>
    <mergeCell ref="LNE283:LNE284"/>
    <mergeCell ref="LNF283:LNF284"/>
    <mergeCell ref="LNH283:LNH284"/>
    <mergeCell ref="LNI283:LNI284"/>
    <mergeCell ref="LNJ283:LNJ284"/>
    <mergeCell ref="LNL283:LNL284"/>
    <mergeCell ref="LNM283:LNM284"/>
    <mergeCell ref="LNN283:LNN284"/>
    <mergeCell ref="LNP283:LNP284"/>
    <mergeCell ref="LNQ283:LNQ284"/>
    <mergeCell ref="LNR283:LNR284"/>
    <mergeCell ref="LNT283:LNT284"/>
    <mergeCell ref="LNU283:LNU284"/>
    <mergeCell ref="LNV283:LNV284"/>
    <mergeCell ref="LMD283:LMD284"/>
    <mergeCell ref="LMF283:LMF284"/>
    <mergeCell ref="LMG283:LMG284"/>
    <mergeCell ref="LMH283:LMH284"/>
    <mergeCell ref="LMJ283:LMJ284"/>
    <mergeCell ref="LMK283:LMK284"/>
    <mergeCell ref="LML283:LML284"/>
    <mergeCell ref="LMN283:LMN284"/>
    <mergeCell ref="LMO283:LMO284"/>
    <mergeCell ref="LMP283:LMP284"/>
    <mergeCell ref="LMR283:LMR284"/>
    <mergeCell ref="LMS283:LMS284"/>
    <mergeCell ref="LMT283:LMT284"/>
    <mergeCell ref="LMV283:LMV284"/>
    <mergeCell ref="LMW283:LMW284"/>
    <mergeCell ref="LMX283:LMX284"/>
    <mergeCell ref="LMZ283:LMZ284"/>
    <mergeCell ref="LLH283:LLH284"/>
    <mergeCell ref="LLI283:LLI284"/>
    <mergeCell ref="LLJ283:LLJ284"/>
    <mergeCell ref="LLL283:LLL284"/>
    <mergeCell ref="LLM283:LLM284"/>
    <mergeCell ref="LLN283:LLN284"/>
    <mergeCell ref="LLP283:LLP284"/>
    <mergeCell ref="LLQ283:LLQ284"/>
    <mergeCell ref="LLR283:LLR284"/>
    <mergeCell ref="LLT283:LLT284"/>
    <mergeCell ref="LLU283:LLU284"/>
    <mergeCell ref="LLV283:LLV284"/>
    <mergeCell ref="LLX283:LLX284"/>
    <mergeCell ref="LLY283:LLY284"/>
    <mergeCell ref="LLZ283:LLZ284"/>
    <mergeCell ref="LMB283:LMB284"/>
    <mergeCell ref="LMC283:LMC284"/>
    <mergeCell ref="LKK283:LKK284"/>
    <mergeCell ref="LKL283:LKL284"/>
    <mergeCell ref="LKN283:LKN284"/>
    <mergeCell ref="LKO283:LKO284"/>
    <mergeCell ref="LKP283:LKP284"/>
    <mergeCell ref="LKR283:LKR284"/>
    <mergeCell ref="LKS283:LKS284"/>
    <mergeCell ref="LKT283:LKT284"/>
    <mergeCell ref="LKV283:LKV284"/>
    <mergeCell ref="LKW283:LKW284"/>
    <mergeCell ref="LKX283:LKX284"/>
    <mergeCell ref="LKZ283:LKZ284"/>
    <mergeCell ref="LLA283:LLA284"/>
    <mergeCell ref="LLB283:LLB284"/>
    <mergeCell ref="LLD283:LLD284"/>
    <mergeCell ref="LLE283:LLE284"/>
    <mergeCell ref="LLF283:LLF284"/>
    <mergeCell ref="LJN283:LJN284"/>
    <mergeCell ref="LJP283:LJP284"/>
    <mergeCell ref="LJQ283:LJQ284"/>
    <mergeCell ref="LJR283:LJR284"/>
    <mergeCell ref="LJT283:LJT284"/>
    <mergeCell ref="LJU283:LJU284"/>
    <mergeCell ref="LJV283:LJV284"/>
    <mergeCell ref="LJX283:LJX284"/>
    <mergeCell ref="LJY283:LJY284"/>
    <mergeCell ref="LJZ283:LJZ284"/>
    <mergeCell ref="LKB283:LKB284"/>
    <mergeCell ref="LKC283:LKC284"/>
    <mergeCell ref="LKD283:LKD284"/>
    <mergeCell ref="LKF283:LKF284"/>
    <mergeCell ref="LKG283:LKG284"/>
    <mergeCell ref="LKH283:LKH284"/>
    <mergeCell ref="LKJ283:LKJ284"/>
    <mergeCell ref="LIR283:LIR284"/>
    <mergeCell ref="LIS283:LIS284"/>
    <mergeCell ref="LIT283:LIT284"/>
    <mergeCell ref="LIV283:LIV284"/>
    <mergeCell ref="LIW283:LIW284"/>
    <mergeCell ref="LIX283:LIX284"/>
    <mergeCell ref="LIZ283:LIZ284"/>
    <mergeCell ref="LJA283:LJA284"/>
    <mergeCell ref="LJB283:LJB284"/>
    <mergeCell ref="LJD283:LJD284"/>
    <mergeCell ref="LJE283:LJE284"/>
    <mergeCell ref="LJF283:LJF284"/>
    <mergeCell ref="LJH283:LJH284"/>
    <mergeCell ref="LJI283:LJI284"/>
    <mergeCell ref="LJJ283:LJJ284"/>
    <mergeCell ref="LJL283:LJL284"/>
    <mergeCell ref="LJM283:LJM284"/>
    <mergeCell ref="LHU283:LHU284"/>
    <mergeCell ref="LHV283:LHV284"/>
    <mergeCell ref="LHX283:LHX284"/>
    <mergeCell ref="LHY283:LHY284"/>
    <mergeCell ref="LHZ283:LHZ284"/>
    <mergeCell ref="LIB283:LIB284"/>
    <mergeCell ref="LIC283:LIC284"/>
    <mergeCell ref="LID283:LID284"/>
    <mergeCell ref="LIF283:LIF284"/>
    <mergeCell ref="LIG283:LIG284"/>
    <mergeCell ref="LIH283:LIH284"/>
    <mergeCell ref="LIJ283:LIJ284"/>
    <mergeCell ref="LIK283:LIK284"/>
    <mergeCell ref="LIL283:LIL284"/>
    <mergeCell ref="LIN283:LIN284"/>
    <mergeCell ref="LIO283:LIO284"/>
    <mergeCell ref="LIP283:LIP284"/>
    <mergeCell ref="LGX283:LGX284"/>
    <mergeCell ref="LGZ283:LGZ284"/>
    <mergeCell ref="LHA283:LHA284"/>
    <mergeCell ref="LHB283:LHB284"/>
    <mergeCell ref="LHD283:LHD284"/>
    <mergeCell ref="LHE283:LHE284"/>
    <mergeCell ref="LHF283:LHF284"/>
    <mergeCell ref="LHH283:LHH284"/>
    <mergeCell ref="LHI283:LHI284"/>
    <mergeCell ref="LHJ283:LHJ284"/>
    <mergeCell ref="LHL283:LHL284"/>
    <mergeCell ref="LHM283:LHM284"/>
    <mergeCell ref="LHN283:LHN284"/>
    <mergeCell ref="LHP283:LHP284"/>
    <mergeCell ref="LHQ283:LHQ284"/>
    <mergeCell ref="LHR283:LHR284"/>
    <mergeCell ref="LHT283:LHT284"/>
    <mergeCell ref="LGB283:LGB284"/>
    <mergeCell ref="LGC283:LGC284"/>
    <mergeCell ref="LGD283:LGD284"/>
    <mergeCell ref="LGF283:LGF284"/>
    <mergeCell ref="LGG283:LGG284"/>
    <mergeCell ref="LGH283:LGH284"/>
    <mergeCell ref="LGJ283:LGJ284"/>
    <mergeCell ref="LGK283:LGK284"/>
    <mergeCell ref="LGL283:LGL284"/>
    <mergeCell ref="LGN283:LGN284"/>
    <mergeCell ref="LGO283:LGO284"/>
    <mergeCell ref="LGP283:LGP284"/>
    <mergeCell ref="LGR283:LGR284"/>
    <mergeCell ref="LGS283:LGS284"/>
    <mergeCell ref="LGT283:LGT284"/>
    <mergeCell ref="LGV283:LGV284"/>
    <mergeCell ref="LGW283:LGW284"/>
    <mergeCell ref="LFE283:LFE284"/>
    <mergeCell ref="LFF283:LFF284"/>
    <mergeCell ref="LFH283:LFH284"/>
    <mergeCell ref="LFI283:LFI284"/>
    <mergeCell ref="LFJ283:LFJ284"/>
    <mergeCell ref="LFL283:LFL284"/>
    <mergeCell ref="LFM283:LFM284"/>
    <mergeCell ref="LFN283:LFN284"/>
    <mergeCell ref="LFP283:LFP284"/>
    <mergeCell ref="LFQ283:LFQ284"/>
    <mergeCell ref="LFR283:LFR284"/>
    <mergeCell ref="LFT283:LFT284"/>
    <mergeCell ref="LFU283:LFU284"/>
    <mergeCell ref="LFV283:LFV284"/>
    <mergeCell ref="LFX283:LFX284"/>
    <mergeCell ref="LFY283:LFY284"/>
    <mergeCell ref="LFZ283:LFZ284"/>
    <mergeCell ref="LEH283:LEH284"/>
    <mergeCell ref="LEJ283:LEJ284"/>
    <mergeCell ref="LEK283:LEK284"/>
    <mergeCell ref="LEL283:LEL284"/>
    <mergeCell ref="LEN283:LEN284"/>
    <mergeCell ref="LEO283:LEO284"/>
    <mergeCell ref="LEP283:LEP284"/>
    <mergeCell ref="LER283:LER284"/>
    <mergeCell ref="LES283:LES284"/>
    <mergeCell ref="LET283:LET284"/>
    <mergeCell ref="LEV283:LEV284"/>
    <mergeCell ref="LEW283:LEW284"/>
    <mergeCell ref="LEX283:LEX284"/>
    <mergeCell ref="LEZ283:LEZ284"/>
    <mergeCell ref="LFA283:LFA284"/>
    <mergeCell ref="LFB283:LFB284"/>
    <mergeCell ref="LFD283:LFD284"/>
    <mergeCell ref="LDL283:LDL284"/>
    <mergeCell ref="LDM283:LDM284"/>
    <mergeCell ref="LDN283:LDN284"/>
    <mergeCell ref="LDP283:LDP284"/>
    <mergeCell ref="LDQ283:LDQ284"/>
    <mergeCell ref="LDR283:LDR284"/>
    <mergeCell ref="LDT283:LDT284"/>
    <mergeCell ref="LDU283:LDU284"/>
    <mergeCell ref="LDV283:LDV284"/>
    <mergeCell ref="LDX283:LDX284"/>
    <mergeCell ref="LDY283:LDY284"/>
    <mergeCell ref="LDZ283:LDZ284"/>
    <mergeCell ref="LEB283:LEB284"/>
    <mergeCell ref="LEC283:LEC284"/>
    <mergeCell ref="LED283:LED284"/>
    <mergeCell ref="LEF283:LEF284"/>
    <mergeCell ref="LEG283:LEG284"/>
    <mergeCell ref="LCO283:LCO284"/>
    <mergeCell ref="LCP283:LCP284"/>
    <mergeCell ref="LCR283:LCR284"/>
    <mergeCell ref="LCS283:LCS284"/>
    <mergeCell ref="LCT283:LCT284"/>
    <mergeCell ref="LCV283:LCV284"/>
    <mergeCell ref="LCW283:LCW284"/>
    <mergeCell ref="LCX283:LCX284"/>
    <mergeCell ref="LCZ283:LCZ284"/>
    <mergeCell ref="LDA283:LDA284"/>
    <mergeCell ref="LDB283:LDB284"/>
    <mergeCell ref="LDD283:LDD284"/>
    <mergeCell ref="LDE283:LDE284"/>
    <mergeCell ref="LDF283:LDF284"/>
    <mergeCell ref="LDH283:LDH284"/>
    <mergeCell ref="LDI283:LDI284"/>
    <mergeCell ref="LDJ283:LDJ284"/>
    <mergeCell ref="LBR283:LBR284"/>
    <mergeCell ref="LBT283:LBT284"/>
    <mergeCell ref="LBU283:LBU284"/>
    <mergeCell ref="LBV283:LBV284"/>
    <mergeCell ref="LBX283:LBX284"/>
    <mergeCell ref="LBY283:LBY284"/>
    <mergeCell ref="LBZ283:LBZ284"/>
    <mergeCell ref="LCB283:LCB284"/>
    <mergeCell ref="LCC283:LCC284"/>
    <mergeCell ref="LCD283:LCD284"/>
    <mergeCell ref="LCF283:LCF284"/>
    <mergeCell ref="LCG283:LCG284"/>
    <mergeCell ref="LCH283:LCH284"/>
    <mergeCell ref="LCJ283:LCJ284"/>
    <mergeCell ref="LCK283:LCK284"/>
    <mergeCell ref="LCL283:LCL284"/>
    <mergeCell ref="LCN283:LCN284"/>
    <mergeCell ref="LAV283:LAV284"/>
    <mergeCell ref="LAW283:LAW284"/>
    <mergeCell ref="LAX283:LAX284"/>
    <mergeCell ref="LAZ283:LAZ284"/>
    <mergeCell ref="LBA283:LBA284"/>
    <mergeCell ref="LBB283:LBB284"/>
    <mergeCell ref="LBD283:LBD284"/>
    <mergeCell ref="LBE283:LBE284"/>
    <mergeCell ref="LBF283:LBF284"/>
    <mergeCell ref="LBH283:LBH284"/>
    <mergeCell ref="LBI283:LBI284"/>
    <mergeCell ref="LBJ283:LBJ284"/>
    <mergeCell ref="LBL283:LBL284"/>
    <mergeCell ref="LBM283:LBM284"/>
    <mergeCell ref="LBN283:LBN284"/>
    <mergeCell ref="LBP283:LBP284"/>
    <mergeCell ref="LBQ283:LBQ284"/>
    <mergeCell ref="KZY283:KZY284"/>
    <mergeCell ref="KZZ283:KZZ284"/>
    <mergeCell ref="LAB283:LAB284"/>
    <mergeCell ref="LAC283:LAC284"/>
    <mergeCell ref="LAD283:LAD284"/>
    <mergeCell ref="LAF283:LAF284"/>
    <mergeCell ref="LAG283:LAG284"/>
    <mergeCell ref="LAH283:LAH284"/>
    <mergeCell ref="LAJ283:LAJ284"/>
    <mergeCell ref="LAK283:LAK284"/>
    <mergeCell ref="LAL283:LAL284"/>
    <mergeCell ref="LAN283:LAN284"/>
    <mergeCell ref="LAO283:LAO284"/>
    <mergeCell ref="LAP283:LAP284"/>
    <mergeCell ref="LAR283:LAR284"/>
    <mergeCell ref="LAS283:LAS284"/>
    <mergeCell ref="LAT283:LAT284"/>
    <mergeCell ref="KZB283:KZB284"/>
    <mergeCell ref="KZD283:KZD284"/>
    <mergeCell ref="KZE283:KZE284"/>
    <mergeCell ref="KZF283:KZF284"/>
    <mergeCell ref="KZH283:KZH284"/>
    <mergeCell ref="KZI283:KZI284"/>
    <mergeCell ref="KZJ283:KZJ284"/>
    <mergeCell ref="KZL283:KZL284"/>
    <mergeCell ref="KZM283:KZM284"/>
    <mergeCell ref="KZN283:KZN284"/>
    <mergeCell ref="KZP283:KZP284"/>
    <mergeCell ref="KZQ283:KZQ284"/>
    <mergeCell ref="KZR283:KZR284"/>
    <mergeCell ref="KZT283:KZT284"/>
    <mergeCell ref="KZU283:KZU284"/>
    <mergeCell ref="KZV283:KZV284"/>
    <mergeCell ref="KZX283:KZX284"/>
    <mergeCell ref="KYF283:KYF284"/>
    <mergeCell ref="KYG283:KYG284"/>
    <mergeCell ref="KYH283:KYH284"/>
    <mergeCell ref="KYJ283:KYJ284"/>
    <mergeCell ref="KYK283:KYK284"/>
    <mergeCell ref="KYL283:KYL284"/>
    <mergeCell ref="KYN283:KYN284"/>
    <mergeCell ref="KYO283:KYO284"/>
    <mergeCell ref="KYP283:KYP284"/>
    <mergeCell ref="KYR283:KYR284"/>
    <mergeCell ref="KYS283:KYS284"/>
    <mergeCell ref="KYT283:KYT284"/>
    <mergeCell ref="KYV283:KYV284"/>
    <mergeCell ref="KYW283:KYW284"/>
    <mergeCell ref="KYX283:KYX284"/>
    <mergeCell ref="KYZ283:KYZ284"/>
    <mergeCell ref="KZA283:KZA284"/>
    <mergeCell ref="KXI283:KXI284"/>
    <mergeCell ref="KXJ283:KXJ284"/>
    <mergeCell ref="KXL283:KXL284"/>
    <mergeCell ref="KXM283:KXM284"/>
    <mergeCell ref="KXN283:KXN284"/>
    <mergeCell ref="KXP283:KXP284"/>
    <mergeCell ref="KXQ283:KXQ284"/>
    <mergeCell ref="KXR283:KXR284"/>
    <mergeCell ref="KXT283:KXT284"/>
    <mergeCell ref="KXU283:KXU284"/>
    <mergeCell ref="KXV283:KXV284"/>
    <mergeCell ref="KXX283:KXX284"/>
    <mergeCell ref="KXY283:KXY284"/>
    <mergeCell ref="KXZ283:KXZ284"/>
    <mergeCell ref="KYB283:KYB284"/>
    <mergeCell ref="KYC283:KYC284"/>
    <mergeCell ref="KYD283:KYD284"/>
    <mergeCell ref="KWL283:KWL284"/>
    <mergeCell ref="KWN283:KWN284"/>
    <mergeCell ref="KWO283:KWO284"/>
    <mergeCell ref="KWP283:KWP284"/>
    <mergeCell ref="KWR283:KWR284"/>
    <mergeCell ref="KWS283:KWS284"/>
    <mergeCell ref="KWT283:KWT284"/>
    <mergeCell ref="KWV283:KWV284"/>
    <mergeCell ref="KWW283:KWW284"/>
    <mergeCell ref="KWX283:KWX284"/>
    <mergeCell ref="KWZ283:KWZ284"/>
    <mergeCell ref="KXA283:KXA284"/>
    <mergeCell ref="KXB283:KXB284"/>
    <mergeCell ref="KXD283:KXD284"/>
    <mergeCell ref="KXE283:KXE284"/>
    <mergeCell ref="KXF283:KXF284"/>
    <mergeCell ref="KXH283:KXH284"/>
    <mergeCell ref="KVP283:KVP284"/>
    <mergeCell ref="KVQ283:KVQ284"/>
    <mergeCell ref="KVR283:KVR284"/>
    <mergeCell ref="KVT283:KVT284"/>
    <mergeCell ref="KVU283:KVU284"/>
    <mergeCell ref="KVV283:KVV284"/>
    <mergeCell ref="KVX283:KVX284"/>
    <mergeCell ref="KVY283:KVY284"/>
    <mergeCell ref="KVZ283:KVZ284"/>
    <mergeCell ref="KWB283:KWB284"/>
    <mergeCell ref="KWC283:KWC284"/>
    <mergeCell ref="KWD283:KWD284"/>
    <mergeCell ref="KWF283:KWF284"/>
    <mergeCell ref="KWG283:KWG284"/>
    <mergeCell ref="KWH283:KWH284"/>
    <mergeCell ref="KWJ283:KWJ284"/>
    <mergeCell ref="KWK283:KWK284"/>
    <mergeCell ref="KUS283:KUS284"/>
    <mergeCell ref="KUT283:KUT284"/>
    <mergeCell ref="KUV283:KUV284"/>
    <mergeCell ref="KUW283:KUW284"/>
    <mergeCell ref="KUX283:KUX284"/>
    <mergeCell ref="KUZ283:KUZ284"/>
    <mergeCell ref="KVA283:KVA284"/>
    <mergeCell ref="KVB283:KVB284"/>
    <mergeCell ref="KVD283:KVD284"/>
    <mergeCell ref="KVE283:KVE284"/>
    <mergeCell ref="KVF283:KVF284"/>
    <mergeCell ref="KVH283:KVH284"/>
    <mergeCell ref="KVI283:KVI284"/>
    <mergeCell ref="KVJ283:KVJ284"/>
    <mergeCell ref="KVL283:KVL284"/>
    <mergeCell ref="KVM283:KVM284"/>
    <mergeCell ref="KVN283:KVN284"/>
    <mergeCell ref="KTV283:KTV284"/>
    <mergeCell ref="KTX283:KTX284"/>
    <mergeCell ref="KTY283:KTY284"/>
    <mergeCell ref="KTZ283:KTZ284"/>
    <mergeCell ref="KUB283:KUB284"/>
    <mergeCell ref="KUC283:KUC284"/>
    <mergeCell ref="KUD283:KUD284"/>
    <mergeCell ref="KUF283:KUF284"/>
    <mergeCell ref="KUG283:KUG284"/>
    <mergeCell ref="KUH283:KUH284"/>
    <mergeCell ref="KUJ283:KUJ284"/>
    <mergeCell ref="KUK283:KUK284"/>
    <mergeCell ref="KUL283:KUL284"/>
    <mergeCell ref="KUN283:KUN284"/>
    <mergeCell ref="KUO283:KUO284"/>
    <mergeCell ref="KUP283:KUP284"/>
    <mergeCell ref="KUR283:KUR284"/>
    <mergeCell ref="KSZ283:KSZ284"/>
    <mergeCell ref="KTA283:KTA284"/>
    <mergeCell ref="KTB283:KTB284"/>
    <mergeCell ref="KTD283:KTD284"/>
    <mergeCell ref="KTE283:KTE284"/>
    <mergeCell ref="KTF283:KTF284"/>
    <mergeCell ref="KTH283:KTH284"/>
    <mergeCell ref="KTI283:KTI284"/>
    <mergeCell ref="KTJ283:KTJ284"/>
    <mergeCell ref="KTL283:KTL284"/>
    <mergeCell ref="KTM283:KTM284"/>
    <mergeCell ref="KTN283:KTN284"/>
    <mergeCell ref="KTP283:KTP284"/>
    <mergeCell ref="KTQ283:KTQ284"/>
    <mergeCell ref="KTR283:KTR284"/>
    <mergeCell ref="KTT283:KTT284"/>
    <mergeCell ref="KTU283:KTU284"/>
    <mergeCell ref="KSC283:KSC284"/>
    <mergeCell ref="KSD283:KSD284"/>
    <mergeCell ref="KSF283:KSF284"/>
    <mergeCell ref="KSG283:KSG284"/>
    <mergeCell ref="KSH283:KSH284"/>
    <mergeCell ref="KSJ283:KSJ284"/>
    <mergeCell ref="KSK283:KSK284"/>
    <mergeCell ref="KSL283:KSL284"/>
    <mergeCell ref="KSN283:KSN284"/>
    <mergeCell ref="KSO283:KSO284"/>
    <mergeCell ref="KSP283:KSP284"/>
    <mergeCell ref="KSR283:KSR284"/>
    <mergeCell ref="KSS283:KSS284"/>
    <mergeCell ref="KST283:KST284"/>
    <mergeCell ref="KSV283:KSV284"/>
    <mergeCell ref="KSW283:KSW284"/>
    <mergeCell ref="KSX283:KSX284"/>
    <mergeCell ref="KRF283:KRF284"/>
    <mergeCell ref="KRH283:KRH284"/>
    <mergeCell ref="KRI283:KRI284"/>
    <mergeCell ref="KRJ283:KRJ284"/>
    <mergeCell ref="KRL283:KRL284"/>
    <mergeCell ref="KRM283:KRM284"/>
    <mergeCell ref="KRN283:KRN284"/>
    <mergeCell ref="KRP283:KRP284"/>
    <mergeCell ref="KRQ283:KRQ284"/>
    <mergeCell ref="KRR283:KRR284"/>
    <mergeCell ref="KRT283:KRT284"/>
    <mergeCell ref="KRU283:KRU284"/>
    <mergeCell ref="KRV283:KRV284"/>
    <mergeCell ref="KRX283:KRX284"/>
    <mergeCell ref="KRY283:KRY284"/>
    <mergeCell ref="KRZ283:KRZ284"/>
    <mergeCell ref="KSB283:KSB284"/>
    <mergeCell ref="KQJ283:KQJ284"/>
    <mergeCell ref="KQK283:KQK284"/>
    <mergeCell ref="KQL283:KQL284"/>
    <mergeCell ref="KQN283:KQN284"/>
    <mergeCell ref="KQO283:KQO284"/>
    <mergeCell ref="KQP283:KQP284"/>
    <mergeCell ref="KQR283:KQR284"/>
    <mergeCell ref="KQS283:KQS284"/>
    <mergeCell ref="KQT283:KQT284"/>
    <mergeCell ref="KQV283:KQV284"/>
    <mergeCell ref="KQW283:KQW284"/>
    <mergeCell ref="KQX283:KQX284"/>
    <mergeCell ref="KQZ283:KQZ284"/>
    <mergeCell ref="KRA283:KRA284"/>
    <mergeCell ref="KRB283:KRB284"/>
    <mergeCell ref="KRD283:KRD284"/>
    <mergeCell ref="KRE283:KRE284"/>
    <mergeCell ref="KPM283:KPM284"/>
    <mergeCell ref="KPN283:KPN284"/>
    <mergeCell ref="KPP283:KPP284"/>
    <mergeCell ref="KPQ283:KPQ284"/>
    <mergeCell ref="KPR283:KPR284"/>
    <mergeCell ref="KPT283:KPT284"/>
    <mergeCell ref="KPU283:KPU284"/>
    <mergeCell ref="KPV283:KPV284"/>
    <mergeCell ref="KPX283:KPX284"/>
    <mergeCell ref="KPY283:KPY284"/>
    <mergeCell ref="KPZ283:KPZ284"/>
    <mergeCell ref="KQB283:KQB284"/>
    <mergeCell ref="KQC283:KQC284"/>
    <mergeCell ref="KQD283:KQD284"/>
    <mergeCell ref="KQF283:KQF284"/>
    <mergeCell ref="KQG283:KQG284"/>
    <mergeCell ref="KQH283:KQH284"/>
    <mergeCell ref="KOP283:KOP284"/>
    <mergeCell ref="KOR283:KOR284"/>
    <mergeCell ref="KOS283:KOS284"/>
    <mergeCell ref="KOT283:KOT284"/>
    <mergeCell ref="KOV283:KOV284"/>
    <mergeCell ref="KOW283:KOW284"/>
    <mergeCell ref="KOX283:KOX284"/>
    <mergeCell ref="KOZ283:KOZ284"/>
    <mergeCell ref="KPA283:KPA284"/>
    <mergeCell ref="KPB283:KPB284"/>
    <mergeCell ref="KPD283:KPD284"/>
    <mergeCell ref="KPE283:KPE284"/>
    <mergeCell ref="KPF283:KPF284"/>
    <mergeCell ref="KPH283:KPH284"/>
    <mergeCell ref="KPI283:KPI284"/>
    <mergeCell ref="KPJ283:KPJ284"/>
    <mergeCell ref="KPL283:KPL284"/>
    <mergeCell ref="KNT283:KNT284"/>
    <mergeCell ref="KNU283:KNU284"/>
    <mergeCell ref="KNV283:KNV284"/>
    <mergeCell ref="KNX283:KNX284"/>
    <mergeCell ref="KNY283:KNY284"/>
    <mergeCell ref="KNZ283:KNZ284"/>
    <mergeCell ref="KOB283:KOB284"/>
    <mergeCell ref="KOC283:KOC284"/>
    <mergeCell ref="KOD283:KOD284"/>
    <mergeCell ref="KOF283:KOF284"/>
    <mergeCell ref="KOG283:KOG284"/>
    <mergeCell ref="KOH283:KOH284"/>
    <mergeCell ref="KOJ283:KOJ284"/>
    <mergeCell ref="KOK283:KOK284"/>
    <mergeCell ref="KOL283:KOL284"/>
    <mergeCell ref="KON283:KON284"/>
    <mergeCell ref="KOO283:KOO284"/>
    <mergeCell ref="KMW283:KMW284"/>
    <mergeCell ref="KMX283:KMX284"/>
    <mergeCell ref="KMZ283:KMZ284"/>
    <mergeCell ref="KNA283:KNA284"/>
    <mergeCell ref="KNB283:KNB284"/>
    <mergeCell ref="KND283:KND284"/>
    <mergeCell ref="KNE283:KNE284"/>
    <mergeCell ref="KNF283:KNF284"/>
    <mergeCell ref="KNH283:KNH284"/>
    <mergeCell ref="KNI283:KNI284"/>
    <mergeCell ref="KNJ283:KNJ284"/>
    <mergeCell ref="KNL283:KNL284"/>
    <mergeCell ref="KNM283:KNM284"/>
    <mergeCell ref="KNN283:KNN284"/>
    <mergeCell ref="KNP283:KNP284"/>
    <mergeCell ref="KNQ283:KNQ284"/>
    <mergeCell ref="KNR283:KNR284"/>
    <mergeCell ref="KLZ283:KLZ284"/>
    <mergeCell ref="KMB283:KMB284"/>
    <mergeCell ref="KMC283:KMC284"/>
    <mergeCell ref="KMD283:KMD284"/>
    <mergeCell ref="KMF283:KMF284"/>
    <mergeCell ref="KMG283:KMG284"/>
    <mergeCell ref="KMH283:KMH284"/>
    <mergeCell ref="KMJ283:KMJ284"/>
    <mergeCell ref="KMK283:KMK284"/>
    <mergeCell ref="KML283:KML284"/>
    <mergeCell ref="KMN283:KMN284"/>
    <mergeCell ref="KMO283:KMO284"/>
    <mergeCell ref="KMP283:KMP284"/>
    <mergeCell ref="KMR283:KMR284"/>
    <mergeCell ref="KMS283:KMS284"/>
    <mergeCell ref="KMT283:KMT284"/>
    <mergeCell ref="KMV283:KMV284"/>
    <mergeCell ref="KLD283:KLD284"/>
    <mergeCell ref="KLE283:KLE284"/>
    <mergeCell ref="KLF283:KLF284"/>
    <mergeCell ref="KLH283:KLH284"/>
    <mergeCell ref="KLI283:KLI284"/>
    <mergeCell ref="KLJ283:KLJ284"/>
    <mergeCell ref="KLL283:KLL284"/>
    <mergeCell ref="KLM283:KLM284"/>
    <mergeCell ref="KLN283:KLN284"/>
    <mergeCell ref="KLP283:KLP284"/>
    <mergeCell ref="KLQ283:KLQ284"/>
    <mergeCell ref="KLR283:KLR284"/>
    <mergeCell ref="KLT283:KLT284"/>
    <mergeCell ref="KLU283:KLU284"/>
    <mergeCell ref="KLV283:KLV284"/>
    <mergeCell ref="KLX283:KLX284"/>
    <mergeCell ref="KLY283:KLY284"/>
    <mergeCell ref="KKG283:KKG284"/>
    <mergeCell ref="KKH283:KKH284"/>
    <mergeCell ref="KKJ283:KKJ284"/>
    <mergeCell ref="KKK283:KKK284"/>
    <mergeCell ref="KKL283:KKL284"/>
    <mergeCell ref="KKN283:KKN284"/>
    <mergeCell ref="KKO283:KKO284"/>
    <mergeCell ref="KKP283:KKP284"/>
    <mergeCell ref="KKR283:KKR284"/>
    <mergeCell ref="KKS283:KKS284"/>
    <mergeCell ref="KKT283:KKT284"/>
    <mergeCell ref="KKV283:KKV284"/>
    <mergeCell ref="KKW283:KKW284"/>
    <mergeCell ref="KKX283:KKX284"/>
    <mergeCell ref="KKZ283:KKZ284"/>
    <mergeCell ref="KLA283:KLA284"/>
    <mergeCell ref="KLB283:KLB284"/>
    <mergeCell ref="KJJ283:KJJ284"/>
    <mergeCell ref="KJL283:KJL284"/>
    <mergeCell ref="KJM283:KJM284"/>
    <mergeCell ref="KJN283:KJN284"/>
    <mergeCell ref="KJP283:KJP284"/>
    <mergeCell ref="KJQ283:KJQ284"/>
    <mergeCell ref="KJR283:KJR284"/>
    <mergeCell ref="KJT283:KJT284"/>
    <mergeCell ref="KJU283:KJU284"/>
    <mergeCell ref="KJV283:KJV284"/>
    <mergeCell ref="KJX283:KJX284"/>
    <mergeCell ref="KJY283:KJY284"/>
    <mergeCell ref="KJZ283:KJZ284"/>
    <mergeCell ref="KKB283:KKB284"/>
    <mergeCell ref="KKC283:KKC284"/>
    <mergeCell ref="KKD283:KKD284"/>
    <mergeCell ref="KKF283:KKF284"/>
    <mergeCell ref="KIN283:KIN284"/>
    <mergeCell ref="KIO283:KIO284"/>
    <mergeCell ref="KIP283:KIP284"/>
    <mergeCell ref="KIR283:KIR284"/>
    <mergeCell ref="KIS283:KIS284"/>
    <mergeCell ref="KIT283:KIT284"/>
    <mergeCell ref="KIV283:KIV284"/>
    <mergeCell ref="KIW283:KIW284"/>
    <mergeCell ref="KIX283:KIX284"/>
    <mergeCell ref="KIZ283:KIZ284"/>
    <mergeCell ref="KJA283:KJA284"/>
    <mergeCell ref="KJB283:KJB284"/>
    <mergeCell ref="KJD283:KJD284"/>
    <mergeCell ref="KJE283:KJE284"/>
    <mergeCell ref="KJF283:KJF284"/>
    <mergeCell ref="KJH283:KJH284"/>
    <mergeCell ref="KJI283:KJI284"/>
    <mergeCell ref="KHQ283:KHQ284"/>
    <mergeCell ref="KHR283:KHR284"/>
    <mergeCell ref="KHT283:KHT284"/>
    <mergeCell ref="KHU283:KHU284"/>
    <mergeCell ref="KHV283:KHV284"/>
    <mergeCell ref="KHX283:KHX284"/>
    <mergeCell ref="KHY283:KHY284"/>
    <mergeCell ref="KHZ283:KHZ284"/>
    <mergeCell ref="KIB283:KIB284"/>
    <mergeCell ref="KIC283:KIC284"/>
    <mergeCell ref="KID283:KID284"/>
    <mergeCell ref="KIF283:KIF284"/>
    <mergeCell ref="KIG283:KIG284"/>
    <mergeCell ref="KIH283:KIH284"/>
    <mergeCell ref="KIJ283:KIJ284"/>
    <mergeCell ref="KIK283:KIK284"/>
    <mergeCell ref="KIL283:KIL284"/>
    <mergeCell ref="KGT283:KGT284"/>
    <mergeCell ref="KGV283:KGV284"/>
    <mergeCell ref="KGW283:KGW284"/>
    <mergeCell ref="KGX283:KGX284"/>
    <mergeCell ref="KGZ283:KGZ284"/>
    <mergeCell ref="KHA283:KHA284"/>
    <mergeCell ref="KHB283:KHB284"/>
    <mergeCell ref="KHD283:KHD284"/>
    <mergeCell ref="KHE283:KHE284"/>
    <mergeCell ref="KHF283:KHF284"/>
    <mergeCell ref="KHH283:KHH284"/>
    <mergeCell ref="KHI283:KHI284"/>
    <mergeCell ref="KHJ283:KHJ284"/>
    <mergeCell ref="KHL283:KHL284"/>
    <mergeCell ref="KHM283:KHM284"/>
    <mergeCell ref="KHN283:KHN284"/>
    <mergeCell ref="KHP283:KHP284"/>
    <mergeCell ref="KFX283:KFX284"/>
    <mergeCell ref="KFY283:KFY284"/>
    <mergeCell ref="KFZ283:KFZ284"/>
    <mergeCell ref="KGB283:KGB284"/>
    <mergeCell ref="KGC283:KGC284"/>
    <mergeCell ref="KGD283:KGD284"/>
    <mergeCell ref="KGF283:KGF284"/>
    <mergeCell ref="KGG283:KGG284"/>
    <mergeCell ref="KGH283:KGH284"/>
    <mergeCell ref="KGJ283:KGJ284"/>
    <mergeCell ref="KGK283:KGK284"/>
    <mergeCell ref="KGL283:KGL284"/>
    <mergeCell ref="KGN283:KGN284"/>
    <mergeCell ref="KGO283:KGO284"/>
    <mergeCell ref="KGP283:KGP284"/>
    <mergeCell ref="KGR283:KGR284"/>
    <mergeCell ref="KGS283:KGS284"/>
    <mergeCell ref="KFA283:KFA284"/>
    <mergeCell ref="KFB283:KFB284"/>
    <mergeCell ref="KFD283:KFD284"/>
    <mergeCell ref="KFE283:KFE284"/>
    <mergeCell ref="KFF283:KFF284"/>
    <mergeCell ref="KFH283:KFH284"/>
    <mergeCell ref="KFI283:KFI284"/>
    <mergeCell ref="KFJ283:KFJ284"/>
    <mergeCell ref="KFL283:KFL284"/>
    <mergeCell ref="KFM283:KFM284"/>
    <mergeCell ref="KFN283:KFN284"/>
    <mergeCell ref="KFP283:KFP284"/>
    <mergeCell ref="KFQ283:KFQ284"/>
    <mergeCell ref="KFR283:KFR284"/>
    <mergeCell ref="KFT283:KFT284"/>
    <mergeCell ref="KFU283:KFU284"/>
    <mergeCell ref="KFV283:KFV284"/>
    <mergeCell ref="KED283:KED284"/>
    <mergeCell ref="KEF283:KEF284"/>
    <mergeCell ref="KEG283:KEG284"/>
    <mergeCell ref="KEH283:KEH284"/>
    <mergeCell ref="KEJ283:KEJ284"/>
    <mergeCell ref="KEK283:KEK284"/>
    <mergeCell ref="KEL283:KEL284"/>
    <mergeCell ref="KEN283:KEN284"/>
    <mergeCell ref="KEO283:KEO284"/>
    <mergeCell ref="KEP283:KEP284"/>
    <mergeCell ref="KER283:KER284"/>
    <mergeCell ref="KES283:KES284"/>
    <mergeCell ref="KET283:KET284"/>
    <mergeCell ref="KEV283:KEV284"/>
    <mergeCell ref="KEW283:KEW284"/>
    <mergeCell ref="KEX283:KEX284"/>
    <mergeCell ref="KEZ283:KEZ284"/>
    <mergeCell ref="KDH283:KDH284"/>
    <mergeCell ref="KDI283:KDI284"/>
    <mergeCell ref="KDJ283:KDJ284"/>
    <mergeCell ref="KDL283:KDL284"/>
    <mergeCell ref="KDM283:KDM284"/>
    <mergeCell ref="KDN283:KDN284"/>
    <mergeCell ref="KDP283:KDP284"/>
    <mergeCell ref="KDQ283:KDQ284"/>
    <mergeCell ref="KDR283:KDR284"/>
    <mergeCell ref="KDT283:KDT284"/>
    <mergeCell ref="KDU283:KDU284"/>
    <mergeCell ref="KDV283:KDV284"/>
    <mergeCell ref="KDX283:KDX284"/>
    <mergeCell ref="KDY283:KDY284"/>
    <mergeCell ref="KDZ283:KDZ284"/>
    <mergeCell ref="KEB283:KEB284"/>
    <mergeCell ref="KEC283:KEC284"/>
    <mergeCell ref="KCK283:KCK284"/>
    <mergeCell ref="KCL283:KCL284"/>
    <mergeCell ref="KCN283:KCN284"/>
    <mergeCell ref="KCO283:KCO284"/>
    <mergeCell ref="KCP283:KCP284"/>
    <mergeCell ref="KCR283:KCR284"/>
    <mergeCell ref="KCS283:KCS284"/>
    <mergeCell ref="KCT283:KCT284"/>
    <mergeCell ref="KCV283:KCV284"/>
    <mergeCell ref="KCW283:KCW284"/>
    <mergeCell ref="KCX283:KCX284"/>
    <mergeCell ref="KCZ283:KCZ284"/>
    <mergeCell ref="KDA283:KDA284"/>
    <mergeCell ref="KDB283:KDB284"/>
    <mergeCell ref="KDD283:KDD284"/>
    <mergeCell ref="KDE283:KDE284"/>
    <mergeCell ref="KDF283:KDF284"/>
    <mergeCell ref="KBN283:KBN284"/>
    <mergeCell ref="KBP283:KBP284"/>
    <mergeCell ref="KBQ283:KBQ284"/>
    <mergeCell ref="KBR283:KBR284"/>
    <mergeCell ref="KBT283:KBT284"/>
    <mergeCell ref="KBU283:KBU284"/>
    <mergeCell ref="KBV283:KBV284"/>
    <mergeCell ref="KBX283:KBX284"/>
    <mergeCell ref="KBY283:KBY284"/>
    <mergeCell ref="KBZ283:KBZ284"/>
    <mergeCell ref="KCB283:KCB284"/>
    <mergeCell ref="KCC283:KCC284"/>
    <mergeCell ref="KCD283:KCD284"/>
    <mergeCell ref="KCF283:KCF284"/>
    <mergeCell ref="KCG283:KCG284"/>
    <mergeCell ref="KCH283:KCH284"/>
    <mergeCell ref="KCJ283:KCJ284"/>
    <mergeCell ref="KAR283:KAR284"/>
    <mergeCell ref="KAS283:KAS284"/>
    <mergeCell ref="KAT283:KAT284"/>
    <mergeCell ref="KAV283:KAV284"/>
    <mergeCell ref="KAW283:KAW284"/>
    <mergeCell ref="KAX283:KAX284"/>
    <mergeCell ref="KAZ283:KAZ284"/>
    <mergeCell ref="KBA283:KBA284"/>
    <mergeCell ref="KBB283:KBB284"/>
    <mergeCell ref="KBD283:KBD284"/>
    <mergeCell ref="KBE283:KBE284"/>
    <mergeCell ref="KBF283:KBF284"/>
    <mergeCell ref="KBH283:KBH284"/>
    <mergeCell ref="KBI283:KBI284"/>
    <mergeCell ref="KBJ283:KBJ284"/>
    <mergeCell ref="KBL283:KBL284"/>
    <mergeCell ref="KBM283:KBM284"/>
    <mergeCell ref="JZU283:JZU284"/>
    <mergeCell ref="JZV283:JZV284"/>
    <mergeCell ref="JZX283:JZX284"/>
    <mergeCell ref="JZY283:JZY284"/>
    <mergeCell ref="JZZ283:JZZ284"/>
    <mergeCell ref="KAB283:KAB284"/>
    <mergeCell ref="KAC283:KAC284"/>
    <mergeCell ref="KAD283:KAD284"/>
    <mergeCell ref="KAF283:KAF284"/>
    <mergeCell ref="KAG283:KAG284"/>
    <mergeCell ref="KAH283:KAH284"/>
    <mergeCell ref="KAJ283:KAJ284"/>
    <mergeCell ref="KAK283:KAK284"/>
    <mergeCell ref="KAL283:KAL284"/>
    <mergeCell ref="KAN283:KAN284"/>
    <mergeCell ref="KAO283:KAO284"/>
    <mergeCell ref="KAP283:KAP284"/>
    <mergeCell ref="JYX283:JYX284"/>
    <mergeCell ref="JYZ283:JYZ284"/>
    <mergeCell ref="JZA283:JZA284"/>
    <mergeCell ref="JZB283:JZB284"/>
    <mergeCell ref="JZD283:JZD284"/>
    <mergeCell ref="JZE283:JZE284"/>
    <mergeCell ref="JZF283:JZF284"/>
    <mergeCell ref="JZH283:JZH284"/>
    <mergeCell ref="JZI283:JZI284"/>
    <mergeCell ref="JZJ283:JZJ284"/>
    <mergeCell ref="JZL283:JZL284"/>
    <mergeCell ref="JZM283:JZM284"/>
    <mergeCell ref="JZN283:JZN284"/>
    <mergeCell ref="JZP283:JZP284"/>
    <mergeCell ref="JZQ283:JZQ284"/>
    <mergeCell ref="JZR283:JZR284"/>
    <mergeCell ref="JZT283:JZT284"/>
    <mergeCell ref="JYB283:JYB284"/>
    <mergeCell ref="JYC283:JYC284"/>
    <mergeCell ref="JYD283:JYD284"/>
    <mergeCell ref="JYF283:JYF284"/>
    <mergeCell ref="JYG283:JYG284"/>
    <mergeCell ref="JYH283:JYH284"/>
    <mergeCell ref="JYJ283:JYJ284"/>
    <mergeCell ref="JYK283:JYK284"/>
    <mergeCell ref="JYL283:JYL284"/>
    <mergeCell ref="JYN283:JYN284"/>
    <mergeCell ref="JYO283:JYO284"/>
    <mergeCell ref="JYP283:JYP284"/>
    <mergeCell ref="JYR283:JYR284"/>
    <mergeCell ref="JYS283:JYS284"/>
    <mergeCell ref="JYT283:JYT284"/>
    <mergeCell ref="JYV283:JYV284"/>
    <mergeCell ref="JYW283:JYW284"/>
    <mergeCell ref="JXE283:JXE284"/>
    <mergeCell ref="JXF283:JXF284"/>
    <mergeCell ref="JXH283:JXH284"/>
    <mergeCell ref="JXI283:JXI284"/>
    <mergeCell ref="JXJ283:JXJ284"/>
    <mergeCell ref="JXL283:JXL284"/>
    <mergeCell ref="JXM283:JXM284"/>
    <mergeCell ref="JXN283:JXN284"/>
    <mergeCell ref="JXP283:JXP284"/>
    <mergeCell ref="JXQ283:JXQ284"/>
    <mergeCell ref="JXR283:JXR284"/>
    <mergeCell ref="JXT283:JXT284"/>
    <mergeCell ref="JXU283:JXU284"/>
    <mergeCell ref="JXV283:JXV284"/>
    <mergeCell ref="JXX283:JXX284"/>
    <mergeCell ref="JXY283:JXY284"/>
    <mergeCell ref="JXZ283:JXZ284"/>
    <mergeCell ref="JWH283:JWH284"/>
    <mergeCell ref="JWJ283:JWJ284"/>
    <mergeCell ref="JWK283:JWK284"/>
    <mergeCell ref="JWL283:JWL284"/>
    <mergeCell ref="JWN283:JWN284"/>
    <mergeCell ref="JWO283:JWO284"/>
    <mergeCell ref="JWP283:JWP284"/>
    <mergeCell ref="JWR283:JWR284"/>
    <mergeCell ref="JWS283:JWS284"/>
    <mergeCell ref="JWT283:JWT284"/>
    <mergeCell ref="JWV283:JWV284"/>
    <mergeCell ref="JWW283:JWW284"/>
    <mergeCell ref="JWX283:JWX284"/>
    <mergeCell ref="JWZ283:JWZ284"/>
    <mergeCell ref="JXA283:JXA284"/>
    <mergeCell ref="JXB283:JXB284"/>
    <mergeCell ref="JXD283:JXD284"/>
    <mergeCell ref="JVL283:JVL284"/>
    <mergeCell ref="JVM283:JVM284"/>
    <mergeCell ref="JVN283:JVN284"/>
    <mergeCell ref="JVP283:JVP284"/>
    <mergeCell ref="JVQ283:JVQ284"/>
    <mergeCell ref="JVR283:JVR284"/>
    <mergeCell ref="JVT283:JVT284"/>
    <mergeCell ref="JVU283:JVU284"/>
    <mergeCell ref="JVV283:JVV284"/>
    <mergeCell ref="JVX283:JVX284"/>
    <mergeCell ref="JVY283:JVY284"/>
    <mergeCell ref="JVZ283:JVZ284"/>
    <mergeCell ref="JWB283:JWB284"/>
    <mergeCell ref="JWC283:JWC284"/>
    <mergeCell ref="JWD283:JWD284"/>
    <mergeCell ref="JWF283:JWF284"/>
    <mergeCell ref="JWG283:JWG284"/>
    <mergeCell ref="JUO283:JUO284"/>
    <mergeCell ref="JUP283:JUP284"/>
    <mergeCell ref="JUR283:JUR284"/>
    <mergeCell ref="JUS283:JUS284"/>
    <mergeCell ref="JUT283:JUT284"/>
    <mergeCell ref="JUV283:JUV284"/>
    <mergeCell ref="JUW283:JUW284"/>
    <mergeCell ref="JUX283:JUX284"/>
    <mergeCell ref="JUZ283:JUZ284"/>
    <mergeCell ref="JVA283:JVA284"/>
    <mergeCell ref="JVB283:JVB284"/>
    <mergeCell ref="JVD283:JVD284"/>
    <mergeCell ref="JVE283:JVE284"/>
    <mergeCell ref="JVF283:JVF284"/>
    <mergeCell ref="JVH283:JVH284"/>
    <mergeCell ref="JVI283:JVI284"/>
    <mergeCell ref="JVJ283:JVJ284"/>
    <mergeCell ref="JTR283:JTR284"/>
    <mergeCell ref="JTT283:JTT284"/>
    <mergeCell ref="JTU283:JTU284"/>
    <mergeCell ref="JTV283:JTV284"/>
    <mergeCell ref="JTX283:JTX284"/>
    <mergeCell ref="JTY283:JTY284"/>
    <mergeCell ref="JTZ283:JTZ284"/>
    <mergeCell ref="JUB283:JUB284"/>
    <mergeCell ref="JUC283:JUC284"/>
    <mergeCell ref="JUD283:JUD284"/>
    <mergeCell ref="JUF283:JUF284"/>
    <mergeCell ref="JUG283:JUG284"/>
    <mergeCell ref="JUH283:JUH284"/>
    <mergeCell ref="JUJ283:JUJ284"/>
    <mergeCell ref="JUK283:JUK284"/>
    <mergeCell ref="JUL283:JUL284"/>
    <mergeCell ref="JUN283:JUN284"/>
    <mergeCell ref="JSV283:JSV284"/>
    <mergeCell ref="JSW283:JSW284"/>
    <mergeCell ref="JSX283:JSX284"/>
    <mergeCell ref="JSZ283:JSZ284"/>
    <mergeCell ref="JTA283:JTA284"/>
    <mergeCell ref="JTB283:JTB284"/>
    <mergeCell ref="JTD283:JTD284"/>
    <mergeCell ref="JTE283:JTE284"/>
    <mergeCell ref="JTF283:JTF284"/>
    <mergeCell ref="JTH283:JTH284"/>
    <mergeCell ref="JTI283:JTI284"/>
    <mergeCell ref="JTJ283:JTJ284"/>
    <mergeCell ref="JTL283:JTL284"/>
    <mergeCell ref="JTM283:JTM284"/>
    <mergeCell ref="JTN283:JTN284"/>
    <mergeCell ref="JTP283:JTP284"/>
    <mergeCell ref="JTQ283:JTQ284"/>
    <mergeCell ref="JRY283:JRY284"/>
    <mergeCell ref="JRZ283:JRZ284"/>
    <mergeCell ref="JSB283:JSB284"/>
    <mergeCell ref="JSC283:JSC284"/>
    <mergeCell ref="JSD283:JSD284"/>
    <mergeCell ref="JSF283:JSF284"/>
    <mergeCell ref="JSG283:JSG284"/>
    <mergeCell ref="JSH283:JSH284"/>
    <mergeCell ref="JSJ283:JSJ284"/>
    <mergeCell ref="JSK283:JSK284"/>
    <mergeCell ref="JSL283:JSL284"/>
    <mergeCell ref="JSN283:JSN284"/>
    <mergeCell ref="JSO283:JSO284"/>
    <mergeCell ref="JSP283:JSP284"/>
    <mergeCell ref="JSR283:JSR284"/>
    <mergeCell ref="JSS283:JSS284"/>
    <mergeCell ref="JST283:JST284"/>
    <mergeCell ref="JRB283:JRB284"/>
    <mergeCell ref="JRD283:JRD284"/>
    <mergeCell ref="JRE283:JRE284"/>
    <mergeCell ref="JRF283:JRF284"/>
    <mergeCell ref="JRH283:JRH284"/>
    <mergeCell ref="JRI283:JRI284"/>
    <mergeCell ref="JRJ283:JRJ284"/>
    <mergeCell ref="JRL283:JRL284"/>
    <mergeCell ref="JRM283:JRM284"/>
    <mergeCell ref="JRN283:JRN284"/>
    <mergeCell ref="JRP283:JRP284"/>
    <mergeCell ref="JRQ283:JRQ284"/>
    <mergeCell ref="JRR283:JRR284"/>
    <mergeCell ref="JRT283:JRT284"/>
    <mergeCell ref="JRU283:JRU284"/>
    <mergeCell ref="JRV283:JRV284"/>
    <mergeCell ref="JRX283:JRX284"/>
    <mergeCell ref="JQF283:JQF284"/>
    <mergeCell ref="JQG283:JQG284"/>
    <mergeCell ref="JQH283:JQH284"/>
    <mergeCell ref="JQJ283:JQJ284"/>
    <mergeCell ref="JQK283:JQK284"/>
    <mergeCell ref="JQL283:JQL284"/>
    <mergeCell ref="JQN283:JQN284"/>
    <mergeCell ref="JQO283:JQO284"/>
    <mergeCell ref="JQP283:JQP284"/>
    <mergeCell ref="JQR283:JQR284"/>
    <mergeCell ref="JQS283:JQS284"/>
    <mergeCell ref="JQT283:JQT284"/>
    <mergeCell ref="JQV283:JQV284"/>
    <mergeCell ref="JQW283:JQW284"/>
    <mergeCell ref="JQX283:JQX284"/>
    <mergeCell ref="JQZ283:JQZ284"/>
    <mergeCell ref="JRA283:JRA284"/>
    <mergeCell ref="JPI283:JPI284"/>
    <mergeCell ref="JPJ283:JPJ284"/>
    <mergeCell ref="JPL283:JPL284"/>
    <mergeCell ref="JPM283:JPM284"/>
    <mergeCell ref="JPN283:JPN284"/>
    <mergeCell ref="JPP283:JPP284"/>
    <mergeCell ref="JPQ283:JPQ284"/>
    <mergeCell ref="JPR283:JPR284"/>
    <mergeCell ref="JPT283:JPT284"/>
    <mergeCell ref="JPU283:JPU284"/>
    <mergeCell ref="JPV283:JPV284"/>
    <mergeCell ref="JPX283:JPX284"/>
    <mergeCell ref="JPY283:JPY284"/>
    <mergeCell ref="JPZ283:JPZ284"/>
    <mergeCell ref="JQB283:JQB284"/>
    <mergeCell ref="JQC283:JQC284"/>
    <mergeCell ref="JQD283:JQD284"/>
    <mergeCell ref="JOL283:JOL284"/>
    <mergeCell ref="JON283:JON284"/>
    <mergeCell ref="JOO283:JOO284"/>
    <mergeCell ref="JOP283:JOP284"/>
    <mergeCell ref="JOR283:JOR284"/>
    <mergeCell ref="JOS283:JOS284"/>
    <mergeCell ref="JOT283:JOT284"/>
    <mergeCell ref="JOV283:JOV284"/>
    <mergeCell ref="JOW283:JOW284"/>
    <mergeCell ref="JOX283:JOX284"/>
    <mergeCell ref="JOZ283:JOZ284"/>
    <mergeCell ref="JPA283:JPA284"/>
    <mergeCell ref="JPB283:JPB284"/>
    <mergeCell ref="JPD283:JPD284"/>
    <mergeCell ref="JPE283:JPE284"/>
    <mergeCell ref="JPF283:JPF284"/>
    <mergeCell ref="JPH283:JPH284"/>
    <mergeCell ref="JNP283:JNP284"/>
    <mergeCell ref="JNQ283:JNQ284"/>
    <mergeCell ref="JNR283:JNR284"/>
    <mergeCell ref="JNT283:JNT284"/>
    <mergeCell ref="JNU283:JNU284"/>
    <mergeCell ref="JNV283:JNV284"/>
    <mergeCell ref="JNX283:JNX284"/>
    <mergeCell ref="JNY283:JNY284"/>
    <mergeCell ref="JNZ283:JNZ284"/>
    <mergeCell ref="JOB283:JOB284"/>
    <mergeCell ref="JOC283:JOC284"/>
    <mergeCell ref="JOD283:JOD284"/>
    <mergeCell ref="JOF283:JOF284"/>
    <mergeCell ref="JOG283:JOG284"/>
    <mergeCell ref="JOH283:JOH284"/>
    <mergeCell ref="JOJ283:JOJ284"/>
    <mergeCell ref="JOK283:JOK284"/>
    <mergeCell ref="JMS283:JMS284"/>
    <mergeCell ref="JMT283:JMT284"/>
    <mergeCell ref="JMV283:JMV284"/>
    <mergeCell ref="JMW283:JMW284"/>
    <mergeCell ref="JMX283:JMX284"/>
    <mergeCell ref="JMZ283:JMZ284"/>
    <mergeCell ref="JNA283:JNA284"/>
    <mergeCell ref="JNB283:JNB284"/>
    <mergeCell ref="JND283:JND284"/>
    <mergeCell ref="JNE283:JNE284"/>
    <mergeCell ref="JNF283:JNF284"/>
    <mergeCell ref="JNH283:JNH284"/>
    <mergeCell ref="JNI283:JNI284"/>
    <mergeCell ref="JNJ283:JNJ284"/>
    <mergeCell ref="JNL283:JNL284"/>
    <mergeCell ref="JNM283:JNM284"/>
    <mergeCell ref="JNN283:JNN284"/>
    <mergeCell ref="JLV283:JLV284"/>
    <mergeCell ref="JLX283:JLX284"/>
    <mergeCell ref="JLY283:JLY284"/>
    <mergeCell ref="JLZ283:JLZ284"/>
    <mergeCell ref="JMB283:JMB284"/>
    <mergeCell ref="JMC283:JMC284"/>
    <mergeCell ref="JMD283:JMD284"/>
    <mergeCell ref="JMF283:JMF284"/>
    <mergeCell ref="JMG283:JMG284"/>
    <mergeCell ref="JMH283:JMH284"/>
    <mergeCell ref="JMJ283:JMJ284"/>
    <mergeCell ref="JMK283:JMK284"/>
    <mergeCell ref="JML283:JML284"/>
    <mergeCell ref="JMN283:JMN284"/>
    <mergeCell ref="JMO283:JMO284"/>
    <mergeCell ref="JMP283:JMP284"/>
    <mergeCell ref="JMR283:JMR284"/>
    <mergeCell ref="JKZ283:JKZ284"/>
    <mergeCell ref="JLA283:JLA284"/>
    <mergeCell ref="JLB283:JLB284"/>
    <mergeCell ref="JLD283:JLD284"/>
    <mergeCell ref="JLE283:JLE284"/>
    <mergeCell ref="JLF283:JLF284"/>
    <mergeCell ref="JLH283:JLH284"/>
    <mergeCell ref="JLI283:JLI284"/>
    <mergeCell ref="JLJ283:JLJ284"/>
    <mergeCell ref="JLL283:JLL284"/>
    <mergeCell ref="JLM283:JLM284"/>
    <mergeCell ref="JLN283:JLN284"/>
    <mergeCell ref="JLP283:JLP284"/>
    <mergeCell ref="JLQ283:JLQ284"/>
    <mergeCell ref="JLR283:JLR284"/>
    <mergeCell ref="JLT283:JLT284"/>
    <mergeCell ref="JLU283:JLU284"/>
    <mergeCell ref="JKC283:JKC284"/>
    <mergeCell ref="JKD283:JKD284"/>
    <mergeCell ref="JKF283:JKF284"/>
    <mergeCell ref="JKG283:JKG284"/>
    <mergeCell ref="JKH283:JKH284"/>
    <mergeCell ref="JKJ283:JKJ284"/>
    <mergeCell ref="JKK283:JKK284"/>
    <mergeCell ref="JKL283:JKL284"/>
    <mergeCell ref="JKN283:JKN284"/>
    <mergeCell ref="JKO283:JKO284"/>
    <mergeCell ref="JKP283:JKP284"/>
    <mergeCell ref="JKR283:JKR284"/>
    <mergeCell ref="JKS283:JKS284"/>
    <mergeCell ref="JKT283:JKT284"/>
    <mergeCell ref="JKV283:JKV284"/>
    <mergeCell ref="JKW283:JKW284"/>
    <mergeCell ref="JKX283:JKX284"/>
    <mergeCell ref="JJF283:JJF284"/>
    <mergeCell ref="JJH283:JJH284"/>
    <mergeCell ref="JJI283:JJI284"/>
    <mergeCell ref="JJJ283:JJJ284"/>
    <mergeCell ref="JJL283:JJL284"/>
    <mergeCell ref="JJM283:JJM284"/>
    <mergeCell ref="JJN283:JJN284"/>
    <mergeCell ref="JJP283:JJP284"/>
    <mergeCell ref="JJQ283:JJQ284"/>
    <mergeCell ref="JJR283:JJR284"/>
    <mergeCell ref="JJT283:JJT284"/>
    <mergeCell ref="JJU283:JJU284"/>
    <mergeCell ref="JJV283:JJV284"/>
    <mergeCell ref="JJX283:JJX284"/>
    <mergeCell ref="JJY283:JJY284"/>
    <mergeCell ref="JJZ283:JJZ284"/>
    <mergeCell ref="JKB283:JKB284"/>
    <mergeCell ref="JIJ283:JIJ284"/>
    <mergeCell ref="JIK283:JIK284"/>
    <mergeCell ref="JIL283:JIL284"/>
    <mergeCell ref="JIN283:JIN284"/>
    <mergeCell ref="JIO283:JIO284"/>
    <mergeCell ref="JIP283:JIP284"/>
    <mergeCell ref="JIR283:JIR284"/>
    <mergeCell ref="JIS283:JIS284"/>
    <mergeCell ref="JIT283:JIT284"/>
    <mergeCell ref="JIV283:JIV284"/>
    <mergeCell ref="JIW283:JIW284"/>
    <mergeCell ref="JIX283:JIX284"/>
    <mergeCell ref="JIZ283:JIZ284"/>
    <mergeCell ref="JJA283:JJA284"/>
    <mergeCell ref="JJB283:JJB284"/>
    <mergeCell ref="JJD283:JJD284"/>
    <mergeCell ref="JJE283:JJE284"/>
    <mergeCell ref="JHM283:JHM284"/>
    <mergeCell ref="JHN283:JHN284"/>
    <mergeCell ref="JHP283:JHP284"/>
    <mergeCell ref="JHQ283:JHQ284"/>
    <mergeCell ref="JHR283:JHR284"/>
    <mergeCell ref="JHT283:JHT284"/>
    <mergeCell ref="JHU283:JHU284"/>
    <mergeCell ref="JHV283:JHV284"/>
    <mergeCell ref="JHX283:JHX284"/>
    <mergeCell ref="JHY283:JHY284"/>
    <mergeCell ref="JHZ283:JHZ284"/>
    <mergeCell ref="JIB283:JIB284"/>
    <mergeCell ref="JIC283:JIC284"/>
    <mergeCell ref="JID283:JID284"/>
    <mergeCell ref="JIF283:JIF284"/>
    <mergeCell ref="JIG283:JIG284"/>
    <mergeCell ref="JIH283:JIH284"/>
    <mergeCell ref="JGP283:JGP284"/>
    <mergeCell ref="JGR283:JGR284"/>
    <mergeCell ref="JGS283:JGS284"/>
    <mergeCell ref="JGT283:JGT284"/>
    <mergeCell ref="JGV283:JGV284"/>
    <mergeCell ref="JGW283:JGW284"/>
    <mergeCell ref="JGX283:JGX284"/>
    <mergeCell ref="JGZ283:JGZ284"/>
    <mergeCell ref="JHA283:JHA284"/>
    <mergeCell ref="JHB283:JHB284"/>
    <mergeCell ref="JHD283:JHD284"/>
    <mergeCell ref="JHE283:JHE284"/>
    <mergeCell ref="JHF283:JHF284"/>
    <mergeCell ref="JHH283:JHH284"/>
    <mergeCell ref="JHI283:JHI284"/>
    <mergeCell ref="JHJ283:JHJ284"/>
    <mergeCell ref="JHL283:JHL284"/>
    <mergeCell ref="JFT283:JFT284"/>
    <mergeCell ref="JFU283:JFU284"/>
    <mergeCell ref="JFV283:JFV284"/>
    <mergeCell ref="JFX283:JFX284"/>
    <mergeCell ref="JFY283:JFY284"/>
    <mergeCell ref="JFZ283:JFZ284"/>
    <mergeCell ref="JGB283:JGB284"/>
    <mergeCell ref="JGC283:JGC284"/>
    <mergeCell ref="JGD283:JGD284"/>
    <mergeCell ref="JGF283:JGF284"/>
    <mergeCell ref="JGG283:JGG284"/>
    <mergeCell ref="JGH283:JGH284"/>
    <mergeCell ref="JGJ283:JGJ284"/>
    <mergeCell ref="JGK283:JGK284"/>
    <mergeCell ref="JGL283:JGL284"/>
    <mergeCell ref="JGN283:JGN284"/>
    <mergeCell ref="JGO283:JGO284"/>
    <mergeCell ref="JEW283:JEW284"/>
    <mergeCell ref="JEX283:JEX284"/>
    <mergeCell ref="JEZ283:JEZ284"/>
    <mergeCell ref="JFA283:JFA284"/>
    <mergeCell ref="JFB283:JFB284"/>
    <mergeCell ref="JFD283:JFD284"/>
    <mergeCell ref="JFE283:JFE284"/>
    <mergeCell ref="JFF283:JFF284"/>
    <mergeCell ref="JFH283:JFH284"/>
    <mergeCell ref="JFI283:JFI284"/>
    <mergeCell ref="JFJ283:JFJ284"/>
    <mergeCell ref="JFL283:JFL284"/>
    <mergeCell ref="JFM283:JFM284"/>
    <mergeCell ref="JFN283:JFN284"/>
    <mergeCell ref="JFP283:JFP284"/>
    <mergeCell ref="JFQ283:JFQ284"/>
    <mergeCell ref="JFR283:JFR284"/>
    <mergeCell ref="JDZ283:JDZ284"/>
    <mergeCell ref="JEB283:JEB284"/>
    <mergeCell ref="JEC283:JEC284"/>
    <mergeCell ref="JED283:JED284"/>
    <mergeCell ref="JEF283:JEF284"/>
    <mergeCell ref="JEG283:JEG284"/>
    <mergeCell ref="JEH283:JEH284"/>
    <mergeCell ref="JEJ283:JEJ284"/>
    <mergeCell ref="JEK283:JEK284"/>
    <mergeCell ref="JEL283:JEL284"/>
    <mergeCell ref="JEN283:JEN284"/>
    <mergeCell ref="JEO283:JEO284"/>
    <mergeCell ref="JEP283:JEP284"/>
    <mergeCell ref="JER283:JER284"/>
    <mergeCell ref="JES283:JES284"/>
    <mergeCell ref="JET283:JET284"/>
    <mergeCell ref="JEV283:JEV284"/>
    <mergeCell ref="JDD283:JDD284"/>
    <mergeCell ref="JDE283:JDE284"/>
    <mergeCell ref="JDF283:JDF284"/>
    <mergeCell ref="JDH283:JDH284"/>
    <mergeCell ref="JDI283:JDI284"/>
    <mergeCell ref="JDJ283:JDJ284"/>
    <mergeCell ref="JDL283:JDL284"/>
    <mergeCell ref="JDM283:JDM284"/>
    <mergeCell ref="JDN283:JDN284"/>
    <mergeCell ref="JDP283:JDP284"/>
    <mergeCell ref="JDQ283:JDQ284"/>
    <mergeCell ref="JDR283:JDR284"/>
    <mergeCell ref="JDT283:JDT284"/>
    <mergeCell ref="JDU283:JDU284"/>
    <mergeCell ref="JDV283:JDV284"/>
    <mergeCell ref="JDX283:JDX284"/>
    <mergeCell ref="JDY283:JDY284"/>
    <mergeCell ref="JCG283:JCG284"/>
    <mergeCell ref="JCH283:JCH284"/>
    <mergeCell ref="JCJ283:JCJ284"/>
    <mergeCell ref="JCK283:JCK284"/>
    <mergeCell ref="JCL283:JCL284"/>
    <mergeCell ref="JCN283:JCN284"/>
    <mergeCell ref="JCO283:JCO284"/>
    <mergeCell ref="JCP283:JCP284"/>
    <mergeCell ref="JCR283:JCR284"/>
    <mergeCell ref="JCS283:JCS284"/>
    <mergeCell ref="JCT283:JCT284"/>
    <mergeCell ref="JCV283:JCV284"/>
    <mergeCell ref="JCW283:JCW284"/>
    <mergeCell ref="JCX283:JCX284"/>
    <mergeCell ref="JCZ283:JCZ284"/>
    <mergeCell ref="JDA283:JDA284"/>
    <mergeCell ref="JDB283:JDB284"/>
    <mergeCell ref="JBJ283:JBJ284"/>
    <mergeCell ref="JBL283:JBL284"/>
    <mergeCell ref="JBM283:JBM284"/>
    <mergeCell ref="JBN283:JBN284"/>
    <mergeCell ref="JBP283:JBP284"/>
    <mergeCell ref="JBQ283:JBQ284"/>
    <mergeCell ref="JBR283:JBR284"/>
    <mergeCell ref="JBT283:JBT284"/>
    <mergeCell ref="JBU283:JBU284"/>
    <mergeCell ref="JBV283:JBV284"/>
    <mergeCell ref="JBX283:JBX284"/>
    <mergeCell ref="JBY283:JBY284"/>
    <mergeCell ref="JBZ283:JBZ284"/>
    <mergeCell ref="JCB283:JCB284"/>
    <mergeCell ref="JCC283:JCC284"/>
    <mergeCell ref="JCD283:JCD284"/>
    <mergeCell ref="JCF283:JCF284"/>
    <mergeCell ref="JAN283:JAN284"/>
    <mergeCell ref="JAO283:JAO284"/>
    <mergeCell ref="JAP283:JAP284"/>
    <mergeCell ref="JAR283:JAR284"/>
    <mergeCell ref="JAS283:JAS284"/>
    <mergeCell ref="JAT283:JAT284"/>
    <mergeCell ref="JAV283:JAV284"/>
    <mergeCell ref="JAW283:JAW284"/>
    <mergeCell ref="JAX283:JAX284"/>
    <mergeCell ref="JAZ283:JAZ284"/>
    <mergeCell ref="JBA283:JBA284"/>
    <mergeCell ref="JBB283:JBB284"/>
    <mergeCell ref="JBD283:JBD284"/>
    <mergeCell ref="JBE283:JBE284"/>
    <mergeCell ref="JBF283:JBF284"/>
    <mergeCell ref="JBH283:JBH284"/>
    <mergeCell ref="JBI283:JBI284"/>
    <mergeCell ref="IZQ283:IZQ284"/>
    <mergeCell ref="IZR283:IZR284"/>
    <mergeCell ref="IZT283:IZT284"/>
    <mergeCell ref="IZU283:IZU284"/>
    <mergeCell ref="IZV283:IZV284"/>
    <mergeCell ref="IZX283:IZX284"/>
    <mergeCell ref="IZY283:IZY284"/>
    <mergeCell ref="IZZ283:IZZ284"/>
    <mergeCell ref="JAB283:JAB284"/>
    <mergeCell ref="JAC283:JAC284"/>
    <mergeCell ref="JAD283:JAD284"/>
    <mergeCell ref="JAF283:JAF284"/>
    <mergeCell ref="JAG283:JAG284"/>
    <mergeCell ref="JAH283:JAH284"/>
    <mergeCell ref="JAJ283:JAJ284"/>
    <mergeCell ref="JAK283:JAK284"/>
    <mergeCell ref="JAL283:JAL284"/>
    <mergeCell ref="IYT283:IYT284"/>
    <mergeCell ref="IYV283:IYV284"/>
    <mergeCell ref="IYW283:IYW284"/>
    <mergeCell ref="IYX283:IYX284"/>
    <mergeCell ref="IYZ283:IYZ284"/>
    <mergeCell ref="IZA283:IZA284"/>
    <mergeCell ref="IZB283:IZB284"/>
    <mergeCell ref="IZD283:IZD284"/>
    <mergeCell ref="IZE283:IZE284"/>
    <mergeCell ref="IZF283:IZF284"/>
    <mergeCell ref="IZH283:IZH284"/>
    <mergeCell ref="IZI283:IZI284"/>
    <mergeCell ref="IZJ283:IZJ284"/>
    <mergeCell ref="IZL283:IZL284"/>
    <mergeCell ref="IZM283:IZM284"/>
    <mergeCell ref="IZN283:IZN284"/>
    <mergeCell ref="IZP283:IZP284"/>
    <mergeCell ref="IXX283:IXX284"/>
    <mergeCell ref="IXY283:IXY284"/>
    <mergeCell ref="IXZ283:IXZ284"/>
    <mergeCell ref="IYB283:IYB284"/>
    <mergeCell ref="IYC283:IYC284"/>
    <mergeCell ref="IYD283:IYD284"/>
    <mergeCell ref="IYF283:IYF284"/>
    <mergeCell ref="IYG283:IYG284"/>
    <mergeCell ref="IYH283:IYH284"/>
    <mergeCell ref="IYJ283:IYJ284"/>
    <mergeCell ref="IYK283:IYK284"/>
    <mergeCell ref="IYL283:IYL284"/>
    <mergeCell ref="IYN283:IYN284"/>
    <mergeCell ref="IYO283:IYO284"/>
    <mergeCell ref="IYP283:IYP284"/>
    <mergeCell ref="IYR283:IYR284"/>
    <mergeCell ref="IYS283:IYS284"/>
    <mergeCell ref="IXA283:IXA284"/>
    <mergeCell ref="IXB283:IXB284"/>
    <mergeCell ref="IXD283:IXD284"/>
    <mergeCell ref="IXE283:IXE284"/>
    <mergeCell ref="IXF283:IXF284"/>
    <mergeCell ref="IXH283:IXH284"/>
    <mergeCell ref="IXI283:IXI284"/>
    <mergeCell ref="IXJ283:IXJ284"/>
    <mergeCell ref="IXL283:IXL284"/>
    <mergeCell ref="IXM283:IXM284"/>
    <mergeCell ref="IXN283:IXN284"/>
    <mergeCell ref="IXP283:IXP284"/>
    <mergeCell ref="IXQ283:IXQ284"/>
    <mergeCell ref="IXR283:IXR284"/>
    <mergeCell ref="IXT283:IXT284"/>
    <mergeCell ref="IXU283:IXU284"/>
    <mergeCell ref="IXV283:IXV284"/>
    <mergeCell ref="IWD283:IWD284"/>
    <mergeCell ref="IWF283:IWF284"/>
    <mergeCell ref="IWG283:IWG284"/>
    <mergeCell ref="IWH283:IWH284"/>
    <mergeCell ref="IWJ283:IWJ284"/>
    <mergeCell ref="IWK283:IWK284"/>
    <mergeCell ref="IWL283:IWL284"/>
    <mergeCell ref="IWN283:IWN284"/>
    <mergeCell ref="IWO283:IWO284"/>
    <mergeCell ref="IWP283:IWP284"/>
    <mergeCell ref="IWR283:IWR284"/>
    <mergeCell ref="IWS283:IWS284"/>
    <mergeCell ref="IWT283:IWT284"/>
    <mergeCell ref="IWV283:IWV284"/>
    <mergeCell ref="IWW283:IWW284"/>
    <mergeCell ref="IWX283:IWX284"/>
    <mergeCell ref="IWZ283:IWZ284"/>
    <mergeCell ref="IVH283:IVH284"/>
    <mergeCell ref="IVI283:IVI284"/>
    <mergeCell ref="IVJ283:IVJ284"/>
    <mergeCell ref="IVL283:IVL284"/>
    <mergeCell ref="IVM283:IVM284"/>
    <mergeCell ref="IVN283:IVN284"/>
    <mergeCell ref="IVP283:IVP284"/>
    <mergeCell ref="IVQ283:IVQ284"/>
    <mergeCell ref="IVR283:IVR284"/>
    <mergeCell ref="IVT283:IVT284"/>
    <mergeCell ref="IVU283:IVU284"/>
    <mergeCell ref="IVV283:IVV284"/>
    <mergeCell ref="IVX283:IVX284"/>
    <mergeCell ref="IVY283:IVY284"/>
    <mergeCell ref="IVZ283:IVZ284"/>
    <mergeCell ref="IWB283:IWB284"/>
    <mergeCell ref="IWC283:IWC284"/>
    <mergeCell ref="IUK283:IUK284"/>
    <mergeCell ref="IUL283:IUL284"/>
    <mergeCell ref="IUN283:IUN284"/>
    <mergeCell ref="IUO283:IUO284"/>
    <mergeCell ref="IUP283:IUP284"/>
    <mergeCell ref="IUR283:IUR284"/>
    <mergeCell ref="IUS283:IUS284"/>
    <mergeCell ref="IUT283:IUT284"/>
    <mergeCell ref="IUV283:IUV284"/>
    <mergeCell ref="IUW283:IUW284"/>
    <mergeCell ref="IUX283:IUX284"/>
    <mergeCell ref="IUZ283:IUZ284"/>
    <mergeCell ref="IVA283:IVA284"/>
    <mergeCell ref="IVB283:IVB284"/>
    <mergeCell ref="IVD283:IVD284"/>
    <mergeCell ref="IVE283:IVE284"/>
    <mergeCell ref="IVF283:IVF284"/>
    <mergeCell ref="ITN283:ITN284"/>
    <mergeCell ref="ITP283:ITP284"/>
    <mergeCell ref="ITQ283:ITQ284"/>
    <mergeCell ref="ITR283:ITR284"/>
    <mergeCell ref="ITT283:ITT284"/>
    <mergeCell ref="ITU283:ITU284"/>
    <mergeCell ref="ITV283:ITV284"/>
    <mergeCell ref="ITX283:ITX284"/>
    <mergeCell ref="ITY283:ITY284"/>
    <mergeCell ref="ITZ283:ITZ284"/>
    <mergeCell ref="IUB283:IUB284"/>
    <mergeCell ref="IUC283:IUC284"/>
    <mergeCell ref="IUD283:IUD284"/>
    <mergeCell ref="IUF283:IUF284"/>
    <mergeCell ref="IUG283:IUG284"/>
    <mergeCell ref="IUH283:IUH284"/>
    <mergeCell ref="IUJ283:IUJ284"/>
    <mergeCell ref="ISR283:ISR284"/>
    <mergeCell ref="ISS283:ISS284"/>
    <mergeCell ref="IST283:IST284"/>
    <mergeCell ref="ISV283:ISV284"/>
    <mergeCell ref="ISW283:ISW284"/>
    <mergeCell ref="ISX283:ISX284"/>
    <mergeCell ref="ISZ283:ISZ284"/>
    <mergeCell ref="ITA283:ITA284"/>
    <mergeCell ref="ITB283:ITB284"/>
    <mergeCell ref="ITD283:ITD284"/>
    <mergeCell ref="ITE283:ITE284"/>
    <mergeCell ref="ITF283:ITF284"/>
    <mergeCell ref="ITH283:ITH284"/>
    <mergeCell ref="ITI283:ITI284"/>
    <mergeCell ref="ITJ283:ITJ284"/>
    <mergeCell ref="ITL283:ITL284"/>
    <mergeCell ref="ITM283:ITM284"/>
    <mergeCell ref="IRU283:IRU284"/>
    <mergeCell ref="IRV283:IRV284"/>
    <mergeCell ref="IRX283:IRX284"/>
    <mergeCell ref="IRY283:IRY284"/>
    <mergeCell ref="IRZ283:IRZ284"/>
    <mergeCell ref="ISB283:ISB284"/>
    <mergeCell ref="ISC283:ISC284"/>
    <mergeCell ref="ISD283:ISD284"/>
    <mergeCell ref="ISF283:ISF284"/>
    <mergeCell ref="ISG283:ISG284"/>
    <mergeCell ref="ISH283:ISH284"/>
    <mergeCell ref="ISJ283:ISJ284"/>
    <mergeCell ref="ISK283:ISK284"/>
    <mergeCell ref="ISL283:ISL284"/>
    <mergeCell ref="ISN283:ISN284"/>
    <mergeCell ref="ISO283:ISO284"/>
    <mergeCell ref="ISP283:ISP284"/>
    <mergeCell ref="IQX283:IQX284"/>
    <mergeCell ref="IQZ283:IQZ284"/>
    <mergeCell ref="IRA283:IRA284"/>
    <mergeCell ref="IRB283:IRB284"/>
    <mergeCell ref="IRD283:IRD284"/>
    <mergeCell ref="IRE283:IRE284"/>
    <mergeCell ref="IRF283:IRF284"/>
    <mergeCell ref="IRH283:IRH284"/>
    <mergeCell ref="IRI283:IRI284"/>
    <mergeCell ref="IRJ283:IRJ284"/>
    <mergeCell ref="IRL283:IRL284"/>
    <mergeCell ref="IRM283:IRM284"/>
    <mergeCell ref="IRN283:IRN284"/>
    <mergeCell ref="IRP283:IRP284"/>
    <mergeCell ref="IRQ283:IRQ284"/>
    <mergeCell ref="IRR283:IRR284"/>
    <mergeCell ref="IRT283:IRT284"/>
    <mergeCell ref="IQB283:IQB284"/>
    <mergeCell ref="IQC283:IQC284"/>
    <mergeCell ref="IQD283:IQD284"/>
    <mergeCell ref="IQF283:IQF284"/>
    <mergeCell ref="IQG283:IQG284"/>
    <mergeCell ref="IQH283:IQH284"/>
    <mergeCell ref="IQJ283:IQJ284"/>
    <mergeCell ref="IQK283:IQK284"/>
    <mergeCell ref="IQL283:IQL284"/>
    <mergeCell ref="IQN283:IQN284"/>
    <mergeCell ref="IQO283:IQO284"/>
    <mergeCell ref="IQP283:IQP284"/>
    <mergeCell ref="IQR283:IQR284"/>
    <mergeCell ref="IQS283:IQS284"/>
    <mergeCell ref="IQT283:IQT284"/>
    <mergeCell ref="IQV283:IQV284"/>
    <mergeCell ref="IQW283:IQW284"/>
    <mergeCell ref="IPE283:IPE284"/>
    <mergeCell ref="IPF283:IPF284"/>
    <mergeCell ref="IPH283:IPH284"/>
    <mergeCell ref="IPI283:IPI284"/>
    <mergeCell ref="IPJ283:IPJ284"/>
    <mergeCell ref="IPL283:IPL284"/>
    <mergeCell ref="IPM283:IPM284"/>
    <mergeCell ref="IPN283:IPN284"/>
    <mergeCell ref="IPP283:IPP284"/>
    <mergeCell ref="IPQ283:IPQ284"/>
    <mergeCell ref="IPR283:IPR284"/>
    <mergeCell ref="IPT283:IPT284"/>
    <mergeCell ref="IPU283:IPU284"/>
    <mergeCell ref="IPV283:IPV284"/>
    <mergeCell ref="IPX283:IPX284"/>
    <mergeCell ref="IPY283:IPY284"/>
    <mergeCell ref="IPZ283:IPZ284"/>
    <mergeCell ref="IOH283:IOH284"/>
    <mergeCell ref="IOJ283:IOJ284"/>
    <mergeCell ref="IOK283:IOK284"/>
    <mergeCell ref="IOL283:IOL284"/>
    <mergeCell ref="ION283:ION284"/>
    <mergeCell ref="IOO283:IOO284"/>
    <mergeCell ref="IOP283:IOP284"/>
    <mergeCell ref="IOR283:IOR284"/>
    <mergeCell ref="IOS283:IOS284"/>
    <mergeCell ref="IOT283:IOT284"/>
    <mergeCell ref="IOV283:IOV284"/>
    <mergeCell ref="IOW283:IOW284"/>
    <mergeCell ref="IOX283:IOX284"/>
    <mergeCell ref="IOZ283:IOZ284"/>
    <mergeCell ref="IPA283:IPA284"/>
    <mergeCell ref="IPB283:IPB284"/>
    <mergeCell ref="IPD283:IPD284"/>
    <mergeCell ref="INL283:INL284"/>
    <mergeCell ref="INM283:INM284"/>
    <mergeCell ref="INN283:INN284"/>
    <mergeCell ref="INP283:INP284"/>
    <mergeCell ref="INQ283:INQ284"/>
    <mergeCell ref="INR283:INR284"/>
    <mergeCell ref="INT283:INT284"/>
    <mergeCell ref="INU283:INU284"/>
    <mergeCell ref="INV283:INV284"/>
    <mergeCell ref="INX283:INX284"/>
    <mergeCell ref="INY283:INY284"/>
    <mergeCell ref="INZ283:INZ284"/>
    <mergeCell ref="IOB283:IOB284"/>
    <mergeCell ref="IOC283:IOC284"/>
    <mergeCell ref="IOD283:IOD284"/>
    <mergeCell ref="IOF283:IOF284"/>
    <mergeCell ref="IOG283:IOG284"/>
    <mergeCell ref="IMO283:IMO284"/>
    <mergeCell ref="IMP283:IMP284"/>
    <mergeCell ref="IMR283:IMR284"/>
    <mergeCell ref="IMS283:IMS284"/>
    <mergeCell ref="IMT283:IMT284"/>
    <mergeCell ref="IMV283:IMV284"/>
    <mergeCell ref="IMW283:IMW284"/>
    <mergeCell ref="IMX283:IMX284"/>
    <mergeCell ref="IMZ283:IMZ284"/>
    <mergeCell ref="INA283:INA284"/>
    <mergeCell ref="INB283:INB284"/>
    <mergeCell ref="IND283:IND284"/>
    <mergeCell ref="INE283:INE284"/>
    <mergeCell ref="INF283:INF284"/>
    <mergeCell ref="INH283:INH284"/>
    <mergeCell ref="INI283:INI284"/>
    <mergeCell ref="INJ283:INJ284"/>
    <mergeCell ref="ILR283:ILR284"/>
    <mergeCell ref="ILT283:ILT284"/>
    <mergeCell ref="ILU283:ILU284"/>
    <mergeCell ref="ILV283:ILV284"/>
    <mergeCell ref="ILX283:ILX284"/>
    <mergeCell ref="ILY283:ILY284"/>
    <mergeCell ref="ILZ283:ILZ284"/>
    <mergeCell ref="IMB283:IMB284"/>
    <mergeCell ref="IMC283:IMC284"/>
    <mergeCell ref="IMD283:IMD284"/>
    <mergeCell ref="IMF283:IMF284"/>
    <mergeCell ref="IMG283:IMG284"/>
    <mergeCell ref="IMH283:IMH284"/>
    <mergeCell ref="IMJ283:IMJ284"/>
    <mergeCell ref="IMK283:IMK284"/>
    <mergeCell ref="IML283:IML284"/>
    <mergeCell ref="IMN283:IMN284"/>
    <mergeCell ref="IKV283:IKV284"/>
    <mergeCell ref="IKW283:IKW284"/>
    <mergeCell ref="IKX283:IKX284"/>
    <mergeCell ref="IKZ283:IKZ284"/>
    <mergeCell ref="ILA283:ILA284"/>
    <mergeCell ref="ILB283:ILB284"/>
    <mergeCell ref="ILD283:ILD284"/>
    <mergeCell ref="ILE283:ILE284"/>
    <mergeCell ref="ILF283:ILF284"/>
    <mergeCell ref="ILH283:ILH284"/>
    <mergeCell ref="ILI283:ILI284"/>
    <mergeCell ref="ILJ283:ILJ284"/>
    <mergeCell ref="ILL283:ILL284"/>
    <mergeCell ref="ILM283:ILM284"/>
    <mergeCell ref="ILN283:ILN284"/>
    <mergeCell ref="ILP283:ILP284"/>
    <mergeCell ref="ILQ283:ILQ284"/>
    <mergeCell ref="IJY283:IJY284"/>
    <mergeCell ref="IJZ283:IJZ284"/>
    <mergeCell ref="IKB283:IKB284"/>
    <mergeCell ref="IKC283:IKC284"/>
    <mergeCell ref="IKD283:IKD284"/>
    <mergeCell ref="IKF283:IKF284"/>
    <mergeCell ref="IKG283:IKG284"/>
    <mergeCell ref="IKH283:IKH284"/>
    <mergeCell ref="IKJ283:IKJ284"/>
    <mergeCell ref="IKK283:IKK284"/>
    <mergeCell ref="IKL283:IKL284"/>
    <mergeCell ref="IKN283:IKN284"/>
    <mergeCell ref="IKO283:IKO284"/>
    <mergeCell ref="IKP283:IKP284"/>
    <mergeCell ref="IKR283:IKR284"/>
    <mergeCell ref="IKS283:IKS284"/>
    <mergeCell ref="IKT283:IKT284"/>
    <mergeCell ref="IJB283:IJB284"/>
    <mergeCell ref="IJD283:IJD284"/>
    <mergeCell ref="IJE283:IJE284"/>
    <mergeCell ref="IJF283:IJF284"/>
    <mergeCell ref="IJH283:IJH284"/>
    <mergeCell ref="IJI283:IJI284"/>
    <mergeCell ref="IJJ283:IJJ284"/>
    <mergeCell ref="IJL283:IJL284"/>
    <mergeCell ref="IJM283:IJM284"/>
    <mergeCell ref="IJN283:IJN284"/>
    <mergeCell ref="IJP283:IJP284"/>
    <mergeCell ref="IJQ283:IJQ284"/>
    <mergeCell ref="IJR283:IJR284"/>
    <mergeCell ref="IJT283:IJT284"/>
    <mergeCell ref="IJU283:IJU284"/>
    <mergeCell ref="IJV283:IJV284"/>
    <mergeCell ref="IJX283:IJX284"/>
    <mergeCell ref="IIF283:IIF284"/>
    <mergeCell ref="IIG283:IIG284"/>
    <mergeCell ref="IIH283:IIH284"/>
    <mergeCell ref="IIJ283:IIJ284"/>
    <mergeCell ref="IIK283:IIK284"/>
    <mergeCell ref="IIL283:IIL284"/>
    <mergeCell ref="IIN283:IIN284"/>
    <mergeCell ref="IIO283:IIO284"/>
    <mergeCell ref="IIP283:IIP284"/>
    <mergeCell ref="IIR283:IIR284"/>
    <mergeCell ref="IIS283:IIS284"/>
    <mergeCell ref="IIT283:IIT284"/>
    <mergeCell ref="IIV283:IIV284"/>
    <mergeCell ref="IIW283:IIW284"/>
    <mergeCell ref="IIX283:IIX284"/>
    <mergeCell ref="IIZ283:IIZ284"/>
    <mergeCell ref="IJA283:IJA284"/>
    <mergeCell ref="IHI283:IHI284"/>
    <mergeCell ref="IHJ283:IHJ284"/>
    <mergeCell ref="IHL283:IHL284"/>
    <mergeCell ref="IHM283:IHM284"/>
    <mergeCell ref="IHN283:IHN284"/>
    <mergeCell ref="IHP283:IHP284"/>
    <mergeCell ref="IHQ283:IHQ284"/>
    <mergeCell ref="IHR283:IHR284"/>
    <mergeCell ref="IHT283:IHT284"/>
    <mergeCell ref="IHU283:IHU284"/>
    <mergeCell ref="IHV283:IHV284"/>
    <mergeCell ref="IHX283:IHX284"/>
    <mergeCell ref="IHY283:IHY284"/>
    <mergeCell ref="IHZ283:IHZ284"/>
    <mergeCell ref="IIB283:IIB284"/>
    <mergeCell ref="IIC283:IIC284"/>
    <mergeCell ref="IID283:IID284"/>
    <mergeCell ref="IGL283:IGL284"/>
    <mergeCell ref="IGN283:IGN284"/>
    <mergeCell ref="IGO283:IGO284"/>
    <mergeCell ref="IGP283:IGP284"/>
    <mergeCell ref="IGR283:IGR284"/>
    <mergeCell ref="IGS283:IGS284"/>
    <mergeCell ref="IGT283:IGT284"/>
    <mergeCell ref="IGV283:IGV284"/>
    <mergeCell ref="IGW283:IGW284"/>
    <mergeCell ref="IGX283:IGX284"/>
    <mergeCell ref="IGZ283:IGZ284"/>
    <mergeCell ref="IHA283:IHA284"/>
    <mergeCell ref="IHB283:IHB284"/>
    <mergeCell ref="IHD283:IHD284"/>
    <mergeCell ref="IHE283:IHE284"/>
    <mergeCell ref="IHF283:IHF284"/>
    <mergeCell ref="IHH283:IHH284"/>
    <mergeCell ref="IFP283:IFP284"/>
    <mergeCell ref="IFQ283:IFQ284"/>
    <mergeCell ref="IFR283:IFR284"/>
    <mergeCell ref="IFT283:IFT284"/>
    <mergeCell ref="IFU283:IFU284"/>
    <mergeCell ref="IFV283:IFV284"/>
    <mergeCell ref="IFX283:IFX284"/>
    <mergeCell ref="IFY283:IFY284"/>
    <mergeCell ref="IFZ283:IFZ284"/>
    <mergeCell ref="IGB283:IGB284"/>
    <mergeCell ref="IGC283:IGC284"/>
    <mergeCell ref="IGD283:IGD284"/>
    <mergeCell ref="IGF283:IGF284"/>
    <mergeCell ref="IGG283:IGG284"/>
    <mergeCell ref="IGH283:IGH284"/>
    <mergeCell ref="IGJ283:IGJ284"/>
    <mergeCell ref="IGK283:IGK284"/>
    <mergeCell ref="IES283:IES284"/>
    <mergeCell ref="IET283:IET284"/>
    <mergeCell ref="IEV283:IEV284"/>
    <mergeCell ref="IEW283:IEW284"/>
    <mergeCell ref="IEX283:IEX284"/>
    <mergeCell ref="IEZ283:IEZ284"/>
    <mergeCell ref="IFA283:IFA284"/>
    <mergeCell ref="IFB283:IFB284"/>
    <mergeCell ref="IFD283:IFD284"/>
    <mergeCell ref="IFE283:IFE284"/>
    <mergeCell ref="IFF283:IFF284"/>
    <mergeCell ref="IFH283:IFH284"/>
    <mergeCell ref="IFI283:IFI284"/>
    <mergeCell ref="IFJ283:IFJ284"/>
    <mergeCell ref="IFL283:IFL284"/>
    <mergeCell ref="IFM283:IFM284"/>
    <mergeCell ref="IFN283:IFN284"/>
    <mergeCell ref="IDV283:IDV284"/>
    <mergeCell ref="IDX283:IDX284"/>
    <mergeCell ref="IDY283:IDY284"/>
    <mergeCell ref="IDZ283:IDZ284"/>
    <mergeCell ref="IEB283:IEB284"/>
    <mergeCell ref="IEC283:IEC284"/>
    <mergeCell ref="IED283:IED284"/>
    <mergeCell ref="IEF283:IEF284"/>
    <mergeCell ref="IEG283:IEG284"/>
    <mergeCell ref="IEH283:IEH284"/>
    <mergeCell ref="IEJ283:IEJ284"/>
    <mergeCell ref="IEK283:IEK284"/>
    <mergeCell ref="IEL283:IEL284"/>
    <mergeCell ref="IEN283:IEN284"/>
    <mergeCell ref="IEO283:IEO284"/>
    <mergeCell ref="IEP283:IEP284"/>
    <mergeCell ref="IER283:IER284"/>
    <mergeCell ref="ICZ283:ICZ284"/>
    <mergeCell ref="IDA283:IDA284"/>
    <mergeCell ref="IDB283:IDB284"/>
    <mergeCell ref="IDD283:IDD284"/>
    <mergeCell ref="IDE283:IDE284"/>
    <mergeCell ref="IDF283:IDF284"/>
    <mergeCell ref="IDH283:IDH284"/>
    <mergeCell ref="IDI283:IDI284"/>
    <mergeCell ref="IDJ283:IDJ284"/>
    <mergeCell ref="IDL283:IDL284"/>
    <mergeCell ref="IDM283:IDM284"/>
    <mergeCell ref="IDN283:IDN284"/>
    <mergeCell ref="IDP283:IDP284"/>
    <mergeCell ref="IDQ283:IDQ284"/>
    <mergeCell ref="IDR283:IDR284"/>
    <mergeCell ref="IDT283:IDT284"/>
    <mergeCell ref="IDU283:IDU284"/>
    <mergeCell ref="ICC283:ICC284"/>
    <mergeCell ref="ICD283:ICD284"/>
    <mergeCell ref="ICF283:ICF284"/>
    <mergeCell ref="ICG283:ICG284"/>
    <mergeCell ref="ICH283:ICH284"/>
    <mergeCell ref="ICJ283:ICJ284"/>
    <mergeCell ref="ICK283:ICK284"/>
    <mergeCell ref="ICL283:ICL284"/>
    <mergeCell ref="ICN283:ICN284"/>
    <mergeCell ref="ICO283:ICO284"/>
    <mergeCell ref="ICP283:ICP284"/>
    <mergeCell ref="ICR283:ICR284"/>
    <mergeCell ref="ICS283:ICS284"/>
    <mergeCell ref="ICT283:ICT284"/>
    <mergeCell ref="ICV283:ICV284"/>
    <mergeCell ref="ICW283:ICW284"/>
    <mergeCell ref="ICX283:ICX284"/>
    <mergeCell ref="IBF283:IBF284"/>
    <mergeCell ref="IBH283:IBH284"/>
    <mergeCell ref="IBI283:IBI284"/>
    <mergeCell ref="IBJ283:IBJ284"/>
    <mergeCell ref="IBL283:IBL284"/>
    <mergeCell ref="IBM283:IBM284"/>
    <mergeCell ref="IBN283:IBN284"/>
    <mergeCell ref="IBP283:IBP284"/>
    <mergeCell ref="IBQ283:IBQ284"/>
    <mergeCell ref="IBR283:IBR284"/>
    <mergeCell ref="IBT283:IBT284"/>
    <mergeCell ref="IBU283:IBU284"/>
    <mergeCell ref="IBV283:IBV284"/>
    <mergeCell ref="IBX283:IBX284"/>
    <mergeCell ref="IBY283:IBY284"/>
    <mergeCell ref="IBZ283:IBZ284"/>
    <mergeCell ref="ICB283:ICB284"/>
    <mergeCell ref="IAJ283:IAJ284"/>
    <mergeCell ref="IAK283:IAK284"/>
    <mergeCell ref="IAL283:IAL284"/>
    <mergeCell ref="IAN283:IAN284"/>
    <mergeCell ref="IAO283:IAO284"/>
    <mergeCell ref="IAP283:IAP284"/>
    <mergeCell ref="IAR283:IAR284"/>
    <mergeCell ref="IAS283:IAS284"/>
    <mergeCell ref="IAT283:IAT284"/>
    <mergeCell ref="IAV283:IAV284"/>
    <mergeCell ref="IAW283:IAW284"/>
    <mergeCell ref="IAX283:IAX284"/>
    <mergeCell ref="IAZ283:IAZ284"/>
    <mergeCell ref="IBA283:IBA284"/>
    <mergeCell ref="IBB283:IBB284"/>
    <mergeCell ref="IBD283:IBD284"/>
    <mergeCell ref="IBE283:IBE284"/>
    <mergeCell ref="HZM283:HZM284"/>
    <mergeCell ref="HZN283:HZN284"/>
    <mergeCell ref="HZP283:HZP284"/>
    <mergeCell ref="HZQ283:HZQ284"/>
    <mergeCell ref="HZR283:HZR284"/>
    <mergeCell ref="HZT283:HZT284"/>
    <mergeCell ref="HZU283:HZU284"/>
    <mergeCell ref="HZV283:HZV284"/>
    <mergeCell ref="HZX283:HZX284"/>
    <mergeCell ref="HZY283:HZY284"/>
    <mergeCell ref="HZZ283:HZZ284"/>
    <mergeCell ref="IAB283:IAB284"/>
    <mergeCell ref="IAC283:IAC284"/>
    <mergeCell ref="IAD283:IAD284"/>
    <mergeCell ref="IAF283:IAF284"/>
    <mergeCell ref="IAG283:IAG284"/>
    <mergeCell ref="IAH283:IAH284"/>
    <mergeCell ref="HYP283:HYP284"/>
    <mergeCell ref="HYR283:HYR284"/>
    <mergeCell ref="HYS283:HYS284"/>
    <mergeCell ref="HYT283:HYT284"/>
    <mergeCell ref="HYV283:HYV284"/>
    <mergeCell ref="HYW283:HYW284"/>
    <mergeCell ref="HYX283:HYX284"/>
    <mergeCell ref="HYZ283:HYZ284"/>
    <mergeCell ref="HZA283:HZA284"/>
    <mergeCell ref="HZB283:HZB284"/>
    <mergeCell ref="HZD283:HZD284"/>
    <mergeCell ref="HZE283:HZE284"/>
    <mergeCell ref="HZF283:HZF284"/>
    <mergeCell ref="HZH283:HZH284"/>
    <mergeCell ref="HZI283:HZI284"/>
    <mergeCell ref="HZJ283:HZJ284"/>
    <mergeCell ref="HZL283:HZL284"/>
    <mergeCell ref="HXT283:HXT284"/>
    <mergeCell ref="HXU283:HXU284"/>
    <mergeCell ref="HXV283:HXV284"/>
    <mergeCell ref="HXX283:HXX284"/>
    <mergeCell ref="HXY283:HXY284"/>
    <mergeCell ref="HXZ283:HXZ284"/>
    <mergeCell ref="HYB283:HYB284"/>
    <mergeCell ref="HYC283:HYC284"/>
    <mergeCell ref="HYD283:HYD284"/>
    <mergeCell ref="HYF283:HYF284"/>
    <mergeCell ref="HYG283:HYG284"/>
    <mergeCell ref="HYH283:HYH284"/>
    <mergeCell ref="HYJ283:HYJ284"/>
    <mergeCell ref="HYK283:HYK284"/>
    <mergeCell ref="HYL283:HYL284"/>
    <mergeCell ref="HYN283:HYN284"/>
    <mergeCell ref="HYO283:HYO284"/>
    <mergeCell ref="HWW283:HWW284"/>
    <mergeCell ref="HWX283:HWX284"/>
    <mergeCell ref="HWZ283:HWZ284"/>
    <mergeCell ref="HXA283:HXA284"/>
    <mergeCell ref="HXB283:HXB284"/>
    <mergeCell ref="HXD283:HXD284"/>
    <mergeCell ref="HXE283:HXE284"/>
    <mergeCell ref="HXF283:HXF284"/>
    <mergeCell ref="HXH283:HXH284"/>
    <mergeCell ref="HXI283:HXI284"/>
    <mergeCell ref="HXJ283:HXJ284"/>
    <mergeCell ref="HXL283:HXL284"/>
    <mergeCell ref="HXM283:HXM284"/>
    <mergeCell ref="HXN283:HXN284"/>
    <mergeCell ref="HXP283:HXP284"/>
    <mergeCell ref="HXQ283:HXQ284"/>
    <mergeCell ref="HXR283:HXR284"/>
    <mergeCell ref="HVZ283:HVZ284"/>
    <mergeCell ref="HWB283:HWB284"/>
    <mergeCell ref="HWC283:HWC284"/>
    <mergeCell ref="HWD283:HWD284"/>
    <mergeCell ref="HWF283:HWF284"/>
    <mergeCell ref="HWG283:HWG284"/>
    <mergeCell ref="HWH283:HWH284"/>
    <mergeCell ref="HWJ283:HWJ284"/>
    <mergeCell ref="HWK283:HWK284"/>
    <mergeCell ref="HWL283:HWL284"/>
    <mergeCell ref="HWN283:HWN284"/>
    <mergeCell ref="HWO283:HWO284"/>
    <mergeCell ref="HWP283:HWP284"/>
    <mergeCell ref="HWR283:HWR284"/>
    <mergeCell ref="HWS283:HWS284"/>
    <mergeCell ref="HWT283:HWT284"/>
    <mergeCell ref="HWV283:HWV284"/>
    <mergeCell ref="HVD283:HVD284"/>
    <mergeCell ref="HVE283:HVE284"/>
    <mergeCell ref="HVF283:HVF284"/>
    <mergeCell ref="HVH283:HVH284"/>
    <mergeCell ref="HVI283:HVI284"/>
    <mergeCell ref="HVJ283:HVJ284"/>
    <mergeCell ref="HVL283:HVL284"/>
    <mergeCell ref="HVM283:HVM284"/>
    <mergeCell ref="HVN283:HVN284"/>
    <mergeCell ref="HVP283:HVP284"/>
    <mergeCell ref="HVQ283:HVQ284"/>
    <mergeCell ref="HVR283:HVR284"/>
    <mergeCell ref="HVT283:HVT284"/>
    <mergeCell ref="HVU283:HVU284"/>
    <mergeCell ref="HVV283:HVV284"/>
    <mergeCell ref="HVX283:HVX284"/>
    <mergeCell ref="HVY283:HVY284"/>
    <mergeCell ref="HUG283:HUG284"/>
    <mergeCell ref="HUH283:HUH284"/>
    <mergeCell ref="HUJ283:HUJ284"/>
    <mergeCell ref="HUK283:HUK284"/>
    <mergeCell ref="HUL283:HUL284"/>
    <mergeCell ref="HUN283:HUN284"/>
    <mergeCell ref="HUO283:HUO284"/>
    <mergeCell ref="HUP283:HUP284"/>
    <mergeCell ref="HUR283:HUR284"/>
    <mergeCell ref="HUS283:HUS284"/>
    <mergeCell ref="HUT283:HUT284"/>
    <mergeCell ref="HUV283:HUV284"/>
    <mergeCell ref="HUW283:HUW284"/>
    <mergeCell ref="HUX283:HUX284"/>
    <mergeCell ref="HUZ283:HUZ284"/>
    <mergeCell ref="HVA283:HVA284"/>
    <mergeCell ref="HVB283:HVB284"/>
    <mergeCell ref="HTJ283:HTJ284"/>
    <mergeCell ref="HTL283:HTL284"/>
    <mergeCell ref="HTM283:HTM284"/>
    <mergeCell ref="HTN283:HTN284"/>
    <mergeCell ref="HTP283:HTP284"/>
    <mergeCell ref="HTQ283:HTQ284"/>
    <mergeCell ref="HTR283:HTR284"/>
    <mergeCell ref="HTT283:HTT284"/>
    <mergeCell ref="HTU283:HTU284"/>
    <mergeCell ref="HTV283:HTV284"/>
    <mergeCell ref="HTX283:HTX284"/>
    <mergeCell ref="HTY283:HTY284"/>
    <mergeCell ref="HTZ283:HTZ284"/>
    <mergeCell ref="HUB283:HUB284"/>
    <mergeCell ref="HUC283:HUC284"/>
    <mergeCell ref="HUD283:HUD284"/>
    <mergeCell ref="HUF283:HUF284"/>
    <mergeCell ref="HSN283:HSN284"/>
    <mergeCell ref="HSO283:HSO284"/>
    <mergeCell ref="HSP283:HSP284"/>
    <mergeCell ref="HSR283:HSR284"/>
    <mergeCell ref="HSS283:HSS284"/>
    <mergeCell ref="HST283:HST284"/>
    <mergeCell ref="HSV283:HSV284"/>
    <mergeCell ref="HSW283:HSW284"/>
    <mergeCell ref="HSX283:HSX284"/>
    <mergeCell ref="HSZ283:HSZ284"/>
    <mergeCell ref="HTA283:HTA284"/>
    <mergeCell ref="HTB283:HTB284"/>
    <mergeCell ref="HTD283:HTD284"/>
    <mergeCell ref="HTE283:HTE284"/>
    <mergeCell ref="HTF283:HTF284"/>
    <mergeCell ref="HTH283:HTH284"/>
    <mergeCell ref="HTI283:HTI284"/>
    <mergeCell ref="HRQ283:HRQ284"/>
    <mergeCell ref="HRR283:HRR284"/>
    <mergeCell ref="HRT283:HRT284"/>
    <mergeCell ref="HRU283:HRU284"/>
    <mergeCell ref="HRV283:HRV284"/>
    <mergeCell ref="HRX283:HRX284"/>
    <mergeCell ref="HRY283:HRY284"/>
    <mergeCell ref="HRZ283:HRZ284"/>
    <mergeCell ref="HSB283:HSB284"/>
    <mergeCell ref="HSC283:HSC284"/>
    <mergeCell ref="HSD283:HSD284"/>
    <mergeCell ref="HSF283:HSF284"/>
    <mergeCell ref="HSG283:HSG284"/>
    <mergeCell ref="HSH283:HSH284"/>
    <mergeCell ref="HSJ283:HSJ284"/>
    <mergeCell ref="HSK283:HSK284"/>
    <mergeCell ref="HSL283:HSL284"/>
    <mergeCell ref="HQT283:HQT284"/>
    <mergeCell ref="HQV283:HQV284"/>
    <mergeCell ref="HQW283:HQW284"/>
    <mergeCell ref="HQX283:HQX284"/>
    <mergeCell ref="HQZ283:HQZ284"/>
    <mergeCell ref="HRA283:HRA284"/>
    <mergeCell ref="HRB283:HRB284"/>
    <mergeCell ref="HRD283:HRD284"/>
    <mergeCell ref="HRE283:HRE284"/>
    <mergeCell ref="HRF283:HRF284"/>
    <mergeCell ref="HRH283:HRH284"/>
    <mergeCell ref="HRI283:HRI284"/>
    <mergeCell ref="HRJ283:HRJ284"/>
    <mergeCell ref="HRL283:HRL284"/>
    <mergeCell ref="HRM283:HRM284"/>
    <mergeCell ref="HRN283:HRN284"/>
    <mergeCell ref="HRP283:HRP284"/>
    <mergeCell ref="HPX283:HPX284"/>
    <mergeCell ref="HPY283:HPY284"/>
    <mergeCell ref="HPZ283:HPZ284"/>
    <mergeCell ref="HQB283:HQB284"/>
    <mergeCell ref="HQC283:HQC284"/>
    <mergeCell ref="HQD283:HQD284"/>
    <mergeCell ref="HQF283:HQF284"/>
    <mergeCell ref="HQG283:HQG284"/>
    <mergeCell ref="HQH283:HQH284"/>
    <mergeCell ref="HQJ283:HQJ284"/>
    <mergeCell ref="HQK283:HQK284"/>
    <mergeCell ref="HQL283:HQL284"/>
    <mergeCell ref="HQN283:HQN284"/>
    <mergeCell ref="HQO283:HQO284"/>
    <mergeCell ref="HQP283:HQP284"/>
    <mergeCell ref="HQR283:HQR284"/>
    <mergeCell ref="HQS283:HQS284"/>
    <mergeCell ref="HPA283:HPA284"/>
    <mergeCell ref="HPB283:HPB284"/>
    <mergeCell ref="HPD283:HPD284"/>
    <mergeCell ref="HPE283:HPE284"/>
    <mergeCell ref="HPF283:HPF284"/>
    <mergeCell ref="HPH283:HPH284"/>
    <mergeCell ref="HPI283:HPI284"/>
    <mergeCell ref="HPJ283:HPJ284"/>
    <mergeCell ref="HPL283:HPL284"/>
    <mergeCell ref="HPM283:HPM284"/>
    <mergeCell ref="HPN283:HPN284"/>
    <mergeCell ref="HPP283:HPP284"/>
    <mergeCell ref="HPQ283:HPQ284"/>
    <mergeCell ref="HPR283:HPR284"/>
    <mergeCell ref="HPT283:HPT284"/>
    <mergeCell ref="HPU283:HPU284"/>
    <mergeCell ref="HPV283:HPV284"/>
    <mergeCell ref="HOD283:HOD284"/>
    <mergeCell ref="HOF283:HOF284"/>
    <mergeCell ref="HOG283:HOG284"/>
    <mergeCell ref="HOH283:HOH284"/>
    <mergeCell ref="HOJ283:HOJ284"/>
    <mergeCell ref="HOK283:HOK284"/>
    <mergeCell ref="HOL283:HOL284"/>
    <mergeCell ref="HON283:HON284"/>
    <mergeCell ref="HOO283:HOO284"/>
    <mergeCell ref="HOP283:HOP284"/>
    <mergeCell ref="HOR283:HOR284"/>
    <mergeCell ref="HOS283:HOS284"/>
    <mergeCell ref="HOT283:HOT284"/>
    <mergeCell ref="HOV283:HOV284"/>
    <mergeCell ref="HOW283:HOW284"/>
    <mergeCell ref="HOX283:HOX284"/>
    <mergeCell ref="HOZ283:HOZ284"/>
    <mergeCell ref="HNH283:HNH284"/>
    <mergeCell ref="HNI283:HNI284"/>
    <mergeCell ref="HNJ283:HNJ284"/>
    <mergeCell ref="HNL283:HNL284"/>
    <mergeCell ref="HNM283:HNM284"/>
    <mergeCell ref="HNN283:HNN284"/>
    <mergeCell ref="HNP283:HNP284"/>
    <mergeCell ref="HNQ283:HNQ284"/>
    <mergeCell ref="HNR283:HNR284"/>
    <mergeCell ref="HNT283:HNT284"/>
    <mergeCell ref="HNU283:HNU284"/>
    <mergeCell ref="HNV283:HNV284"/>
    <mergeCell ref="HNX283:HNX284"/>
    <mergeCell ref="HNY283:HNY284"/>
    <mergeCell ref="HNZ283:HNZ284"/>
    <mergeCell ref="HOB283:HOB284"/>
    <mergeCell ref="HOC283:HOC284"/>
    <mergeCell ref="HMK283:HMK284"/>
    <mergeCell ref="HML283:HML284"/>
    <mergeCell ref="HMN283:HMN284"/>
    <mergeCell ref="HMO283:HMO284"/>
    <mergeCell ref="HMP283:HMP284"/>
    <mergeCell ref="HMR283:HMR284"/>
    <mergeCell ref="HMS283:HMS284"/>
    <mergeCell ref="HMT283:HMT284"/>
    <mergeCell ref="HMV283:HMV284"/>
    <mergeCell ref="HMW283:HMW284"/>
    <mergeCell ref="HMX283:HMX284"/>
    <mergeCell ref="HMZ283:HMZ284"/>
    <mergeCell ref="HNA283:HNA284"/>
    <mergeCell ref="HNB283:HNB284"/>
    <mergeCell ref="HND283:HND284"/>
    <mergeCell ref="HNE283:HNE284"/>
    <mergeCell ref="HNF283:HNF284"/>
    <mergeCell ref="HLN283:HLN284"/>
    <mergeCell ref="HLP283:HLP284"/>
    <mergeCell ref="HLQ283:HLQ284"/>
    <mergeCell ref="HLR283:HLR284"/>
    <mergeCell ref="HLT283:HLT284"/>
    <mergeCell ref="HLU283:HLU284"/>
    <mergeCell ref="HLV283:HLV284"/>
    <mergeCell ref="HLX283:HLX284"/>
    <mergeCell ref="HLY283:HLY284"/>
    <mergeCell ref="HLZ283:HLZ284"/>
    <mergeCell ref="HMB283:HMB284"/>
    <mergeCell ref="HMC283:HMC284"/>
    <mergeCell ref="HMD283:HMD284"/>
    <mergeCell ref="HMF283:HMF284"/>
    <mergeCell ref="HMG283:HMG284"/>
    <mergeCell ref="HMH283:HMH284"/>
    <mergeCell ref="HMJ283:HMJ284"/>
    <mergeCell ref="HKR283:HKR284"/>
    <mergeCell ref="HKS283:HKS284"/>
    <mergeCell ref="HKT283:HKT284"/>
    <mergeCell ref="HKV283:HKV284"/>
    <mergeCell ref="HKW283:HKW284"/>
    <mergeCell ref="HKX283:HKX284"/>
    <mergeCell ref="HKZ283:HKZ284"/>
    <mergeCell ref="HLA283:HLA284"/>
    <mergeCell ref="HLB283:HLB284"/>
    <mergeCell ref="HLD283:HLD284"/>
    <mergeCell ref="HLE283:HLE284"/>
    <mergeCell ref="HLF283:HLF284"/>
    <mergeCell ref="HLH283:HLH284"/>
    <mergeCell ref="HLI283:HLI284"/>
    <mergeCell ref="HLJ283:HLJ284"/>
    <mergeCell ref="HLL283:HLL284"/>
    <mergeCell ref="HLM283:HLM284"/>
    <mergeCell ref="HJU283:HJU284"/>
    <mergeCell ref="HJV283:HJV284"/>
    <mergeCell ref="HJX283:HJX284"/>
    <mergeCell ref="HJY283:HJY284"/>
    <mergeCell ref="HJZ283:HJZ284"/>
    <mergeCell ref="HKB283:HKB284"/>
    <mergeCell ref="HKC283:HKC284"/>
    <mergeCell ref="HKD283:HKD284"/>
    <mergeCell ref="HKF283:HKF284"/>
    <mergeCell ref="HKG283:HKG284"/>
    <mergeCell ref="HKH283:HKH284"/>
    <mergeCell ref="HKJ283:HKJ284"/>
    <mergeCell ref="HKK283:HKK284"/>
    <mergeCell ref="HKL283:HKL284"/>
    <mergeCell ref="HKN283:HKN284"/>
    <mergeCell ref="HKO283:HKO284"/>
    <mergeCell ref="HKP283:HKP284"/>
    <mergeCell ref="HIX283:HIX284"/>
    <mergeCell ref="HIZ283:HIZ284"/>
    <mergeCell ref="HJA283:HJA284"/>
    <mergeCell ref="HJB283:HJB284"/>
    <mergeCell ref="HJD283:HJD284"/>
    <mergeCell ref="HJE283:HJE284"/>
    <mergeCell ref="HJF283:HJF284"/>
    <mergeCell ref="HJH283:HJH284"/>
    <mergeCell ref="HJI283:HJI284"/>
    <mergeCell ref="HJJ283:HJJ284"/>
    <mergeCell ref="HJL283:HJL284"/>
    <mergeCell ref="HJM283:HJM284"/>
    <mergeCell ref="HJN283:HJN284"/>
    <mergeCell ref="HJP283:HJP284"/>
    <mergeCell ref="HJQ283:HJQ284"/>
    <mergeCell ref="HJR283:HJR284"/>
    <mergeCell ref="HJT283:HJT284"/>
    <mergeCell ref="HIB283:HIB284"/>
    <mergeCell ref="HIC283:HIC284"/>
    <mergeCell ref="HID283:HID284"/>
    <mergeCell ref="HIF283:HIF284"/>
    <mergeCell ref="HIG283:HIG284"/>
    <mergeCell ref="HIH283:HIH284"/>
    <mergeCell ref="HIJ283:HIJ284"/>
    <mergeCell ref="HIK283:HIK284"/>
    <mergeCell ref="HIL283:HIL284"/>
    <mergeCell ref="HIN283:HIN284"/>
    <mergeCell ref="HIO283:HIO284"/>
    <mergeCell ref="HIP283:HIP284"/>
    <mergeCell ref="HIR283:HIR284"/>
    <mergeCell ref="HIS283:HIS284"/>
    <mergeCell ref="HIT283:HIT284"/>
    <mergeCell ref="HIV283:HIV284"/>
    <mergeCell ref="HIW283:HIW284"/>
    <mergeCell ref="HHE283:HHE284"/>
    <mergeCell ref="HHF283:HHF284"/>
    <mergeCell ref="HHH283:HHH284"/>
    <mergeCell ref="HHI283:HHI284"/>
    <mergeCell ref="HHJ283:HHJ284"/>
    <mergeCell ref="HHL283:HHL284"/>
    <mergeCell ref="HHM283:HHM284"/>
    <mergeCell ref="HHN283:HHN284"/>
    <mergeCell ref="HHP283:HHP284"/>
    <mergeCell ref="HHQ283:HHQ284"/>
    <mergeCell ref="HHR283:HHR284"/>
    <mergeCell ref="HHT283:HHT284"/>
    <mergeCell ref="HHU283:HHU284"/>
    <mergeCell ref="HHV283:HHV284"/>
    <mergeCell ref="HHX283:HHX284"/>
    <mergeCell ref="HHY283:HHY284"/>
    <mergeCell ref="HHZ283:HHZ284"/>
    <mergeCell ref="HGH283:HGH284"/>
    <mergeCell ref="HGJ283:HGJ284"/>
    <mergeCell ref="HGK283:HGK284"/>
    <mergeCell ref="HGL283:HGL284"/>
    <mergeCell ref="HGN283:HGN284"/>
    <mergeCell ref="HGO283:HGO284"/>
    <mergeCell ref="HGP283:HGP284"/>
    <mergeCell ref="HGR283:HGR284"/>
    <mergeCell ref="HGS283:HGS284"/>
    <mergeCell ref="HGT283:HGT284"/>
    <mergeCell ref="HGV283:HGV284"/>
    <mergeCell ref="HGW283:HGW284"/>
    <mergeCell ref="HGX283:HGX284"/>
    <mergeCell ref="HGZ283:HGZ284"/>
    <mergeCell ref="HHA283:HHA284"/>
    <mergeCell ref="HHB283:HHB284"/>
    <mergeCell ref="HHD283:HHD284"/>
    <mergeCell ref="HFL283:HFL284"/>
    <mergeCell ref="HFM283:HFM284"/>
    <mergeCell ref="HFN283:HFN284"/>
    <mergeCell ref="HFP283:HFP284"/>
    <mergeCell ref="HFQ283:HFQ284"/>
    <mergeCell ref="HFR283:HFR284"/>
    <mergeCell ref="HFT283:HFT284"/>
    <mergeCell ref="HFU283:HFU284"/>
    <mergeCell ref="HFV283:HFV284"/>
    <mergeCell ref="HFX283:HFX284"/>
    <mergeCell ref="HFY283:HFY284"/>
    <mergeCell ref="HFZ283:HFZ284"/>
    <mergeCell ref="HGB283:HGB284"/>
    <mergeCell ref="HGC283:HGC284"/>
    <mergeCell ref="HGD283:HGD284"/>
    <mergeCell ref="HGF283:HGF284"/>
    <mergeCell ref="HGG283:HGG284"/>
    <mergeCell ref="HEO283:HEO284"/>
    <mergeCell ref="HEP283:HEP284"/>
    <mergeCell ref="HER283:HER284"/>
    <mergeCell ref="HES283:HES284"/>
    <mergeCell ref="HET283:HET284"/>
    <mergeCell ref="HEV283:HEV284"/>
    <mergeCell ref="HEW283:HEW284"/>
    <mergeCell ref="HEX283:HEX284"/>
    <mergeCell ref="HEZ283:HEZ284"/>
    <mergeCell ref="HFA283:HFA284"/>
    <mergeCell ref="HFB283:HFB284"/>
    <mergeCell ref="HFD283:HFD284"/>
    <mergeCell ref="HFE283:HFE284"/>
    <mergeCell ref="HFF283:HFF284"/>
    <mergeCell ref="HFH283:HFH284"/>
    <mergeCell ref="HFI283:HFI284"/>
    <mergeCell ref="HFJ283:HFJ284"/>
    <mergeCell ref="HDR283:HDR284"/>
    <mergeCell ref="HDT283:HDT284"/>
    <mergeCell ref="HDU283:HDU284"/>
    <mergeCell ref="HDV283:HDV284"/>
    <mergeCell ref="HDX283:HDX284"/>
    <mergeCell ref="HDY283:HDY284"/>
    <mergeCell ref="HDZ283:HDZ284"/>
    <mergeCell ref="HEB283:HEB284"/>
    <mergeCell ref="HEC283:HEC284"/>
    <mergeCell ref="HED283:HED284"/>
    <mergeCell ref="HEF283:HEF284"/>
    <mergeCell ref="HEG283:HEG284"/>
    <mergeCell ref="HEH283:HEH284"/>
    <mergeCell ref="HEJ283:HEJ284"/>
    <mergeCell ref="HEK283:HEK284"/>
    <mergeCell ref="HEL283:HEL284"/>
    <mergeCell ref="HEN283:HEN284"/>
    <mergeCell ref="HCV283:HCV284"/>
    <mergeCell ref="HCW283:HCW284"/>
    <mergeCell ref="HCX283:HCX284"/>
    <mergeCell ref="HCZ283:HCZ284"/>
    <mergeCell ref="HDA283:HDA284"/>
    <mergeCell ref="HDB283:HDB284"/>
    <mergeCell ref="HDD283:HDD284"/>
    <mergeCell ref="HDE283:HDE284"/>
    <mergeCell ref="HDF283:HDF284"/>
    <mergeCell ref="HDH283:HDH284"/>
    <mergeCell ref="HDI283:HDI284"/>
    <mergeCell ref="HDJ283:HDJ284"/>
    <mergeCell ref="HDL283:HDL284"/>
    <mergeCell ref="HDM283:HDM284"/>
    <mergeCell ref="HDN283:HDN284"/>
    <mergeCell ref="HDP283:HDP284"/>
    <mergeCell ref="HDQ283:HDQ284"/>
    <mergeCell ref="HBY283:HBY284"/>
    <mergeCell ref="HBZ283:HBZ284"/>
    <mergeCell ref="HCB283:HCB284"/>
    <mergeCell ref="HCC283:HCC284"/>
    <mergeCell ref="HCD283:HCD284"/>
    <mergeCell ref="HCF283:HCF284"/>
    <mergeCell ref="HCG283:HCG284"/>
    <mergeCell ref="HCH283:HCH284"/>
    <mergeCell ref="HCJ283:HCJ284"/>
    <mergeCell ref="HCK283:HCK284"/>
    <mergeCell ref="HCL283:HCL284"/>
    <mergeCell ref="HCN283:HCN284"/>
    <mergeCell ref="HCO283:HCO284"/>
    <mergeCell ref="HCP283:HCP284"/>
    <mergeCell ref="HCR283:HCR284"/>
    <mergeCell ref="HCS283:HCS284"/>
    <mergeCell ref="HCT283:HCT284"/>
    <mergeCell ref="HBB283:HBB284"/>
    <mergeCell ref="HBD283:HBD284"/>
    <mergeCell ref="HBE283:HBE284"/>
    <mergeCell ref="HBF283:HBF284"/>
    <mergeCell ref="HBH283:HBH284"/>
    <mergeCell ref="HBI283:HBI284"/>
    <mergeCell ref="HBJ283:HBJ284"/>
    <mergeCell ref="HBL283:HBL284"/>
    <mergeCell ref="HBM283:HBM284"/>
    <mergeCell ref="HBN283:HBN284"/>
    <mergeCell ref="HBP283:HBP284"/>
    <mergeCell ref="HBQ283:HBQ284"/>
    <mergeCell ref="HBR283:HBR284"/>
    <mergeCell ref="HBT283:HBT284"/>
    <mergeCell ref="HBU283:HBU284"/>
    <mergeCell ref="HBV283:HBV284"/>
    <mergeCell ref="HBX283:HBX284"/>
    <mergeCell ref="HAF283:HAF284"/>
    <mergeCell ref="HAG283:HAG284"/>
    <mergeCell ref="HAH283:HAH284"/>
    <mergeCell ref="HAJ283:HAJ284"/>
    <mergeCell ref="HAK283:HAK284"/>
    <mergeCell ref="HAL283:HAL284"/>
    <mergeCell ref="HAN283:HAN284"/>
    <mergeCell ref="HAO283:HAO284"/>
    <mergeCell ref="HAP283:HAP284"/>
    <mergeCell ref="HAR283:HAR284"/>
    <mergeCell ref="HAS283:HAS284"/>
    <mergeCell ref="HAT283:HAT284"/>
    <mergeCell ref="HAV283:HAV284"/>
    <mergeCell ref="HAW283:HAW284"/>
    <mergeCell ref="HAX283:HAX284"/>
    <mergeCell ref="HAZ283:HAZ284"/>
    <mergeCell ref="HBA283:HBA284"/>
    <mergeCell ref="GZI283:GZI284"/>
    <mergeCell ref="GZJ283:GZJ284"/>
    <mergeCell ref="GZL283:GZL284"/>
    <mergeCell ref="GZM283:GZM284"/>
    <mergeCell ref="GZN283:GZN284"/>
    <mergeCell ref="GZP283:GZP284"/>
    <mergeCell ref="GZQ283:GZQ284"/>
    <mergeCell ref="GZR283:GZR284"/>
    <mergeCell ref="GZT283:GZT284"/>
    <mergeCell ref="GZU283:GZU284"/>
    <mergeCell ref="GZV283:GZV284"/>
    <mergeCell ref="GZX283:GZX284"/>
    <mergeCell ref="GZY283:GZY284"/>
    <mergeCell ref="GZZ283:GZZ284"/>
    <mergeCell ref="HAB283:HAB284"/>
    <mergeCell ref="HAC283:HAC284"/>
    <mergeCell ref="HAD283:HAD284"/>
    <mergeCell ref="GYL283:GYL284"/>
    <mergeCell ref="GYN283:GYN284"/>
    <mergeCell ref="GYO283:GYO284"/>
    <mergeCell ref="GYP283:GYP284"/>
    <mergeCell ref="GYR283:GYR284"/>
    <mergeCell ref="GYS283:GYS284"/>
    <mergeCell ref="GYT283:GYT284"/>
    <mergeCell ref="GYV283:GYV284"/>
    <mergeCell ref="GYW283:GYW284"/>
    <mergeCell ref="GYX283:GYX284"/>
    <mergeCell ref="GYZ283:GYZ284"/>
    <mergeCell ref="GZA283:GZA284"/>
    <mergeCell ref="GZB283:GZB284"/>
    <mergeCell ref="GZD283:GZD284"/>
    <mergeCell ref="GZE283:GZE284"/>
    <mergeCell ref="GZF283:GZF284"/>
    <mergeCell ref="GZH283:GZH284"/>
    <mergeCell ref="GXP283:GXP284"/>
    <mergeCell ref="GXQ283:GXQ284"/>
    <mergeCell ref="GXR283:GXR284"/>
    <mergeCell ref="GXT283:GXT284"/>
    <mergeCell ref="GXU283:GXU284"/>
    <mergeCell ref="GXV283:GXV284"/>
    <mergeCell ref="GXX283:GXX284"/>
    <mergeCell ref="GXY283:GXY284"/>
    <mergeCell ref="GXZ283:GXZ284"/>
    <mergeCell ref="GYB283:GYB284"/>
    <mergeCell ref="GYC283:GYC284"/>
    <mergeCell ref="GYD283:GYD284"/>
    <mergeCell ref="GYF283:GYF284"/>
    <mergeCell ref="GYG283:GYG284"/>
    <mergeCell ref="GYH283:GYH284"/>
    <mergeCell ref="GYJ283:GYJ284"/>
    <mergeCell ref="GYK283:GYK284"/>
    <mergeCell ref="GWS283:GWS284"/>
    <mergeCell ref="GWT283:GWT284"/>
    <mergeCell ref="GWV283:GWV284"/>
    <mergeCell ref="GWW283:GWW284"/>
    <mergeCell ref="GWX283:GWX284"/>
    <mergeCell ref="GWZ283:GWZ284"/>
    <mergeCell ref="GXA283:GXA284"/>
    <mergeCell ref="GXB283:GXB284"/>
    <mergeCell ref="GXD283:GXD284"/>
    <mergeCell ref="GXE283:GXE284"/>
    <mergeCell ref="GXF283:GXF284"/>
    <mergeCell ref="GXH283:GXH284"/>
    <mergeCell ref="GXI283:GXI284"/>
    <mergeCell ref="GXJ283:GXJ284"/>
    <mergeCell ref="GXL283:GXL284"/>
    <mergeCell ref="GXM283:GXM284"/>
    <mergeCell ref="GXN283:GXN284"/>
    <mergeCell ref="GVV283:GVV284"/>
    <mergeCell ref="GVX283:GVX284"/>
    <mergeCell ref="GVY283:GVY284"/>
    <mergeCell ref="GVZ283:GVZ284"/>
    <mergeCell ref="GWB283:GWB284"/>
    <mergeCell ref="GWC283:GWC284"/>
    <mergeCell ref="GWD283:GWD284"/>
    <mergeCell ref="GWF283:GWF284"/>
    <mergeCell ref="GWG283:GWG284"/>
    <mergeCell ref="GWH283:GWH284"/>
    <mergeCell ref="GWJ283:GWJ284"/>
    <mergeCell ref="GWK283:GWK284"/>
    <mergeCell ref="GWL283:GWL284"/>
    <mergeCell ref="GWN283:GWN284"/>
    <mergeCell ref="GWO283:GWO284"/>
    <mergeCell ref="GWP283:GWP284"/>
    <mergeCell ref="GWR283:GWR284"/>
    <mergeCell ref="GUZ283:GUZ284"/>
    <mergeCell ref="GVA283:GVA284"/>
    <mergeCell ref="GVB283:GVB284"/>
    <mergeCell ref="GVD283:GVD284"/>
    <mergeCell ref="GVE283:GVE284"/>
    <mergeCell ref="GVF283:GVF284"/>
    <mergeCell ref="GVH283:GVH284"/>
    <mergeCell ref="GVI283:GVI284"/>
    <mergeCell ref="GVJ283:GVJ284"/>
    <mergeCell ref="GVL283:GVL284"/>
    <mergeCell ref="GVM283:GVM284"/>
    <mergeCell ref="GVN283:GVN284"/>
    <mergeCell ref="GVP283:GVP284"/>
    <mergeCell ref="GVQ283:GVQ284"/>
    <mergeCell ref="GVR283:GVR284"/>
    <mergeCell ref="GVT283:GVT284"/>
    <mergeCell ref="GVU283:GVU284"/>
    <mergeCell ref="GUC283:GUC284"/>
    <mergeCell ref="GUD283:GUD284"/>
    <mergeCell ref="GUF283:GUF284"/>
    <mergeCell ref="GUG283:GUG284"/>
    <mergeCell ref="GUH283:GUH284"/>
    <mergeCell ref="GUJ283:GUJ284"/>
    <mergeCell ref="GUK283:GUK284"/>
    <mergeCell ref="GUL283:GUL284"/>
    <mergeCell ref="GUN283:GUN284"/>
    <mergeCell ref="GUO283:GUO284"/>
    <mergeCell ref="GUP283:GUP284"/>
    <mergeCell ref="GUR283:GUR284"/>
    <mergeCell ref="GUS283:GUS284"/>
    <mergeCell ref="GUT283:GUT284"/>
    <mergeCell ref="GUV283:GUV284"/>
    <mergeCell ref="GUW283:GUW284"/>
    <mergeCell ref="GUX283:GUX284"/>
    <mergeCell ref="GTF283:GTF284"/>
    <mergeCell ref="GTH283:GTH284"/>
    <mergeCell ref="GTI283:GTI284"/>
    <mergeCell ref="GTJ283:GTJ284"/>
    <mergeCell ref="GTL283:GTL284"/>
    <mergeCell ref="GTM283:GTM284"/>
    <mergeCell ref="GTN283:GTN284"/>
    <mergeCell ref="GTP283:GTP284"/>
    <mergeCell ref="GTQ283:GTQ284"/>
    <mergeCell ref="GTR283:GTR284"/>
    <mergeCell ref="GTT283:GTT284"/>
    <mergeCell ref="GTU283:GTU284"/>
    <mergeCell ref="GTV283:GTV284"/>
    <mergeCell ref="GTX283:GTX284"/>
    <mergeCell ref="GTY283:GTY284"/>
    <mergeCell ref="GTZ283:GTZ284"/>
    <mergeCell ref="GUB283:GUB284"/>
    <mergeCell ref="GSJ283:GSJ284"/>
    <mergeCell ref="GSK283:GSK284"/>
    <mergeCell ref="GSL283:GSL284"/>
    <mergeCell ref="GSN283:GSN284"/>
    <mergeCell ref="GSO283:GSO284"/>
    <mergeCell ref="GSP283:GSP284"/>
    <mergeCell ref="GSR283:GSR284"/>
    <mergeCell ref="GSS283:GSS284"/>
    <mergeCell ref="GST283:GST284"/>
    <mergeCell ref="GSV283:GSV284"/>
    <mergeCell ref="GSW283:GSW284"/>
    <mergeCell ref="GSX283:GSX284"/>
    <mergeCell ref="GSZ283:GSZ284"/>
    <mergeCell ref="GTA283:GTA284"/>
    <mergeCell ref="GTB283:GTB284"/>
    <mergeCell ref="GTD283:GTD284"/>
    <mergeCell ref="GTE283:GTE284"/>
    <mergeCell ref="GRM283:GRM284"/>
    <mergeCell ref="GRN283:GRN284"/>
    <mergeCell ref="GRP283:GRP284"/>
    <mergeCell ref="GRQ283:GRQ284"/>
    <mergeCell ref="GRR283:GRR284"/>
    <mergeCell ref="GRT283:GRT284"/>
    <mergeCell ref="GRU283:GRU284"/>
    <mergeCell ref="GRV283:GRV284"/>
    <mergeCell ref="GRX283:GRX284"/>
    <mergeCell ref="GRY283:GRY284"/>
    <mergeCell ref="GRZ283:GRZ284"/>
    <mergeCell ref="GSB283:GSB284"/>
    <mergeCell ref="GSC283:GSC284"/>
    <mergeCell ref="GSD283:GSD284"/>
    <mergeCell ref="GSF283:GSF284"/>
    <mergeCell ref="GSG283:GSG284"/>
    <mergeCell ref="GSH283:GSH284"/>
    <mergeCell ref="GQP283:GQP284"/>
    <mergeCell ref="GQR283:GQR284"/>
    <mergeCell ref="GQS283:GQS284"/>
    <mergeCell ref="GQT283:GQT284"/>
    <mergeCell ref="GQV283:GQV284"/>
    <mergeCell ref="GQW283:GQW284"/>
    <mergeCell ref="GQX283:GQX284"/>
    <mergeCell ref="GQZ283:GQZ284"/>
    <mergeCell ref="GRA283:GRA284"/>
    <mergeCell ref="GRB283:GRB284"/>
    <mergeCell ref="GRD283:GRD284"/>
    <mergeCell ref="GRE283:GRE284"/>
    <mergeCell ref="GRF283:GRF284"/>
    <mergeCell ref="GRH283:GRH284"/>
    <mergeCell ref="GRI283:GRI284"/>
    <mergeCell ref="GRJ283:GRJ284"/>
    <mergeCell ref="GRL283:GRL284"/>
    <mergeCell ref="GPT283:GPT284"/>
    <mergeCell ref="GPU283:GPU284"/>
    <mergeCell ref="GPV283:GPV284"/>
    <mergeCell ref="GPX283:GPX284"/>
    <mergeCell ref="GPY283:GPY284"/>
    <mergeCell ref="GPZ283:GPZ284"/>
    <mergeCell ref="GQB283:GQB284"/>
    <mergeCell ref="GQC283:GQC284"/>
    <mergeCell ref="GQD283:GQD284"/>
    <mergeCell ref="GQF283:GQF284"/>
    <mergeCell ref="GQG283:GQG284"/>
    <mergeCell ref="GQH283:GQH284"/>
    <mergeCell ref="GQJ283:GQJ284"/>
    <mergeCell ref="GQK283:GQK284"/>
    <mergeCell ref="GQL283:GQL284"/>
    <mergeCell ref="GQN283:GQN284"/>
    <mergeCell ref="GQO283:GQO284"/>
    <mergeCell ref="GOW283:GOW284"/>
    <mergeCell ref="GOX283:GOX284"/>
    <mergeCell ref="GOZ283:GOZ284"/>
    <mergeCell ref="GPA283:GPA284"/>
    <mergeCell ref="GPB283:GPB284"/>
    <mergeCell ref="GPD283:GPD284"/>
    <mergeCell ref="GPE283:GPE284"/>
    <mergeCell ref="GPF283:GPF284"/>
    <mergeCell ref="GPH283:GPH284"/>
    <mergeCell ref="GPI283:GPI284"/>
    <mergeCell ref="GPJ283:GPJ284"/>
    <mergeCell ref="GPL283:GPL284"/>
    <mergeCell ref="GPM283:GPM284"/>
    <mergeCell ref="GPN283:GPN284"/>
    <mergeCell ref="GPP283:GPP284"/>
    <mergeCell ref="GPQ283:GPQ284"/>
    <mergeCell ref="GPR283:GPR284"/>
    <mergeCell ref="GNZ283:GNZ284"/>
    <mergeCell ref="GOB283:GOB284"/>
    <mergeCell ref="GOC283:GOC284"/>
    <mergeCell ref="GOD283:GOD284"/>
    <mergeCell ref="GOF283:GOF284"/>
    <mergeCell ref="GOG283:GOG284"/>
    <mergeCell ref="GOH283:GOH284"/>
    <mergeCell ref="GOJ283:GOJ284"/>
    <mergeCell ref="GOK283:GOK284"/>
    <mergeCell ref="GOL283:GOL284"/>
    <mergeCell ref="GON283:GON284"/>
    <mergeCell ref="GOO283:GOO284"/>
    <mergeCell ref="GOP283:GOP284"/>
    <mergeCell ref="GOR283:GOR284"/>
    <mergeCell ref="GOS283:GOS284"/>
    <mergeCell ref="GOT283:GOT284"/>
    <mergeCell ref="GOV283:GOV284"/>
    <mergeCell ref="GND283:GND284"/>
    <mergeCell ref="GNE283:GNE284"/>
    <mergeCell ref="GNF283:GNF284"/>
    <mergeCell ref="GNH283:GNH284"/>
    <mergeCell ref="GNI283:GNI284"/>
    <mergeCell ref="GNJ283:GNJ284"/>
    <mergeCell ref="GNL283:GNL284"/>
    <mergeCell ref="GNM283:GNM284"/>
    <mergeCell ref="GNN283:GNN284"/>
    <mergeCell ref="GNP283:GNP284"/>
    <mergeCell ref="GNQ283:GNQ284"/>
    <mergeCell ref="GNR283:GNR284"/>
    <mergeCell ref="GNT283:GNT284"/>
    <mergeCell ref="GNU283:GNU284"/>
    <mergeCell ref="GNV283:GNV284"/>
    <mergeCell ref="GNX283:GNX284"/>
    <mergeCell ref="GNY283:GNY284"/>
    <mergeCell ref="GMG283:GMG284"/>
    <mergeCell ref="GMH283:GMH284"/>
    <mergeCell ref="GMJ283:GMJ284"/>
    <mergeCell ref="GMK283:GMK284"/>
    <mergeCell ref="GML283:GML284"/>
    <mergeCell ref="GMN283:GMN284"/>
    <mergeCell ref="GMO283:GMO284"/>
    <mergeCell ref="GMP283:GMP284"/>
    <mergeCell ref="GMR283:GMR284"/>
    <mergeCell ref="GMS283:GMS284"/>
    <mergeCell ref="GMT283:GMT284"/>
    <mergeCell ref="GMV283:GMV284"/>
    <mergeCell ref="GMW283:GMW284"/>
    <mergeCell ref="GMX283:GMX284"/>
    <mergeCell ref="GMZ283:GMZ284"/>
    <mergeCell ref="GNA283:GNA284"/>
    <mergeCell ref="GNB283:GNB284"/>
    <mergeCell ref="GLJ283:GLJ284"/>
    <mergeCell ref="GLL283:GLL284"/>
    <mergeCell ref="GLM283:GLM284"/>
    <mergeCell ref="GLN283:GLN284"/>
    <mergeCell ref="GLP283:GLP284"/>
    <mergeCell ref="GLQ283:GLQ284"/>
    <mergeCell ref="GLR283:GLR284"/>
    <mergeCell ref="GLT283:GLT284"/>
    <mergeCell ref="GLU283:GLU284"/>
    <mergeCell ref="GLV283:GLV284"/>
    <mergeCell ref="GLX283:GLX284"/>
    <mergeCell ref="GLY283:GLY284"/>
    <mergeCell ref="GLZ283:GLZ284"/>
    <mergeCell ref="GMB283:GMB284"/>
    <mergeCell ref="GMC283:GMC284"/>
    <mergeCell ref="GMD283:GMD284"/>
    <mergeCell ref="GMF283:GMF284"/>
    <mergeCell ref="GKN283:GKN284"/>
    <mergeCell ref="GKO283:GKO284"/>
    <mergeCell ref="GKP283:GKP284"/>
    <mergeCell ref="GKR283:GKR284"/>
    <mergeCell ref="GKS283:GKS284"/>
    <mergeCell ref="GKT283:GKT284"/>
    <mergeCell ref="GKV283:GKV284"/>
    <mergeCell ref="GKW283:GKW284"/>
    <mergeCell ref="GKX283:GKX284"/>
    <mergeCell ref="GKZ283:GKZ284"/>
    <mergeCell ref="GLA283:GLA284"/>
    <mergeCell ref="GLB283:GLB284"/>
    <mergeCell ref="GLD283:GLD284"/>
    <mergeCell ref="GLE283:GLE284"/>
    <mergeCell ref="GLF283:GLF284"/>
    <mergeCell ref="GLH283:GLH284"/>
    <mergeCell ref="GLI283:GLI284"/>
    <mergeCell ref="GJQ283:GJQ284"/>
    <mergeCell ref="GJR283:GJR284"/>
    <mergeCell ref="GJT283:GJT284"/>
    <mergeCell ref="GJU283:GJU284"/>
    <mergeCell ref="GJV283:GJV284"/>
    <mergeCell ref="GJX283:GJX284"/>
    <mergeCell ref="GJY283:GJY284"/>
    <mergeCell ref="GJZ283:GJZ284"/>
    <mergeCell ref="GKB283:GKB284"/>
    <mergeCell ref="GKC283:GKC284"/>
    <mergeCell ref="GKD283:GKD284"/>
    <mergeCell ref="GKF283:GKF284"/>
    <mergeCell ref="GKG283:GKG284"/>
    <mergeCell ref="GKH283:GKH284"/>
    <mergeCell ref="GKJ283:GKJ284"/>
    <mergeCell ref="GKK283:GKK284"/>
    <mergeCell ref="GKL283:GKL284"/>
    <mergeCell ref="GIT283:GIT284"/>
    <mergeCell ref="GIV283:GIV284"/>
    <mergeCell ref="GIW283:GIW284"/>
    <mergeCell ref="GIX283:GIX284"/>
    <mergeCell ref="GIZ283:GIZ284"/>
    <mergeCell ref="GJA283:GJA284"/>
    <mergeCell ref="GJB283:GJB284"/>
    <mergeCell ref="GJD283:GJD284"/>
    <mergeCell ref="GJE283:GJE284"/>
    <mergeCell ref="GJF283:GJF284"/>
    <mergeCell ref="GJH283:GJH284"/>
    <mergeCell ref="GJI283:GJI284"/>
    <mergeCell ref="GJJ283:GJJ284"/>
    <mergeCell ref="GJL283:GJL284"/>
    <mergeCell ref="GJM283:GJM284"/>
    <mergeCell ref="GJN283:GJN284"/>
    <mergeCell ref="GJP283:GJP284"/>
    <mergeCell ref="GHX283:GHX284"/>
    <mergeCell ref="GHY283:GHY284"/>
    <mergeCell ref="GHZ283:GHZ284"/>
    <mergeCell ref="GIB283:GIB284"/>
    <mergeCell ref="GIC283:GIC284"/>
    <mergeCell ref="GID283:GID284"/>
    <mergeCell ref="GIF283:GIF284"/>
    <mergeCell ref="GIG283:GIG284"/>
    <mergeCell ref="GIH283:GIH284"/>
    <mergeCell ref="GIJ283:GIJ284"/>
    <mergeCell ref="GIK283:GIK284"/>
    <mergeCell ref="GIL283:GIL284"/>
    <mergeCell ref="GIN283:GIN284"/>
    <mergeCell ref="GIO283:GIO284"/>
    <mergeCell ref="GIP283:GIP284"/>
    <mergeCell ref="GIR283:GIR284"/>
    <mergeCell ref="GIS283:GIS284"/>
    <mergeCell ref="GHA283:GHA284"/>
    <mergeCell ref="GHB283:GHB284"/>
    <mergeCell ref="GHD283:GHD284"/>
    <mergeCell ref="GHE283:GHE284"/>
    <mergeCell ref="GHF283:GHF284"/>
    <mergeCell ref="GHH283:GHH284"/>
    <mergeCell ref="GHI283:GHI284"/>
    <mergeCell ref="GHJ283:GHJ284"/>
    <mergeCell ref="GHL283:GHL284"/>
    <mergeCell ref="GHM283:GHM284"/>
    <mergeCell ref="GHN283:GHN284"/>
    <mergeCell ref="GHP283:GHP284"/>
    <mergeCell ref="GHQ283:GHQ284"/>
    <mergeCell ref="GHR283:GHR284"/>
    <mergeCell ref="GHT283:GHT284"/>
    <mergeCell ref="GHU283:GHU284"/>
    <mergeCell ref="GHV283:GHV284"/>
    <mergeCell ref="GGD283:GGD284"/>
    <mergeCell ref="GGF283:GGF284"/>
    <mergeCell ref="GGG283:GGG284"/>
    <mergeCell ref="GGH283:GGH284"/>
    <mergeCell ref="GGJ283:GGJ284"/>
    <mergeCell ref="GGK283:GGK284"/>
    <mergeCell ref="GGL283:GGL284"/>
    <mergeCell ref="GGN283:GGN284"/>
    <mergeCell ref="GGO283:GGO284"/>
    <mergeCell ref="GGP283:GGP284"/>
    <mergeCell ref="GGR283:GGR284"/>
    <mergeCell ref="GGS283:GGS284"/>
    <mergeCell ref="GGT283:GGT284"/>
    <mergeCell ref="GGV283:GGV284"/>
    <mergeCell ref="GGW283:GGW284"/>
    <mergeCell ref="GGX283:GGX284"/>
    <mergeCell ref="GGZ283:GGZ284"/>
    <mergeCell ref="GFH283:GFH284"/>
    <mergeCell ref="GFI283:GFI284"/>
    <mergeCell ref="GFJ283:GFJ284"/>
    <mergeCell ref="GFL283:GFL284"/>
    <mergeCell ref="GFM283:GFM284"/>
    <mergeCell ref="GFN283:GFN284"/>
    <mergeCell ref="GFP283:GFP284"/>
    <mergeCell ref="GFQ283:GFQ284"/>
    <mergeCell ref="GFR283:GFR284"/>
    <mergeCell ref="GFT283:GFT284"/>
    <mergeCell ref="GFU283:GFU284"/>
    <mergeCell ref="GFV283:GFV284"/>
    <mergeCell ref="GFX283:GFX284"/>
    <mergeCell ref="GFY283:GFY284"/>
    <mergeCell ref="GFZ283:GFZ284"/>
    <mergeCell ref="GGB283:GGB284"/>
    <mergeCell ref="GGC283:GGC284"/>
    <mergeCell ref="GEK283:GEK284"/>
    <mergeCell ref="GEL283:GEL284"/>
    <mergeCell ref="GEN283:GEN284"/>
    <mergeCell ref="GEO283:GEO284"/>
    <mergeCell ref="GEP283:GEP284"/>
    <mergeCell ref="GER283:GER284"/>
    <mergeCell ref="GES283:GES284"/>
    <mergeCell ref="GET283:GET284"/>
    <mergeCell ref="GEV283:GEV284"/>
    <mergeCell ref="GEW283:GEW284"/>
    <mergeCell ref="GEX283:GEX284"/>
    <mergeCell ref="GEZ283:GEZ284"/>
    <mergeCell ref="GFA283:GFA284"/>
    <mergeCell ref="GFB283:GFB284"/>
    <mergeCell ref="GFD283:GFD284"/>
    <mergeCell ref="GFE283:GFE284"/>
    <mergeCell ref="GFF283:GFF284"/>
    <mergeCell ref="GDN283:GDN284"/>
    <mergeCell ref="GDP283:GDP284"/>
    <mergeCell ref="GDQ283:GDQ284"/>
    <mergeCell ref="GDR283:GDR284"/>
    <mergeCell ref="GDT283:GDT284"/>
    <mergeCell ref="GDU283:GDU284"/>
    <mergeCell ref="GDV283:GDV284"/>
    <mergeCell ref="GDX283:GDX284"/>
    <mergeCell ref="GDY283:GDY284"/>
    <mergeCell ref="GDZ283:GDZ284"/>
    <mergeCell ref="GEB283:GEB284"/>
    <mergeCell ref="GEC283:GEC284"/>
    <mergeCell ref="GED283:GED284"/>
    <mergeCell ref="GEF283:GEF284"/>
    <mergeCell ref="GEG283:GEG284"/>
    <mergeCell ref="GEH283:GEH284"/>
    <mergeCell ref="GEJ283:GEJ284"/>
    <mergeCell ref="GCR283:GCR284"/>
    <mergeCell ref="GCS283:GCS284"/>
    <mergeCell ref="GCT283:GCT284"/>
    <mergeCell ref="GCV283:GCV284"/>
    <mergeCell ref="GCW283:GCW284"/>
    <mergeCell ref="GCX283:GCX284"/>
    <mergeCell ref="GCZ283:GCZ284"/>
    <mergeCell ref="GDA283:GDA284"/>
    <mergeCell ref="GDB283:GDB284"/>
    <mergeCell ref="GDD283:GDD284"/>
    <mergeCell ref="GDE283:GDE284"/>
    <mergeCell ref="GDF283:GDF284"/>
    <mergeCell ref="GDH283:GDH284"/>
    <mergeCell ref="GDI283:GDI284"/>
    <mergeCell ref="GDJ283:GDJ284"/>
    <mergeCell ref="GDL283:GDL284"/>
    <mergeCell ref="GDM283:GDM284"/>
    <mergeCell ref="GBU283:GBU284"/>
    <mergeCell ref="GBV283:GBV284"/>
    <mergeCell ref="GBX283:GBX284"/>
    <mergeCell ref="GBY283:GBY284"/>
    <mergeCell ref="GBZ283:GBZ284"/>
    <mergeCell ref="GCB283:GCB284"/>
    <mergeCell ref="GCC283:GCC284"/>
    <mergeCell ref="GCD283:GCD284"/>
    <mergeCell ref="GCF283:GCF284"/>
    <mergeCell ref="GCG283:GCG284"/>
    <mergeCell ref="GCH283:GCH284"/>
    <mergeCell ref="GCJ283:GCJ284"/>
    <mergeCell ref="GCK283:GCK284"/>
    <mergeCell ref="GCL283:GCL284"/>
    <mergeCell ref="GCN283:GCN284"/>
    <mergeCell ref="GCO283:GCO284"/>
    <mergeCell ref="GCP283:GCP284"/>
    <mergeCell ref="GAX283:GAX284"/>
    <mergeCell ref="GAZ283:GAZ284"/>
    <mergeCell ref="GBA283:GBA284"/>
    <mergeCell ref="GBB283:GBB284"/>
    <mergeCell ref="GBD283:GBD284"/>
    <mergeCell ref="GBE283:GBE284"/>
    <mergeCell ref="GBF283:GBF284"/>
    <mergeCell ref="GBH283:GBH284"/>
    <mergeCell ref="GBI283:GBI284"/>
    <mergeCell ref="GBJ283:GBJ284"/>
    <mergeCell ref="GBL283:GBL284"/>
    <mergeCell ref="GBM283:GBM284"/>
    <mergeCell ref="GBN283:GBN284"/>
    <mergeCell ref="GBP283:GBP284"/>
    <mergeCell ref="GBQ283:GBQ284"/>
    <mergeCell ref="GBR283:GBR284"/>
    <mergeCell ref="GBT283:GBT284"/>
    <mergeCell ref="GAB283:GAB284"/>
    <mergeCell ref="GAC283:GAC284"/>
    <mergeCell ref="GAD283:GAD284"/>
    <mergeCell ref="GAF283:GAF284"/>
    <mergeCell ref="GAG283:GAG284"/>
    <mergeCell ref="GAH283:GAH284"/>
    <mergeCell ref="GAJ283:GAJ284"/>
    <mergeCell ref="GAK283:GAK284"/>
    <mergeCell ref="GAL283:GAL284"/>
    <mergeCell ref="GAN283:GAN284"/>
    <mergeCell ref="GAO283:GAO284"/>
    <mergeCell ref="GAP283:GAP284"/>
    <mergeCell ref="GAR283:GAR284"/>
    <mergeCell ref="GAS283:GAS284"/>
    <mergeCell ref="GAT283:GAT284"/>
    <mergeCell ref="GAV283:GAV284"/>
    <mergeCell ref="GAW283:GAW284"/>
    <mergeCell ref="FZE283:FZE284"/>
    <mergeCell ref="FZF283:FZF284"/>
    <mergeCell ref="FZH283:FZH284"/>
    <mergeCell ref="FZI283:FZI284"/>
    <mergeCell ref="FZJ283:FZJ284"/>
    <mergeCell ref="FZL283:FZL284"/>
    <mergeCell ref="FZM283:FZM284"/>
    <mergeCell ref="FZN283:FZN284"/>
    <mergeCell ref="FZP283:FZP284"/>
    <mergeCell ref="FZQ283:FZQ284"/>
    <mergeCell ref="FZR283:FZR284"/>
    <mergeCell ref="FZT283:FZT284"/>
    <mergeCell ref="FZU283:FZU284"/>
    <mergeCell ref="FZV283:FZV284"/>
    <mergeCell ref="FZX283:FZX284"/>
    <mergeCell ref="FZY283:FZY284"/>
    <mergeCell ref="FZZ283:FZZ284"/>
    <mergeCell ref="FYH283:FYH284"/>
    <mergeCell ref="FYJ283:FYJ284"/>
    <mergeCell ref="FYK283:FYK284"/>
    <mergeCell ref="FYL283:FYL284"/>
    <mergeCell ref="FYN283:FYN284"/>
    <mergeCell ref="FYO283:FYO284"/>
    <mergeCell ref="FYP283:FYP284"/>
    <mergeCell ref="FYR283:FYR284"/>
    <mergeCell ref="FYS283:FYS284"/>
    <mergeCell ref="FYT283:FYT284"/>
    <mergeCell ref="FYV283:FYV284"/>
    <mergeCell ref="FYW283:FYW284"/>
    <mergeCell ref="FYX283:FYX284"/>
    <mergeCell ref="FYZ283:FYZ284"/>
    <mergeCell ref="FZA283:FZA284"/>
    <mergeCell ref="FZB283:FZB284"/>
    <mergeCell ref="FZD283:FZD284"/>
    <mergeCell ref="FXL283:FXL284"/>
    <mergeCell ref="FXM283:FXM284"/>
    <mergeCell ref="FXN283:FXN284"/>
    <mergeCell ref="FXP283:FXP284"/>
    <mergeCell ref="FXQ283:FXQ284"/>
    <mergeCell ref="FXR283:FXR284"/>
    <mergeCell ref="FXT283:FXT284"/>
    <mergeCell ref="FXU283:FXU284"/>
    <mergeCell ref="FXV283:FXV284"/>
    <mergeCell ref="FXX283:FXX284"/>
    <mergeCell ref="FXY283:FXY284"/>
    <mergeCell ref="FXZ283:FXZ284"/>
    <mergeCell ref="FYB283:FYB284"/>
    <mergeCell ref="FYC283:FYC284"/>
    <mergeCell ref="FYD283:FYD284"/>
    <mergeCell ref="FYF283:FYF284"/>
    <mergeCell ref="FYG283:FYG284"/>
    <mergeCell ref="FWO283:FWO284"/>
    <mergeCell ref="FWP283:FWP284"/>
    <mergeCell ref="FWR283:FWR284"/>
    <mergeCell ref="FWS283:FWS284"/>
    <mergeCell ref="FWT283:FWT284"/>
    <mergeCell ref="FWV283:FWV284"/>
    <mergeCell ref="FWW283:FWW284"/>
    <mergeCell ref="FWX283:FWX284"/>
    <mergeCell ref="FWZ283:FWZ284"/>
    <mergeCell ref="FXA283:FXA284"/>
    <mergeCell ref="FXB283:FXB284"/>
    <mergeCell ref="FXD283:FXD284"/>
    <mergeCell ref="FXE283:FXE284"/>
    <mergeCell ref="FXF283:FXF284"/>
    <mergeCell ref="FXH283:FXH284"/>
    <mergeCell ref="FXI283:FXI284"/>
    <mergeCell ref="FXJ283:FXJ284"/>
    <mergeCell ref="FVR283:FVR284"/>
    <mergeCell ref="FVT283:FVT284"/>
    <mergeCell ref="FVU283:FVU284"/>
    <mergeCell ref="FVV283:FVV284"/>
    <mergeCell ref="FVX283:FVX284"/>
    <mergeCell ref="FVY283:FVY284"/>
    <mergeCell ref="FVZ283:FVZ284"/>
    <mergeCell ref="FWB283:FWB284"/>
    <mergeCell ref="FWC283:FWC284"/>
    <mergeCell ref="FWD283:FWD284"/>
    <mergeCell ref="FWF283:FWF284"/>
    <mergeCell ref="FWG283:FWG284"/>
    <mergeCell ref="FWH283:FWH284"/>
    <mergeCell ref="FWJ283:FWJ284"/>
    <mergeCell ref="FWK283:FWK284"/>
    <mergeCell ref="FWL283:FWL284"/>
    <mergeCell ref="FWN283:FWN284"/>
    <mergeCell ref="FUV283:FUV284"/>
    <mergeCell ref="FUW283:FUW284"/>
    <mergeCell ref="FUX283:FUX284"/>
    <mergeCell ref="FUZ283:FUZ284"/>
    <mergeCell ref="FVA283:FVA284"/>
    <mergeCell ref="FVB283:FVB284"/>
    <mergeCell ref="FVD283:FVD284"/>
    <mergeCell ref="FVE283:FVE284"/>
    <mergeCell ref="FVF283:FVF284"/>
    <mergeCell ref="FVH283:FVH284"/>
    <mergeCell ref="FVI283:FVI284"/>
    <mergeCell ref="FVJ283:FVJ284"/>
    <mergeCell ref="FVL283:FVL284"/>
    <mergeCell ref="FVM283:FVM284"/>
    <mergeCell ref="FVN283:FVN284"/>
    <mergeCell ref="FVP283:FVP284"/>
    <mergeCell ref="FVQ283:FVQ284"/>
    <mergeCell ref="FTY283:FTY284"/>
    <mergeCell ref="FTZ283:FTZ284"/>
    <mergeCell ref="FUB283:FUB284"/>
    <mergeCell ref="FUC283:FUC284"/>
    <mergeCell ref="FUD283:FUD284"/>
    <mergeCell ref="FUF283:FUF284"/>
    <mergeCell ref="FUG283:FUG284"/>
    <mergeCell ref="FUH283:FUH284"/>
    <mergeCell ref="FUJ283:FUJ284"/>
    <mergeCell ref="FUK283:FUK284"/>
    <mergeCell ref="FUL283:FUL284"/>
    <mergeCell ref="FUN283:FUN284"/>
    <mergeCell ref="FUO283:FUO284"/>
    <mergeCell ref="FUP283:FUP284"/>
    <mergeCell ref="FUR283:FUR284"/>
    <mergeCell ref="FUS283:FUS284"/>
    <mergeCell ref="FUT283:FUT284"/>
    <mergeCell ref="FTB283:FTB284"/>
    <mergeCell ref="FTD283:FTD284"/>
    <mergeCell ref="FTE283:FTE284"/>
    <mergeCell ref="FTF283:FTF284"/>
    <mergeCell ref="FTH283:FTH284"/>
    <mergeCell ref="FTI283:FTI284"/>
    <mergeCell ref="FTJ283:FTJ284"/>
    <mergeCell ref="FTL283:FTL284"/>
    <mergeCell ref="FTM283:FTM284"/>
    <mergeCell ref="FTN283:FTN284"/>
    <mergeCell ref="FTP283:FTP284"/>
    <mergeCell ref="FTQ283:FTQ284"/>
    <mergeCell ref="FTR283:FTR284"/>
    <mergeCell ref="FTT283:FTT284"/>
    <mergeCell ref="FTU283:FTU284"/>
    <mergeCell ref="FTV283:FTV284"/>
    <mergeCell ref="FTX283:FTX284"/>
    <mergeCell ref="FSF283:FSF284"/>
    <mergeCell ref="FSG283:FSG284"/>
    <mergeCell ref="FSH283:FSH284"/>
    <mergeCell ref="FSJ283:FSJ284"/>
    <mergeCell ref="FSK283:FSK284"/>
    <mergeCell ref="FSL283:FSL284"/>
    <mergeCell ref="FSN283:FSN284"/>
    <mergeCell ref="FSO283:FSO284"/>
    <mergeCell ref="FSP283:FSP284"/>
    <mergeCell ref="FSR283:FSR284"/>
    <mergeCell ref="FSS283:FSS284"/>
    <mergeCell ref="FST283:FST284"/>
    <mergeCell ref="FSV283:FSV284"/>
    <mergeCell ref="FSW283:FSW284"/>
    <mergeCell ref="FSX283:FSX284"/>
    <mergeCell ref="FSZ283:FSZ284"/>
    <mergeCell ref="FTA283:FTA284"/>
    <mergeCell ref="FRI283:FRI284"/>
    <mergeCell ref="FRJ283:FRJ284"/>
    <mergeCell ref="FRL283:FRL284"/>
    <mergeCell ref="FRM283:FRM284"/>
    <mergeCell ref="FRN283:FRN284"/>
    <mergeCell ref="FRP283:FRP284"/>
    <mergeCell ref="FRQ283:FRQ284"/>
    <mergeCell ref="FRR283:FRR284"/>
    <mergeCell ref="FRT283:FRT284"/>
    <mergeCell ref="FRU283:FRU284"/>
    <mergeCell ref="FRV283:FRV284"/>
    <mergeCell ref="FRX283:FRX284"/>
    <mergeCell ref="FRY283:FRY284"/>
    <mergeCell ref="FRZ283:FRZ284"/>
    <mergeCell ref="FSB283:FSB284"/>
    <mergeCell ref="FSC283:FSC284"/>
    <mergeCell ref="FSD283:FSD284"/>
    <mergeCell ref="FQL283:FQL284"/>
    <mergeCell ref="FQN283:FQN284"/>
    <mergeCell ref="FQO283:FQO284"/>
    <mergeCell ref="FQP283:FQP284"/>
    <mergeCell ref="FQR283:FQR284"/>
    <mergeCell ref="FQS283:FQS284"/>
    <mergeCell ref="FQT283:FQT284"/>
    <mergeCell ref="FQV283:FQV284"/>
    <mergeCell ref="FQW283:FQW284"/>
    <mergeCell ref="FQX283:FQX284"/>
    <mergeCell ref="FQZ283:FQZ284"/>
    <mergeCell ref="FRA283:FRA284"/>
    <mergeCell ref="FRB283:FRB284"/>
    <mergeCell ref="FRD283:FRD284"/>
    <mergeCell ref="FRE283:FRE284"/>
    <mergeCell ref="FRF283:FRF284"/>
    <mergeCell ref="FRH283:FRH284"/>
    <mergeCell ref="FPP283:FPP284"/>
    <mergeCell ref="FPQ283:FPQ284"/>
    <mergeCell ref="FPR283:FPR284"/>
    <mergeCell ref="FPT283:FPT284"/>
    <mergeCell ref="FPU283:FPU284"/>
    <mergeCell ref="FPV283:FPV284"/>
    <mergeCell ref="FPX283:FPX284"/>
    <mergeCell ref="FPY283:FPY284"/>
    <mergeCell ref="FPZ283:FPZ284"/>
    <mergeCell ref="FQB283:FQB284"/>
    <mergeCell ref="FQC283:FQC284"/>
    <mergeCell ref="FQD283:FQD284"/>
    <mergeCell ref="FQF283:FQF284"/>
    <mergeCell ref="FQG283:FQG284"/>
    <mergeCell ref="FQH283:FQH284"/>
    <mergeCell ref="FQJ283:FQJ284"/>
    <mergeCell ref="FQK283:FQK284"/>
    <mergeCell ref="FOS283:FOS284"/>
    <mergeCell ref="FOT283:FOT284"/>
    <mergeCell ref="FOV283:FOV284"/>
    <mergeCell ref="FOW283:FOW284"/>
    <mergeCell ref="FOX283:FOX284"/>
    <mergeCell ref="FOZ283:FOZ284"/>
    <mergeCell ref="FPA283:FPA284"/>
    <mergeCell ref="FPB283:FPB284"/>
    <mergeCell ref="FPD283:FPD284"/>
    <mergeCell ref="FPE283:FPE284"/>
    <mergeCell ref="FPF283:FPF284"/>
    <mergeCell ref="FPH283:FPH284"/>
    <mergeCell ref="FPI283:FPI284"/>
    <mergeCell ref="FPJ283:FPJ284"/>
    <mergeCell ref="FPL283:FPL284"/>
    <mergeCell ref="FPM283:FPM284"/>
    <mergeCell ref="FPN283:FPN284"/>
    <mergeCell ref="FNV283:FNV284"/>
    <mergeCell ref="FNX283:FNX284"/>
    <mergeCell ref="FNY283:FNY284"/>
    <mergeCell ref="FNZ283:FNZ284"/>
    <mergeCell ref="FOB283:FOB284"/>
    <mergeCell ref="FOC283:FOC284"/>
    <mergeCell ref="FOD283:FOD284"/>
    <mergeCell ref="FOF283:FOF284"/>
    <mergeCell ref="FOG283:FOG284"/>
    <mergeCell ref="FOH283:FOH284"/>
    <mergeCell ref="FOJ283:FOJ284"/>
    <mergeCell ref="FOK283:FOK284"/>
    <mergeCell ref="FOL283:FOL284"/>
    <mergeCell ref="FON283:FON284"/>
    <mergeCell ref="FOO283:FOO284"/>
    <mergeCell ref="FOP283:FOP284"/>
    <mergeCell ref="FOR283:FOR284"/>
    <mergeCell ref="FMZ283:FMZ284"/>
    <mergeCell ref="FNA283:FNA284"/>
    <mergeCell ref="FNB283:FNB284"/>
    <mergeCell ref="FND283:FND284"/>
    <mergeCell ref="FNE283:FNE284"/>
    <mergeCell ref="FNF283:FNF284"/>
    <mergeCell ref="FNH283:FNH284"/>
    <mergeCell ref="FNI283:FNI284"/>
    <mergeCell ref="FNJ283:FNJ284"/>
    <mergeCell ref="FNL283:FNL284"/>
    <mergeCell ref="FNM283:FNM284"/>
    <mergeCell ref="FNN283:FNN284"/>
    <mergeCell ref="FNP283:FNP284"/>
    <mergeCell ref="FNQ283:FNQ284"/>
    <mergeCell ref="FNR283:FNR284"/>
    <mergeCell ref="FNT283:FNT284"/>
    <mergeCell ref="FNU283:FNU284"/>
    <mergeCell ref="FMC283:FMC284"/>
    <mergeCell ref="FMD283:FMD284"/>
    <mergeCell ref="FMF283:FMF284"/>
    <mergeCell ref="FMG283:FMG284"/>
    <mergeCell ref="FMH283:FMH284"/>
    <mergeCell ref="FMJ283:FMJ284"/>
    <mergeCell ref="FMK283:FMK284"/>
    <mergeCell ref="FML283:FML284"/>
    <mergeCell ref="FMN283:FMN284"/>
    <mergeCell ref="FMO283:FMO284"/>
    <mergeCell ref="FMP283:FMP284"/>
    <mergeCell ref="FMR283:FMR284"/>
    <mergeCell ref="FMS283:FMS284"/>
    <mergeCell ref="FMT283:FMT284"/>
    <mergeCell ref="FMV283:FMV284"/>
    <mergeCell ref="FMW283:FMW284"/>
    <mergeCell ref="FMX283:FMX284"/>
    <mergeCell ref="FLF283:FLF284"/>
    <mergeCell ref="FLH283:FLH284"/>
    <mergeCell ref="FLI283:FLI284"/>
    <mergeCell ref="FLJ283:FLJ284"/>
    <mergeCell ref="FLL283:FLL284"/>
    <mergeCell ref="FLM283:FLM284"/>
    <mergeCell ref="FLN283:FLN284"/>
    <mergeCell ref="FLP283:FLP284"/>
    <mergeCell ref="FLQ283:FLQ284"/>
    <mergeCell ref="FLR283:FLR284"/>
    <mergeCell ref="FLT283:FLT284"/>
    <mergeCell ref="FLU283:FLU284"/>
    <mergeCell ref="FLV283:FLV284"/>
    <mergeCell ref="FLX283:FLX284"/>
    <mergeCell ref="FLY283:FLY284"/>
    <mergeCell ref="FLZ283:FLZ284"/>
    <mergeCell ref="FMB283:FMB284"/>
    <mergeCell ref="FKJ283:FKJ284"/>
    <mergeCell ref="FKK283:FKK284"/>
    <mergeCell ref="FKL283:FKL284"/>
    <mergeCell ref="FKN283:FKN284"/>
    <mergeCell ref="FKO283:FKO284"/>
    <mergeCell ref="FKP283:FKP284"/>
    <mergeCell ref="FKR283:FKR284"/>
    <mergeCell ref="FKS283:FKS284"/>
    <mergeCell ref="FKT283:FKT284"/>
    <mergeCell ref="FKV283:FKV284"/>
    <mergeCell ref="FKW283:FKW284"/>
    <mergeCell ref="FKX283:FKX284"/>
    <mergeCell ref="FKZ283:FKZ284"/>
    <mergeCell ref="FLA283:FLA284"/>
    <mergeCell ref="FLB283:FLB284"/>
    <mergeCell ref="FLD283:FLD284"/>
    <mergeCell ref="FLE283:FLE284"/>
    <mergeCell ref="FJM283:FJM284"/>
    <mergeCell ref="FJN283:FJN284"/>
    <mergeCell ref="FJP283:FJP284"/>
    <mergeCell ref="FJQ283:FJQ284"/>
    <mergeCell ref="FJR283:FJR284"/>
    <mergeCell ref="FJT283:FJT284"/>
    <mergeCell ref="FJU283:FJU284"/>
    <mergeCell ref="FJV283:FJV284"/>
    <mergeCell ref="FJX283:FJX284"/>
    <mergeCell ref="FJY283:FJY284"/>
    <mergeCell ref="FJZ283:FJZ284"/>
    <mergeCell ref="FKB283:FKB284"/>
    <mergeCell ref="FKC283:FKC284"/>
    <mergeCell ref="FKD283:FKD284"/>
    <mergeCell ref="FKF283:FKF284"/>
    <mergeCell ref="FKG283:FKG284"/>
    <mergeCell ref="FKH283:FKH284"/>
    <mergeCell ref="FIP283:FIP284"/>
    <mergeCell ref="FIR283:FIR284"/>
    <mergeCell ref="FIS283:FIS284"/>
    <mergeCell ref="FIT283:FIT284"/>
    <mergeCell ref="FIV283:FIV284"/>
    <mergeCell ref="FIW283:FIW284"/>
    <mergeCell ref="FIX283:FIX284"/>
    <mergeCell ref="FIZ283:FIZ284"/>
    <mergeCell ref="FJA283:FJA284"/>
    <mergeCell ref="FJB283:FJB284"/>
    <mergeCell ref="FJD283:FJD284"/>
    <mergeCell ref="FJE283:FJE284"/>
    <mergeCell ref="FJF283:FJF284"/>
    <mergeCell ref="FJH283:FJH284"/>
    <mergeCell ref="FJI283:FJI284"/>
    <mergeCell ref="FJJ283:FJJ284"/>
    <mergeCell ref="FJL283:FJL284"/>
    <mergeCell ref="FHT283:FHT284"/>
    <mergeCell ref="FHU283:FHU284"/>
    <mergeCell ref="FHV283:FHV284"/>
    <mergeCell ref="FHX283:FHX284"/>
    <mergeCell ref="FHY283:FHY284"/>
    <mergeCell ref="FHZ283:FHZ284"/>
    <mergeCell ref="FIB283:FIB284"/>
    <mergeCell ref="FIC283:FIC284"/>
    <mergeCell ref="FID283:FID284"/>
    <mergeCell ref="FIF283:FIF284"/>
    <mergeCell ref="FIG283:FIG284"/>
    <mergeCell ref="FIH283:FIH284"/>
    <mergeCell ref="FIJ283:FIJ284"/>
    <mergeCell ref="FIK283:FIK284"/>
    <mergeCell ref="FIL283:FIL284"/>
    <mergeCell ref="FIN283:FIN284"/>
    <mergeCell ref="FIO283:FIO284"/>
    <mergeCell ref="FGW283:FGW284"/>
    <mergeCell ref="FGX283:FGX284"/>
    <mergeCell ref="FGZ283:FGZ284"/>
    <mergeCell ref="FHA283:FHA284"/>
    <mergeCell ref="FHB283:FHB284"/>
    <mergeCell ref="FHD283:FHD284"/>
    <mergeCell ref="FHE283:FHE284"/>
    <mergeCell ref="FHF283:FHF284"/>
    <mergeCell ref="FHH283:FHH284"/>
    <mergeCell ref="FHI283:FHI284"/>
    <mergeCell ref="FHJ283:FHJ284"/>
    <mergeCell ref="FHL283:FHL284"/>
    <mergeCell ref="FHM283:FHM284"/>
    <mergeCell ref="FHN283:FHN284"/>
    <mergeCell ref="FHP283:FHP284"/>
    <mergeCell ref="FHQ283:FHQ284"/>
    <mergeCell ref="FHR283:FHR284"/>
    <mergeCell ref="FFZ283:FFZ284"/>
    <mergeCell ref="FGB283:FGB284"/>
    <mergeCell ref="FGC283:FGC284"/>
    <mergeCell ref="FGD283:FGD284"/>
    <mergeCell ref="FGF283:FGF284"/>
    <mergeCell ref="FGG283:FGG284"/>
    <mergeCell ref="FGH283:FGH284"/>
    <mergeCell ref="FGJ283:FGJ284"/>
    <mergeCell ref="FGK283:FGK284"/>
    <mergeCell ref="FGL283:FGL284"/>
    <mergeCell ref="FGN283:FGN284"/>
    <mergeCell ref="FGO283:FGO284"/>
    <mergeCell ref="FGP283:FGP284"/>
    <mergeCell ref="FGR283:FGR284"/>
    <mergeCell ref="FGS283:FGS284"/>
    <mergeCell ref="FGT283:FGT284"/>
    <mergeCell ref="FGV283:FGV284"/>
    <mergeCell ref="FFD283:FFD284"/>
    <mergeCell ref="FFE283:FFE284"/>
    <mergeCell ref="FFF283:FFF284"/>
    <mergeCell ref="FFH283:FFH284"/>
    <mergeCell ref="FFI283:FFI284"/>
    <mergeCell ref="FFJ283:FFJ284"/>
    <mergeCell ref="FFL283:FFL284"/>
    <mergeCell ref="FFM283:FFM284"/>
    <mergeCell ref="FFN283:FFN284"/>
    <mergeCell ref="FFP283:FFP284"/>
    <mergeCell ref="FFQ283:FFQ284"/>
    <mergeCell ref="FFR283:FFR284"/>
    <mergeCell ref="FFT283:FFT284"/>
    <mergeCell ref="FFU283:FFU284"/>
    <mergeCell ref="FFV283:FFV284"/>
    <mergeCell ref="FFX283:FFX284"/>
    <mergeCell ref="FFY283:FFY284"/>
    <mergeCell ref="FEG283:FEG284"/>
    <mergeCell ref="FEH283:FEH284"/>
    <mergeCell ref="FEJ283:FEJ284"/>
    <mergeCell ref="FEK283:FEK284"/>
    <mergeCell ref="FEL283:FEL284"/>
    <mergeCell ref="FEN283:FEN284"/>
    <mergeCell ref="FEO283:FEO284"/>
    <mergeCell ref="FEP283:FEP284"/>
    <mergeCell ref="FER283:FER284"/>
    <mergeCell ref="FES283:FES284"/>
    <mergeCell ref="FET283:FET284"/>
    <mergeCell ref="FEV283:FEV284"/>
    <mergeCell ref="FEW283:FEW284"/>
    <mergeCell ref="FEX283:FEX284"/>
    <mergeCell ref="FEZ283:FEZ284"/>
    <mergeCell ref="FFA283:FFA284"/>
    <mergeCell ref="FFB283:FFB284"/>
    <mergeCell ref="FDJ283:FDJ284"/>
    <mergeCell ref="FDL283:FDL284"/>
    <mergeCell ref="FDM283:FDM284"/>
    <mergeCell ref="FDN283:FDN284"/>
    <mergeCell ref="FDP283:FDP284"/>
    <mergeCell ref="FDQ283:FDQ284"/>
    <mergeCell ref="FDR283:FDR284"/>
    <mergeCell ref="FDT283:FDT284"/>
    <mergeCell ref="FDU283:FDU284"/>
    <mergeCell ref="FDV283:FDV284"/>
    <mergeCell ref="FDX283:FDX284"/>
    <mergeCell ref="FDY283:FDY284"/>
    <mergeCell ref="FDZ283:FDZ284"/>
    <mergeCell ref="FEB283:FEB284"/>
    <mergeCell ref="FEC283:FEC284"/>
    <mergeCell ref="FED283:FED284"/>
    <mergeCell ref="FEF283:FEF284"/>
    <mergeCell ref="FCN283:FCN284"/>
    <mergeCell ref="FCO283:FCO284"/>
    <mergeCell ref="FCP283:FCP284"/>
    <mergeCell ref="FCR283:FCR284"/>
    <mergeCell ref="FCS283:FCS284"/>
    <mergeCell ref="FCT283:FCT284"/>
    <mergeCell ref="FCV283:FCV284"/>
    <mergeCell ref="FCW283:FCW284"/>
    <mergeCell ref="FCX283:FCX284"/>
    <mergeCell ref="FCZ283:FCZ284"/>
    <mergeCell ref="FDA283:FDA284"/>
    <mergeCell ref="FDB283:FDB284"/>
    <mergeCell ref="FDD283:FDD284"/>
    <mergeCell ref="FDE283:FDE284"/>
    <mergeCell ref="FDF283:FDF284"/>
    <mergeCell ref="FDH283:FDH284"/>
    <mergeCell ref="FDI283:FDI284"/>
    <mergeCell ref="FBQ283:FBQ284"/>
    <mergeCell ref="FBR283:FBR284"/>
    <mergeCell ref="FBT283:FBT284"/>
    <mergeCell ref="FBU283:FBU284"/>
    <mergeCell ref="FBV283:FBV284"/>
    <mergeCell ref="FBX283:FBX284"/>
    <mergeCell ref="FBY283:FBY284"/>
    <mergeCell ref="FBZ283:FBZ284"/>
    <mergeCell ref="FCB283:FCB284"/>
    <mergeCell ref="FCC283:FCC284"/>
    <mergeCell ref="FCD283:FCD284"/>
    <mergeCell ref="FCF283:FCF284"/>
    <mergeCell ref="FCG283:FCG284"/>
    <mergeCell ref="FCH283:FCH284"/>
    <mergeCell ref="FCJ283:FCJ284"/>
    <mergeCell ref="FCK283:FCK284"/>
    <mergeCell ref="FCL283:FCL284"/>
    <mergeCell ref="FAT283:FAT284"/>
    <mergeCell ref="FAV283:FAV284"/>
    <mergeCell ref="FAW283:FAW284"/>
    <mergeCell ref="FAX283:FAX284"/>
    <mergeCell ref="FAZ283:FAZ284"/>
    <mergeCell ref="FBA283:FBA284"/>
    <mergeCell ref="FBB283:FBB284"/>
    <mergeCell ref="FBD283:FBD284"/>
    <mergeCell ref="FBE283:FBE284"/>
    <mergeCell ref="FBF283:FBF284"/>
    <mergeCell ref="FBH283:FBH284"/>
    <mergeCell ref="FBI283:FBI284"/>
    <mergeCell ref="FBJ283:FBJ284"/>
    <mergeCell ref="FBL283:FBL284"/>
    <mergeCell ref="FBM283:FBM284"/>
    <mergeCell ref="FBN283:FBN284"/>
    <mergeCell ref="FBP283:FBP284"/>
    <mergeCell ref="EZX283:EZX284"/>
    <mergeCell ref="EZY283:EZY284"/>
    <mergeCell ref="EZZ283:EZZ284"/>
    <mergeCell ref="FAB283:FAB284"/>
    <mergeCell ref="FAC283:FAC284"/>
    <mergeCell ref="FAD283:FAD284"/>
    <mergeCell ref="FAF283:FAF284"/>
    <mergeCell ref="FAG283:FAG284"/>
    <mergeCell ref="FAH283:FAH284"/>
    <mergeCell ref="FAJ283:FAJ284"/>
    <mergeCell ref="FAK283:FAK284"/>
    <mergeCell ref="FAL283:FAL284"/>
    <mergeCell ref="FAN283:FAN284"/>
    <mergeCell ref="FAO283:FAO284"/>
    <mergeCell ref="FAP283:FAP284"/>
    <mergeCell ref="FAR283:FAR284"/>
    <mergeCell ref="FAS283:FAS284"/>
    <mergeCell ref="EZA283:EZA284"/>
    <mergeCell ref="EZB283:EZB284"/>
    <mergeCell ref="EZD283:EZD284"/>
    <mergeCell ref="EZE283:EZE284"/>
    <mergeCell ref="EZF283:EZF284"/>
    <mergeCell ref="EZH283:EZH284"/>
    <mergeCell ref="EZI283:EZI284"/>
    <mergeCell ref="EZJ283:EZJ284"/>
    <mergeCell ref="EZL283:EZL284"/>
    <mergeCell ref="EZM283:EZM284"/>
    <mergeCell ref="EZN283:EZN284"/>
    <mergeCell ref="EZP283:EZP284"/>
    <mergeCell ref="EZQ283:EZQ284"/>
    <mergeCell ref="EZR283:EZR284"/>
    <mergeCell ref="EZT283:EZT284"/>
    <mergeCell ref="EZU283:EZU284"/>
    <mergeCell ref="EZV283:EZV284"/>
    <mergeCell ref="EYD283:EYD284"/>
    <mergeCell ref="EYF283:EYF284"/>
    <mergeCell ref="EYG283:EYG284"/>
    <mergeCell ref="EYH283:EYH284"/>
    <mergeCell ref="EYJ283:EYJ284"/>
    <mergeCell ref="EYK283:EYK284"/>
    <mergeCell ref="EYL283:EYL284"/>
    <mergeCell ref="EYN283:EYN284"/>
    <mergeCell ref="EYO283:EYO284"/>
    <mergeCell ref="EYP283:EYP284"/>
    <mergeCell ref="EYR283:EYR284"/>
    <mergeCell ref="EYS283:EYS284"/>
    <mergeCell ref="EYT283:EYT284"/>
    <mergeCell ref="EYV283:EYV284"/>
    <mergeCell ref="EYW283:EYW284"/>
    <mergeCell ref="EYX283:EYX284"/>
    <mergeCell ref="EYZ283:EYZ284"/>
    <mergeCell ref="EXH283:EXH284"/>
    <mergeCell ref="EXI283:EXI284"/>
    <mergeCell ref="EXJ283:EXJ284"/>
    <mergeCell ref="EXL283:EXL284"/>
    <mergeCell ref="EXM283:EXM284"/>
    <mergeCell ref="EXN283:EXN284"/>
    <mergeCell ref="EXP283:EXP284"/>
    <mergeCell ref="EXQ283:EXQ284"/>
    <mergeCell ref="EXR283:EXR284"/>
    <mergeCell ref="EXT283:EXT284"/>
    <mergeCell ref="EXU283:EXU284"/>
    <mergeCell ref="EXV283:EXV284"/>
    <mergeCell ref="EXX283:EXX284"/>
    <mergeCell ref="EXY283:EXY284"/>
    <mergeCell ref="EXZ283:EXZ284"/>
    <mergeCell ref="EYB283:EYB284"/>
    <mergeCell ref="EYC283:EYC284"/>
    <mergeCell ref="EWK283:EWK284"/>
    <mergeCell ref="EWL283:EWL284"/>
    <mergeCell ref="EWN283:EWN284"/>
    <mergeCell ref="EWO283:EWO284"/>
    <mergeCell ref="EWP283:EWP284"/>
    <mergeCell ref="EWR283:EWR284"/>
    <mergeCell ref="EWS283:EWS284"/>
    <mergeCell ref="EWT283:EWT284"/>
    <mergeCell ref="EWV283:EWV284"/>
    <mergeCell ref="EWW283:EWW284"/>
    <mergeCell ref="EWX283:EWX284"/>
    <mergeCell ref="EWZ283:EWZ284"/>
    <mergeCell ref="EXA283:EXA284"/>
    <mergeCell ref="EXB283:EXB284"/>
    <mergeCell ref="EXD283:EXD284"/>
    <mergeCell ref="EXE283:EXE284"/>
    <mergeCell ref="EXF283:EXF284"/>
    <mergeCell ref="EVN283:EVN284"/>
    <mergeCell ref="EVP283:EVP284"/>
    <mergeCell ref="EVQ283:EVQ284"/>
    <mergeCell ref="EVR283:EVR284"/>
    <mergeCell ref="EVT283:EVT284"/>
    <mergeCell ref="EVU283:EVU284"/>
    <mergeCell ref="EVV283:EVV284"/>
    <mergeCell ref="EVX283:EVX284"/>
    <mergeCell ref="EVY283:EVY284"/>
    <mergeCell ref="EVZ283:EVZ284"/>
    <mergeCell ref="EWB283:EWB284"/>
    <mergeCell ref="EWC283:EWC284"/>
    <mergeCell ref="EWD283:EWD284"/>
    <mergeCell ref="EWF283:EWF284"/>
    <mergeCell ref="EWG283:EWG284"/>
    <mergeCell ref="EWH283:EWH284"/>
    <mergeCell ref="EWJ283:EWJ284"/>
    <mergeCell ref="EUR283:EUR284"/>
    <mergeCell ref="EUS283:EUS284"/>
    <mergeCell ref="EUT283:EUT284"/>
    <mergeCell ref="EUV283:EUV284"/>
    <mergeCell ref="EUW283:EUW284"/>
    <mergeCell ref="EUX283:EUX284"/>
    <mergeCell ref="EUZ283:EUZ284"/>
    <mergeCell ref="EVA283:EVA284"/>
    <mergeCell ref="EVB283:EVB284"/>
    <mergeCell ref="EVD283:EVD284"/>
    <mergeCell ref="EVE283:EVE284"/>
    <mergeCell ref="EVF283:EVF284"/>
    <mergeCell ref="EVH283:EVH284"/>
    <mergeCell ref="EVI283:EVI284"/>
    <mergeCell ref="EVJ283:EVJ284"/>
    <mergeCell ref="EVL283:EVL284"/>
    <mergeCell ref="EVM283:EVM284"/>
    <mergeCell ref="ETU283:ETU284"/>
    <mergeCell ref="ETV283:ETV284"/>
    <mergeCell ref="ETX283:ETX284"/>
    <mergeCell ref="ETY283:ETY284"/>
    <mergeCell ref="ETZ283:ETZ284"/>
    <mergeCell ref="EUB283:EUB284"/>
    <mergeCell ref="EUC283:EUC284"/>
    <mergeCell ref="EUD283:EUD284"/>
    <mergeCell ref="EUF283:EUF284"/>
    <mergeCell ref="EUG283:EUG284"/>
    <mergeCell ref="EUH283:EUH284"/>
    <mergeCell ref="EUJ283:EUJ284"/>
    <mergeCell ref="EUK283:EUK284"/>
    <mergeCell ref="EUL283:EUL284"/>
    <mergeCell ref="EUN283:EUN284"/>
    <mergeCell ref="EUO283:EUO284"/>
    <mergeCell ref="EUP283:EUP284"/>
    <mergeCell ref="ESX283:ESX284"/>
    <mergeCell ref="ESZ283:ESZ284"/>
    <mergeCell ref="ETA283:ETA284"/>
    <mergeCell ref="ETB283:ETB284"/>
    <mergeCell ref="ETD283:ETD284"/>
    <mergeCell ref="ETE283:ETE284"/>
    <mergeCell ref="ETF283:ETF284"/>
    <mergeCell ref="ETH283:ETH284"/>
    <mergeCell ref="ETI283:ETI284"/>
    <mergeCell ref="ETJ283:ETJ284"/>
    <mergeCell ref="ETL283:ETL284"/>
    <mergeCell ref="ETM283:ETM284"/>
    <mergeCell ref="ETN283:ETN284"/>
    <mergeCell ref="ETP283:ETP284"/>
    <mergeCell ref="ETQ283:ETQ284"/>
    <mergeCell ref="ETR283:ETR284"/>
    <mergeCell ref="ETT283:ETT284"/>
    <mergeCell ref="ESB283:ESB284"/>
    <mergeCell ref="ESC283:ESC284"/>
    <mergeCell ref="ESD283:ESD284"/>
    <mergeCell ref="ESF283:ESF284"/>
    <mergeCell ref="ESG283:ESG284"/>
    <mergeCell ref="ESH283:ESH284"/>
    <mergeCell ref="ESJ283:ESJ284"/>
    <mergeCell ref="ESK283:ESK284"/>
    <mergeCell ref="ESL283:ESL284"/>
    <mergeCell ref="ESN283:ESN284"/>
    <mergeCell ref="ESO283:ESO284"/>
    <mergeCell ref="ESP283:ESP284"/>
    <mergeCell ref="ESR283:ESR284"/>
    <mergeCell ref="ESS283:ESS284"/>
    <mergeCell ref="EST283:EST284"/>
    <mergeCell ref="ESV283:ESV284"/>
    <mergeCell ref="ESW283:ESW284"/>
    <mergeCell ref="ERE283:ERE284"/>
    <mergeCell ref="ERF283:ERF284"/>
    <mergeCell ref="ERH283:ERH284"/>
    <mergeCell ref="ERI283:ERI284"/>
    <mergeCell ref="ERJ283:ERJ284"/>
    <mergeCell ref="ERL283:ERL284"/>
    <mergeCell ref="ERM283:ERM284"/>
    <mergeCell ref="ERN283:ERN284"/>
    <mergeCell ref="ERP283:ERP284"/>
    <mergeCell ref="ERQ283:ERQ284"/>
    <mergeCell ref="ERR283:ERR284"/>
    <mergeCell ref="ERT283:ERT284"/>
    <mergeCell ref="ERU283:ERU284"/>
    <mergeCell ref="ERV283:ERV284"/>
    <mergeCell ref="ERX283:ERX284"/>
    <mergeCell ref="ERY283:ERY284"/>
    <mergeCell ref="ERZ283:ERZ284"/>
    <mergeCell ref="EQH283:EQH284"/>
    <mergeCell ref="EQJ283:EQJ284"/>
    <mergeCell ref="EQK283:EQK284"/>
    <mergeCell ref="EQL283:EQL284"/>
    <mergeCell ref="EQN283:EQN284"/>
    <mergeCell ref="EQO283:EQO284"/>
    <mergeCell ref="EQP283:EQP284"/>
    <mergeCell ref="EQR283:EQR284"/>
    <mergeCell ref="EQS283:EQS284"/>
    <mergeCell ref="EQT283:EQT284"/>
    <mergeCell ref="EQV283:EQV284"/>
    <mergeCell ref="EQW283:EQW284"/>
    <mergeCell ref="EQX283:EQX284"/>
    <mergeCell ref="EQZ283:EQZ284"/>
    <mergeCell ref="ERA283:ERA284"/>
    <mergeCell ref="ERB283:ERB284"/>
    <mergeCell ref="ERD283:ERD284"/>
    <mergeCell ref="EPL283:EPL284"/>
    <mergeCell ref="EPM283:EPM284"/>
    <mergeCell ref="EPN283:EPN284"/>
    <mergeCell ref="EPP283:EPP284"/>
    <mergeCell ref="EPQ283:EPQ284"/>
    <mergeCell ref="EPR283:EPR284"/>
    <mergeCell ref="EPT283:EPT284"/>
    <mergeCell ref="EPU283:EPU284"/>
    <mergeCell ref="EPV283:EPV284"/>
    <mergeCell ref="EPX283:EPX284"/>
    <mergeCell ref="EPY283:EPY284"/>
    <mergeCell ref="EPZ283:EPZ284"/>
    <mergeCell ref="EQB283:EQB284"/>
    <mergeCell ref="EQC283:EQC284"/>
    <mergeCell ref="EQD283:EQD284"/>
    <mergeCell ref="EQF283:EQF284"/>
    <mergeCell ref="EQG283:EQG284"/>
    <mergeCell ref="EOO283:EOO284"/>
    <mergeCell ref="EOP283:EOP284"/>
    <mergeCell ref="EOR283:EOR284"/>
    <mergeCell ref="EOS283:EOS284"/>
    <mergeCell ref="EOT283:EOT284"/>
    <mergeCell ref="EOV283:EOV284"/>
    <mergeCell ref="EOW283:EOW284"/>
    <mergeCell ref="EOX283:EOX284"/>
    <mergeCell ref="EOZ283:EOZ284"/>
    <mergeCell ref="EPA283:EPA284"/>
    <mergeCell ref="EPB283:EPB284"/>
    <mergeCell ref="EPD283:EPD284"/>
    <mergeCell ref="EPE283:EPE284"/>
    <mergeCell ref="EPF283:EPF284"/>
    <mergeCell ref="EPH283:EPH284"/>
    <mergeCell ref="EPI283:EPI284"/>
    <mergeCell ref="EPJ283:EPJ284"/>
    <mergeCell ref="ENR283:ENR284"/>
    <mergeCell ref="ENT283:ENT284"/>
    <mergeCell ref="ENU283:ENU284"/>
    <mergeCell ref="ENV283:ENV284"/>
    <mergeCell ref="ENX283:ENX284"/>
    <mergeCell ref="ENY283:ENY284"/>
    <mergeCell ref="ENZ283:ENZ284"/>
    <mergeCell ref="EOB283:EOB284"/>
    <mergeCell ref="EOC283:EOC284"/>
    <mergeCell ref="EOD283:EOD284"/>
    <mergeCell ref="EOF283:EOF284"/>
    <mergeCell ref="EOG283:EOG284"/>
    <mergeCell ref="EOH283:EOH284"/>
    <mergeCell ref="EOJ283:EOJ284"/>
    <mergeCell ref="EOK283:EOK284"/>
    <mergeCell ref="EOL283:EOL284"/>
    <mergeCell ref="EON283:EON284"/>
    <mergeCell ref="EMV283:EMV284"/>
    <mergeCell ref="EMW283:EMW284"/>
    <mergeCell ref="EMX283:EMX284"/>
    <mergeCell ref="EMZ283:EMZ284"/>
    <mergeCell ref="ENA283:ENA284"/>
    <mergeCell ref="ENB283:ENB284"/>
    <mergeCell ref="END283:END284"/>
    <mergeCell ref="ENE283:ENE284"/>
    <mergeCell ref="ENF283:ENF284"/>
    <mergeCell ref="ENH283:ENH284"/>
    <mergeCell ref="ENI283:ENI284"/>
    <mergeCell ref="ENJ283:ENJ284"/>
    <mergeCell ref="ENL283:ENL284"/>
    <mergeCell ref="ENM283:ENM284"/>
    <mergeCell ref="ENN283:ENN284"/>
    <mergeCell ref="ENP283:ENP284"/>
    <mergeCell ref="ENQ283:ENQ284"/>
    <mergeCell ref="ELY283:ELY284"/>
    <mergeCell ref="ELZ283:ELZ284"/>
    <mergeCell ref="EMB283:EMB284"/>
    <mergeCell ref="EMC283:EMC284"/>
    <mergeCell ref="EMD283:EMD284"/>
    <mergeCell ref="EMF283:EMF284"/>
    <mergeCell ref="EMG283:EMG284"/>
    <mergeCell ref="EMH283:EMH284"/>
    <mergeCell ref="EMJ283:EMJ284"/>
    <mergeCell ref="EMK283:EMK284"/>
    <mergeCell ref="EML283:EML284"/>
    <mergeCell ref="EMN283:EMN284"/>
    <mergeCell ref="EMO283:EMO284"/>
    <mergeCell ref="EMP283:EMP284"/>
    <mergeCell ref="EMR283:EMR284"/>
    <mergeCell ref="EMS283:EMS284"/>
    <mergeCell ref="EMT283:EMT284"/>
    <mergeCell ref="ELB283:ELB284"/>
    <mergeCell ref="ELD283:ELD284"/>
    <mergeCell ref="ELE283:ELE284"/>
    <mergeCell ref="ELF283:ELF284"/>
    <mergeCell ref="ELH283:ELH284"/>
    <mergeCell ref="ELI283:ELI284"/>
    <mergeCell ref="ELJ283:ELJ284"/>
    <mergeCell ref="ELL283:ELL284"/>
    <mergeCell ref="ELM283:ELM284"/>
    <mergeCell ref="ELN283:ELN284"/>
    <mergeCell ref="ELP283:ELP284"/>
    <mergeCell ref="ELQ283:ELQ284"/>
    <mergeCell ref="ELR283:ELR284"/>
    <mergeCell ref="ELT283:ELT284"/>
    <mergeCell ref="ELU283:ELU284"/>
    <mergeCell ref="ELV283:ELV284"/>
    <mergeCell ref="ELX283:ELX284"/>
    <mergeCell ref="EKF283:EKF284"/>
    <mergeCell ref="EKG283:EKG284"/>
    <mergeCell ref="EKH283:EKH284"/>
    <mergeCell ref="EKJ283:EKJ284"/>
    <mergeCell ref="EKK283:EKK284"/>
    <mergeCell ref="EKL283:EKL284"/>
    <mergeCell ref="EKN283:EKN284"/>
    <mergeCell ref="EKO283:EKO284"/>
    <mergeCell ref="EKP283:EKP284"/>
    <mergeCell ref="EKR283:EKR284"/>
    <mergeCell ref="EKS283:EKS284"/>
    <mergeCell ref="EKT283:EKT284"/>
    <mergeCell ref="EKV283:EKV284"/>
    <mergeCell ref="EKW283:EKW284"/>
    <mergeCell ref="EKX283:EKX284"/>
    <mergeCell ref="EKZ283:EKZ284"/>
    <mergeCell ref="ELA283:ELA284"/>
    <mergeCell ref="EJI283:EJI284"/>
    <mergeCell ref="EJJ283:EJJ284"/>
    <mergeCell ref="EJL283:EJL284"/>
    <mergeCell ref="EJM283:EJM284"/>
    <mergeCell ref="EJN283:EJN284"/>
    <mergeCell ref="EJP283:EJP284"/>
    <mergeCell ref="EJQ283:EJQ284"/>
    <mergeCell ref="EJR283:EJR284"/>
    <mergeCell ref="EJT283:EJT284"/>
    <mergeCell ref="EJU283:EJU284"/>
    <mergeCell ref="EJV283:EJV284"/>
    <mergeCell ref="EJX283:EJX284"/>
    <mergeCell ref="EJY283:EJY284"/>
    <mergeCell ref="EJZ283:EJZ284"/>
    <mergeCell ref="EKB283:EKB284"/>
    <mergeCell ref="EKC283:EKC284"/>
    <mergeCell ref="EKD283:EKD284"/>
    <mergeCell ref="EIL283:EIL284"/>
    <mergeCell ref="EIN283:EIN284"/>
    <mergeCell ref="EIO283:EIO284"/>
    <mergeCell ref="EIP283:EIP284"/>
    <mergeCell ref="EIR283:EIR284"/>
    <mergeCell ref="EIS283:EIS284"/>
    <mergeCell ref="EIT283:EIT284"/>
    <mergeCell ref="EIV283:EIV284"/>
    <mergeCell ref="EIW283:EIW284"/>
    <mergeCell ref="EIX283:EIX284"/>
    <mergeCell ref="EIZ283:EIZ284"/>
    <mergeCell ref="EJA283:EJA284"/>
    <mergeCell ref="EJB283:EJB284"/>
    <mergeCell ref="EJD283:EJD284"/>
    <mergeCell ref="EJE283:EJE284"/>
    <mergeCell ref="EJF283:EJF284"/>
    <mergeCell ref="EJH283:EJH284"/>
    <mergeCell ref="EHP283:EHP284"/>
    <mergeCell ref="EHQ283:EHQ284"/>
    <mergeCell ref="EHR283:EHR284"/>
    <mergeCell ref="EHT283:EHT284"/>
    <mergeCell ref="EHU283:EHU284"/>
    <mergeCell ref="EHV283:EHV284"/>
    <mergeCell ref="EHX283:EHX284"/>
    <mergeCell ref="EHY283:EHY284"/>
    <mergeCell ref="EHZ283:EHZ284"/>
    <mergeCell ref="EIB283:EIB284"/>
    <mergeCell ref="EIC283:EIC284"/>
    <mergeCell ref="EID283:EID284"/>
    <mergeCell ref="EIF283:EIF284"/>
    <mergeCell ref="EIG283:EIG284"/>
    <mergeCell ref="EIH283:EIH284"/>
    <mergeCell ref="EIJ283:EIJ284"/>
    <mergeCell ref="EIK283:EIK284"/>
    <mergeCell ref="EGS283:EGS284"/>
    <mergeCell ref="EGT283:EGT284"/>
    <mergeCell ref="EGV283:EGV284"/>
    <mergeCell ref="EGW283:EGW284"/>
    <mergeCell ref="EGX283:EGX284"/>
    <mergeCell ref="EGZ283:EGZ284"/>
    <mergeCell ref="EHA283:EHA284"/>
    <mergeCell ref="EHB283:EHB284"/>
    <mergeCell ref="EHD283:EHD284"/>
    <mergeCell ref="EHE283:EHE284"/>
    <mergeCell ref="EHF283:EHF284"/>
    <mergeCell ref="EHH283:EHH284"/>
    <mergeCell ref="EHI283:EHI284"/>
    <mergeCell ref="EHJ283:EHJ284"/>
    <mergeCell ref="EHL283:EHL284"/>
    <mergeCell ref="EHM283:EHM284"/>
    <mergeCell ref="EHN283:EHN284"/>
    <mergeCell ref="EFV283:EFV284"/>
    <mergeCell ref="EFX283:EFX284"/>
    <mergeCell ref="EFY283:EFY284"/>
    <mergeCell ref="EFZ283:EFZ284"/>
    <mergeCell ref="EGB283:EGB284"/>
    <mergeCell ref="EGC283:EGC284"/>
    <mergeCell ref="EGD283:EGD284"/>
    <mergeCell ref="EGF283:EGF284"/>
    <mergeCell ref="EGG283:EGG284"/>
    <mergeCell ref="EGH283:EGH284"/>
    <mergeCell ref="EGJ283:EGJ284"/>
    <mergeCell ref="EGK283:EGK284"/>
    <mergeCell ref="EGL283:EGL284"/>
    <mergeCell ref="EGN283:EGN284"/>
    <mergeCell ref="EGO283:EGO284"/>
    <mergeCell ref="EGP283:EGP284"/>
    <mergeCell ref="EGR283:EGR284"/>
    <mergeCell ref="EEZ283:EEZ284"/>
    <mergeCell ref="EFA283:EFA284"/>
    <mergeCell ref="EFB283:EFB284"/>
    <mergeCell ref="EFD283:EFD284"/>
    <mergeCell ref="EFE283:EFE284"/>
    <mergeCell ref="EFF283:EFF284"/>
    <mergeCell ref="EFH283:EFH284"/>
    <mergeCell ref="EFI283:EFI284"/>
    <mergeCell ref="EFJ283:EFJ284"/>
    <mergeCell ref="EFL283:EFL284"/>
    <mergeCell ref="EFM283:EFM284"/>
    <mergeCell ref="EFN283:EFN284"/>
    <mergeCell ref="EFP283:EFP284"/>
    <mergeCell ref="EFQ283:EFQ284"/>
    <mergeCell ref="EFR283:EFR284"/>
    <mergeCell ref="EFT283:EFT284"/>
    <mergeCell ref="EFU283:EFU284"/>
    <mergeCell ref="EEC283:EEC284"/>
    <mergeCell ref="EED283:EED284"/>
    <mergeCell ref="EEF283:EEF284"/>
    <mergeCell ref="EEG283:EEG284"/>
    <mergeCell ref="EEH283:EEH284"/>
    <mergeCell ref="EEJ283:EEJ284"/>
    <mergeCell ref="EEK283:EEK284"/>
    <mergeCell ref="EEL283:EEL284"/>
    <mergeCell ref="EEN283:EEN284"/>
    <mergeCell ref="EEO283:EEO284"/>
    <mergeCell ref="EEP283:EEP284"/>
    <mergeCell ref="EER283:EER284"/>
    <mergeCell ref="EES283:EES284"/>
    <mergeCell ref="EET283:EET284"/>
    <mergeCell ref="EEV283:EEV284"/>
    <mergeCell ref="EEW283:EEW284"/>
    <mergeCell ref="EEX283:EEX284"/>
    <mergeCell ref="EDF283:EDF284"/>
    <mergeCell ref="EDH283:EDH284"/>
    <mergeCell ref="EDI283:EDI284"/>
    <mergeCell ref="EDJ283:EDJ284"/>
    <mergeCell ref="EDL283:EDL284"/>
    <mergeCell ref="EDM283:EDM284"/>
    <mergeCell ref="EDN283:EDN284"/>
    <mergeCell ref="EDP283:EDP284"/>
    <mergeCell ref="EDQ283:EDQ284"/>
    <mergeCell ref="EDR283:EDR284"/>
    <mergeCell ref="EDT283:EDT284"/>
    <mergeCell ref="EDU283:EDU284"/>
    <mergeCell ref="EDV283:EDV284"/>
    <mergeCell ref="EDX283:EDX284"/>
    <mergeCell ref="EDY283:EDY284"/>
    <mergeCell ref="EDZ283:EDZ284"/>
    <mergeCell ref="EEB283:EEB284"/>
    <mergeCell ref="ECJ283:ECJ284"/>
    <mergeCell ref="ECK283:ECK284"/>
    <mergeCell ref="ECL283:ECL284"/>
    <mergeCell ref="ECN283:ECN284"/>
    <mergeCell ref="ECO283:ECO284"/>
    <mergeCell ref="ECP283:ECP284"/>
    <mergeCell ref="ECR283:ECR284"/>
    <mergeCell ref="ECS283:ECS284"/>
    <mergeCell ref="ECT283:ECT284"/>
    <mergeCell ref="ECV283:ECV284"/>
    <mergeCell ref="ECW283:ECW284"/>
    <mergeCell ref="ECX283:ECX284"/>
    <mergeCell ref="ECZ283:ECZ284"/>
    <mergeCell ref="EDA283:EDA284"/>
    <mergeCell ref="EDB283:EDB284"/>
    <mergeCell ref="EDD283:EDD284"/>
    <mergeCell ref="EDE283:EDE284"/>
    <mergeCell ref="EBM283:EBM284"/>
    <mergeCell ref="EBN283:EBN284"/>
    <mergeCell ref="EBP283:EBP284"/>
    <mergeCell ref="EBQ283:EBQ284"/>
    <mergeCell ref="EBR283:EBR284"/>
    <mergeCell ref="EBT283:EBT284"/>
    <mergeCell ref="EBU283:EBU284"/>
    <mergeCell ref="EBV283:EBV284"/>
    <mergeCell ref="EBX283:EBX284"/>
    <mergeCell ref="EBY283:EBY284"/>
    <mergeCell ref="EBZ283:EBZ284"/>
    <mergeCell ref="ECB283:ECB284"/>
    <mergeCell ref="ECC283:ECC284"/>
    <mergeCell ref="ECD283:ECD284"/>
    <mergeCell ref="ECF283:ECF284"/>
    <mergeCell ref="ECG283:ECG284"/>
    <mergeCell ref="ECH283:ECH284"/>
    <mergeCell ref="EAP283:EAP284"/>
    <mergeCell ref="EAR283:EAR284"/>
    <mergeCell ref="EAS283:EAS284"/>
    <mergeCell ref="EAT283:EAT284"/>
    <mergeCell ref="EAV283:EAV284"/>
    <mergeCell ref="EAW283:EAW284"/>
    <mergeCell ref="EAX283:EAX284"/>
    <mergeCell ref="EAZ283:EAZ284"/>
    <mergeCell ref="EBA283:EBA284"/>
    <mergeCell ref="EBB283:EBB284"/>
    <mergeCell ref="EBD283:EBD284"/>
    <mergeCell ref="EBE283:EBE284"/>
    <mergeCell ref="EBF283:EBF284"/>
    <mergeCell ref="EBH283:EBH284"/>
    <mergeCell ref="EBI283:EBI284"/>
    <mergeCell ref="EBJ283:EBJ284"/>
    <mergeCell ref="EBL283:EBL284"/>
    <mergeCell ref="DZT283:DZT284"/>
    <mergeCell ref="DZU283:DZU284"/>
    <mergeCell ref="DZV283:DZV284"/>
    <mergeCell ref="DZX283:DZX284"/>
    <mergeCell ref="DZY283:DZY284"/>
    <mergeCell ref="DZZ283:DZZ284"/>
    <mergeCell ref="EAB283:EAB284"/>
    <mergeCell ref="EAC283:EAC284"/>
    <mergeCell ref="EAD283:EAD284"/>
    <mergeCell ref="EAF283:EAF284"/>
    <mergeCell ref="EAG283:EAG284"/>
    <mergeCell ref="EAH283:EAH284"/>
    <mergeCell ref="EAJ283:EAJ284"/>
    <mergeCell ref="EAK283:EAK284"/>
    <mergeCell ref="EAL283:EAL284"/>
    <mergeCell ref="EAN283:EAN284"/>
    <mergeCell ref="EAO283:EAO284"/>
    <mergeCell ref="DYW283:DYW284"/>
    <mergeCell ref="DYX283:DYX284"/>
    <mergeCell ref="DYZ283:DYZ284"/>
    <mergeCell ref="DZA283:DZA284"/>
    <mergeCell ref="DZB283:DZB284"/>
    <mergeCell ref="DZD283:DZD284"/>
    <mergeCell ref="DZE283:DZE284"/>
    <mergeCell ref="DZF283:DZF284"/>
    <mergeCell ref="DZH283:DZH284"/>
    <mergeCell ref="DZI283:DZI284"/>
    <mergeCell ref="DZJ283:DZJ284"/>
    <mergeCell ref="DZL283:DZL284"/>
    <mergeCell ref="DZM283:DZM284"/>
    <mergeCell ref="DZN283:DZN284"/>
    <mergeCell ref="DZP283:DZP284"/>
    <mergeCell ref="DZQ283:DZQ284"/>
    <mergeCell ref="DZR283:DZR284"/>
    <mergeCell ref="DXZ283:DXZ284"/>
    <mergeCell ref="DYB283:DYB284"/>
    <mergeCell ref="DYC283:DYC284"/>
    <mergeCell ref="DYD283:DYD284"/>
    <mergeCell ref="DYF283:DYF284"/>
    <mergeCell ref="DYG283:DYG284"/>
    <mergeCell ref="DYH283:DYH284"/>
    <mergeCell ref="DYJ283:DYJ284"/>
    <mergeCell ref="DYK283:DYK284"/>
    <mergeCell ref="DYL283:DYL284"/>
    <mergeCell ref="DYN283:DYN284"/>
    <mergeCell ref="DYO283:DYO284"/>
    <mergeCell ref="DYP283:DYP284"/>
    <mergeCell ref="DYR283:DYR284"/>
    <mergeCell ref="DYS283:DYS284"/>
    <mergeCell ref="DYT283:DYT284"/>
    <mergeCell ref="DYV283:DYV284"/>
    <mergeCell ref="DXD283:DXD284"/>
    <mergeCell ref="DXE283:DXE284"/>
    <mergeCell ref="DXF283:DXF284"/>
    <mergeCell ref="DXH283:DXH284"/>
    <mergeCell ref="DXI283:DXI284"/>
    <mergeCell ref="DXJ283:DXJ284"/>
    <mergeCell ref="DXL283:DXL284"/>
    <mergeCell ref="DXM283:DXM284"/>
    <mergeCell ref="DXN283:DXN284"/>
    <mergeCell ref="DXP283:DXP284"/>
    <mergeCell ref="DXQ283:DXQ284"/>
    <mergeCell ref="DXR283:DXR284"/>
    <mergeCell ref="DXT283:DXT284"/>
    <mergeCell ref="DXU283:DXU284"/>
    <mergeCell ref="DXV283:DXV284"/>
    <mergeCell ref="DXX283:DXX284"/>
    <mergeCell ref="DXY283:DXY284"/>
    <mergeCell ref="DWG283:DWG284"/>
    <mergeCell ref="DWH283:DWH284"/>
    <mergeCell ref="DWJ283:DWJ284"/>
    <mergeCell ref="DWK283:DWK284"/>
    <mergeCell ref="DWL283:DWL284"/>
    <mergeCell ref="DWN283:DWN284"/>
    <mergeCell ref="DWO283:DWO284"/>
    <mergeCell ref="DWP283:DWP284"/>
    <mergeCell ref="DWR283:DWR284"/>
    <mergeCell ref="DWS283:DWS284"/>
    <mergeCell ref="DWT283:DWT284"/>
    <mergeCell ref="DWV283:DWV284"/>
    <mergeCell ref="DWW283:DWW284"/>
    <mergeCell ref="DWX283:DWX284"/>
    <mergeCell ref="DWZ283:DWZ284"/>
    <mergeCell ref="DXA283:DXA284"/>
    <mergeCell ref="DXB283:DXB284"/>
    <mergeCell ref="DVJ283:DVJ284"/>
    <mergeCell ref="DVL283:DVL284"/>
    <mergeCell ref="DVM283:DVM284"/>
    <mergeCell ref="DVN283:DVN284"/>
    <mergeCell ref="DVP283:DVP284"/>
    <mergeCell ref="DVQ283:DVQ284"/>
    <mergeCell ref="DVR283:DVR284"/>
    <mergeCell ref="DVT283:DVT284"/>
    <mergeCell ref="DVU283:DVU284"/>
    <mergeCell ref="DVV283:DVV284"/>
    <mergeCell ref="DVX283:DVX284"/>
    <mergeCell ref="DVY283:DVY284"/>
    <mergeCell ref="DVZ283:DVZ284"/>
    <mergeCell ref="DWB283:DWB284"/>
    <mergeCell ref="DWC283:DWC284"/>
    <mergeCell ref="DWD283:DWD284"/>
    <mergeCell ref="DWF283:DWF284"/>
    <mergeCell ref="DUO283:DUO284"/>
    <mergeCell ref="DUP283:DUP284"/>
    <mergeCell ref="DUR283:DUR284"/>
    <mergeCell ref="DUS283:DUS284"/>
    <mergeCell ref="DUT283:DUT284"/>
    <mergeCell ref="DUV283:DUV284"/>
    <mergeCell ref="DUW283:DUW284"/>
    <mergeCell ref="DUX283:DUX284"/>
    <mergeCell ref="DUZ283:DUZ284"/>
    <mergeCell ref="DVA283:DVA284"/>
    <mergeCell ref="DVB283:DVB284"/>
    <mergeCell ref="DVD283:DVD284"/>
    <mergeCell ref="DVE283:DVE284"/>
    <mergeCell ref="DVF283:DVF284"/>
    <mergeCell ref="DVH283:DVH284"/>
    <mergeCell ref="DVI283:DVI284"/>
    <mergeCell ref="DTQ283:DTQ284"/>
    <mergeCell ref="DTR283:DTR284"/>
    <mergeCell ref="DTT283:DTT284"/>
    <mergeCell ref="DTU283:DTU284"/>
    <mergeCell ref="DTV283:DTV284"/>
    <mergeCell ref="DTX283:DTX284"/>
    <mergeCell ref="DTY283:DTY284"/>
    <mergeCell ref="DTZ283:DTZ284"/>
    <mergeCell ref="DUB283:DUB284"/>
    <mergeCell ref="DUC283:DUC284"/>
    <mergeCell ref="DUD283:DUD284"/>
    <mergeCell ref="DUF283:DUF284"/>
    <mergeCell ref="DUG283:DUG284"/>
    <mergeCell ref="DUH283:DUH284"/>
    <mergeCell ref="DUJ283:DUJ284"/>
    <mergeCell ref="DUK283:DUK284"/>
    <mergeCell ref="DUL283:DUL284"/>
    <mergeCell ref="DSW283:DSW284"/>
    <mergeCell ref="DSX283:DSX284"/>
    <mergeCell ref="DSZ283:DSZ284"/>
    <mergeCell ref="DTA283:DTA284"/>
    <mergeCell ref="DTB283:DTB284"/>
    <mergeCell ref="DTD283:DTD284"/>
    <mergeCell ref="DTE283:DTE284"/>
    <mergeCell ref="DTF283:DTF284"/>
    <mergeCell ref="DTH283:DTH284"/>
    <mergeCell ref="DTI283:DTI284"/>
    <mergeCell ref="DTJ283:DTJ284"/>
    <mergeCell ref="DTL283:DTL284"/>
    <mergeCell ref="DTM283:DTM284"/>
    <mergeCell ref="DTN283:DTN284"/>
    <mergeCell ref="DTP283:DTP284"/>
    <mergeCell ref="DRX283:DRX284"/>
    <mergeCell ref="DRY283:DRY284"/>
    <mergeCell ref="DRZ283:DRZ284"/>
    <mergeCell ref="DSB283:DSB284"/>
    <mergeCell ref="DSC283:DSC284"/>
    <mergeCell ref="DSD283:DSD284"/>
    <mergeCell ref="DSF283:DSF284"/>
    <mergeCell ref="DSG283:DSG284"/>
    <mergeCell ref="DSH283:DSH284"/>
    <mergeCell ref="DSJ283:DSJ284"/>
    <mergeCell ref="DSK283:DSK284"/>
    <mergeCell ref="DSL283:DSL284"/>
    <mergeCell ref="DSN283:DSN284"/>
    <mergeCell ref="DSO283:DSO284"/>
    <mergeCell ref="DSP283:DSP284"/>
    <mergeCell ref="DSR283:DSR284"/>
    <mergeCell ref="DSS283:DSS284"/>
    <mergeCell ref="DUN283:DUN284"/>
    <mergeCell ref="DRE283:DRE284"/>
    <mergeCell ref="DRF283:DRF284"/>
    <mergeCell ref="DRH283:DRH284"/>
    <mergeCell ref="DRI283:DRI284"/>
    <mergeCell ref="DRJ283:DRJ284"/>
    <mergeCell ref="DRL283:DRL284"/>
    <mergeCell ref="DRM283:DRM284"/>
    <mergeCell ref="DRN283:DRN284"/>
    <mergeCell ref="DRP283:DRP284"/>
    <mergeCell ref="DRQ283:DRQ284"/>
    <mergeCell ref="DRR283:DRR284"/>
    <mergeCell ref="DRT283:DRT284"/>
    <mergeCell ref="DRU283:DRU284"/>
    <mergeCell ref="DRV283:DRV284"/>
    <mergeCell ref="DQD283:DQD284"/>
    <mergeCell ref="DQF283:DQF284"/>
    <mergeCell ref="DQG283:DQG284"/>
    <mergeCell ref="DQH283:DQH284"/>
    <mergeCell ref="DQJ283:DQJ284"/>
    <mergeCell ref="DQK283:DQK284"/>
    <mergeCell ref="DQL283:DQL284"/>
    <mergeCell ref="DQN283:DQN284"/>
    <mergeCell ref="DQO283:DQO284"/>
    <mergeCell ref="DQP283:DQP284"/>
    <mergeCell ref="DQR283:DQR284"/>
    <mergeCell ref="DQS283:DQS284"/>
    <mergeCell ref="DQT283:DQT284"/>
    <mergeCell ref="DQV283:DQV284"/>
    <mergeCell ref="DQW283:DQW284"/>
    <mergeCell ref="DQX283:DQX284"/>
    <mergeCell ref="DQZ283:DQZ284"/>
    <mergeCell ref="DST283:DST284"/>
    <mergeCell ref="DSV283:DSV284"/>
    <mergeCell ref="DPM283:DPM284"/>
    <mergeCell ref="DPN283:DPN284"/>
    <mergeCell ref="DPP283:DPP284"/>
    <mergeCell ref="DPQ283:DPQ284"/>
    <mergeCell ref="DPR283:DPR284"/>
    <mergeCell ref="DPT283:DPT284"/>
    <mergeCell ref="DPU283:DPU284"/>
    <mergeCell ref="DPV283:DPV284"/>
    <mergeCell ref="DPX283:DPX284"/>
    <mergeCell ref="DPY283:DPY284"/>
    <mergeCell ref="DPZ283:DPZ284"/>
    <mergeCell ref="DQB283:DQB284"/>
    <mergeCell ref="DQC283:DQC284"/>
    <mergeCell ref="DOK283:DOK284"/>
    <mergeCell ref="DOL283:DOL284"/>
    <mergeCell ref="DON283:DON284"/>
    <mergeCell ref="DOO283:DOO284"/>
    <mergeCell ref="DOP283:DOP284"/>
    <mergeCell ref="DOR283:DOR284"/>
    <mergeCell ref="DOS283:DOS284"/>
    <mergeCell ref="DOT283:DOT284"/>
    <mergeCell ref="DOV283:DOV284"/>
    <mergeCell ref="DOW283:DOW284"/>
    <mergeCell ref="DOX283:DOX284"/>
    <mergeCell ref="DOZ283:DOZ284"/>
    <mergeCell ref="DPA283:DPA284"/>
    <mergeCell ref="DPB283:DPB284"/>
    <mergeCell ref="DPD283:DPD284"/>
    <mergeCell ref="DPE283:DPE284"/>
    <mergeCell ref="DPF283:DPF284"/>
    <mergeCell ref="DRA283:DRA284"/>
    <mergeCell ref="DRB283:DRB284"/>
    <mergeCell ref="DRD283:DRD284"/>
    <mergeCell ref="DNU283:DNU284"/>
    <mergeCell ref="DNV283:DNV284"/>
    <mergeCell ref="DNX283:DNX284"/>
    <mergeCell ref="DNY283:DNY284"/>
    <mergeCell ref="DNZ283:DNZ284"/>
    <mergeCell ref="DOB283:DOB284"/>
    <mergeCell ref="DOC283:DOC284"/>
    <mergeCell ref="DOD283:DOD284"/>
    <mergeCell ref="DOF283:DOF284"/>
    <mergeCell ref="DOG283:DOG284"/>
    <mergeCell ref="DOH283:DOH284"/>
    <mergeCell ref="DOJ283:DOJ284"/>
    <mergeCell ref="DMR283:DMR284"/>
    <mergeCell ref="DMS283:DMS284"/>
    <mergeCell ref="DMT283:DMT284"/>
    <mergeCell ref="DMV283:DMV284"/>
    <mergeCell ref="DMW283:DMW284"/>
    <mergeCell ref="DMX283:DMX284"/>
    <mergeCell ref="DMZ283:DMZ284"/>
    <mergeCell ref="DNA283:DNA284"/>
    <mergeCell ref="DNB283:DNB284"/>
    <mergeCell ref="DND283:DND284"/>
    <mergeCell ref="DNE283:DNE284"/>
    <mergeCell ref="DNF283:DNF284"/>
    <mergeCell ref="DNH283:DNH284"/>
    <mergeCell ref="DNI283:DNI284"/>
    <mergeCell ref="DNJ283:DNJ284"/>
    <mergeCell ref="DNL283:DNL284"/>
    <mergeCell ref="DNM283:DNM284"/>
    <mergeCell ref="DPH283:DPH284"/>
    <mergeCell ref="DPI283:DPI284"/>
    <mergeCell ref="DPJ283:DPJ284"/>
    <mergeCell ref="DPL283:DPL284"/>
    <mergeCell ref="DMC283:DMC284"/>
    <mergeCell ref="DMD283:DMD284"/>
    <mergeCell ref="DMF283:DMF284"/>
    <mergeCell ref="DMG283:DMG284"/>
    <mergeCell ref="DMH283:DMH284"/>
    <mergeCell ref="DMJ283:DMJ284"/>
    <mergeCell ref="DMK283:DMK284"/>
    <mergeCell ref="DML283:DML284"/>
    <mergeCell ref="DMN283:DMN284"/>
    <mergeCell ref="DMO283:DMO284"/>
    <mergeCell ref="DMP283:DMP284"/>
    <mergeCell ref="DKX283:DKX284"/>
    <mergeCell ref="DKZ283:DKZ284"/>
    <mergeCell ref="DLA283:DLA284"/>
    <mergeCell ref="DLB283:DLB284"/>
    <mergeCell ref="DLD283:DLD284"/>
    <mergeCell ref="DLE283:DLE284"/>
    <mergeCell ref="DLF283:DLF284"/>
    <mergeCell ref="DLH283:DLH284"/>
    <mergeCell ref="DLI283:DLI284"/>
    <mergeCell ref="DLJ283:DLJ284"/>
    <mergeCell ref="DLL283:DLL284"/>
    <mergeCell ref="DLM283:DLM284"/>
    <mergeCell ref="DLN283:DLN284"/>
    <mergeCell ref="DLP283:DLP284"/>
    <mergeCell ref="DLQ283:DLQ284"/>
    <mergeCell ref="DLR283:DLR284"/>
    <mergeCell ref="DLT283:DLT284"/>
    <mergeCell ref="DNN283:DNN284"/>
    <mergeCell ref="DNP283:DNP284"/>
    <mergeCell ref="DNQ283:DNQ284"/>
    <mergeCell ref="DNR283:DNR284"/>
    <mergeCell ref="DNT283:DNT284"/>
    <mergeCell ref="DKK283:DKK284"/>
    <mergeCell ref="DKL283:DKL284"/>
    <mergeCell ref="DKN283:DKN284"/>
    <mergeCell ref="DKO283:DKO284"/>
    <mergeCell ref="DKP283:DKP284"/>
    <mergeCell ref="DKR283:DKR284"/>
    <mergeCell ref="DKS283:DKS284"/>
    <mergeCell ref="DKT283:DKT284"/>
    <mergeCell ref="DKV283:DKV284"/>
    <mergeCell ref="DKW283:DKW284"/>
    <mergeCell ref="DJE283:DJE284"/>
    <mergeCell ref="DJF283:DJF284"/>
    <mergeCell ref="DJH283:DJH284"/>
    <mergeCell ref="DJI283:DJI284"/>
    <mergeCell ref="DJJ283:DJJ284"/>
    <mergeCell ref="DJL283:DJL284"/>
    <mergeCell ref="DJM283:DJM284"/>
    <mergeCell ref="DJN283:DJN284"/>
    <mergeCell ref="DJP283:DJP284"/>
    <mergeCell ref="DJQ283:DJQ284"/>
    <mergeCell ref="DJR283:DJR284"/>
    <mergeCell ref="DJT283:DJT284"/>
    <mergeCell ref="DJU283:DJU284"/>
    <mergeCell ref="DJV283:DJV284"/>
    <mergeCell ref="DJX283:DJX284"/>
    <mergeCell ref="DJY283:DJY284"/>
    <mergeCell ref="DJZ283:DJZ284"/>
    <mergeCell ref="DLU283:DLU284"/>
    <mergeCell ref="DLV283:DLV284"/>
    <mergeCell ref="DLX283:DLX284"/>
    <mergeCell ref="DLY283:DLY284"/>
    <mergeCell ref="DLZ283:DLZ284"/>
    <mergeCell ref="DMB283:DMB284"/>
    <mergeCell ref="DIS283:DIS284"/>
    <mergeCell ref="DIT283:DIT284"/>
    <mergeCell ref="DIV283:DIV284"/>
    <mergeCell ref="DIW283:DIW284"/>
    <mergeCell ref="DIX283:DIX284"/>
    <mergeCell ref="DIZ283:DIZ284"/>
    <mergeCell ref="DJA283:DJA284"/>
    <mergeCell ref="DJB283:DJB284"/>
    <mergeCell ref="DJD283:DJD284"/>
    <mergeCell ref="DHL283:DHL284"/>
    <mergeCell ref="DHM283:DHM284"/>
    <mergeCell ref="DHN283:DHN284"/>
    <mergeCell ref="DHP283:DHP284"/>
    <mergeCell ref="DHQ283:DHQ284"/>
    <mergeCell ref="DHR283:DHR284"/>
    <mergeCell ref="DHT283:DHT284"/>
    <mergeCell ref="DHU283:DHU284"/>
    <mergeCell ref="DHV283:DHV284"/>
    <mergeCell ref="DHX283:DHX284"/>
    <mergeCell ref="DHY283:DHY284"/>
    <mergeCell ref="DHZ283:DHZ284"/>
    <mergeCell ref="DIB283:DIB284"/>
    <mergeCell ref="DIC283:DIC284"/>
    <mergeCell ref="DID283:DID284"/>
    <mergeCell ref="DIF283:DIF284"/>
    <mergeCell ref="DIG283:DIG284"/>
    <mergeCell ref="DKB283:DKB284"/>
    <mergeCell ref="DKC283:DKC284"/>
    <mergeCell ref="DKD283:DKD284"/>
    <mergeCell ref="DKF283:DKF284"/>
    <mergeCell ref="DKG283:DKG284"/>
    <mergeCell ref="DKH283:DKH284"/>
    <mergeCell ref="DKJ283:DKJ284"/>
    <mergeCell ref="DHA283:DHA284"/>
    <mergeCell ref="DHB283:DHB284"/>
    <mergeCell ref="DHD283:DHD284"/>
    <mergeCell ref="DHE283:DHE284"/>
    <mergeCell ref="DHF283:DHF284"/>
    <mergeCell ref="DHH283:DHH284"/>
    <mergeCell ref="DHI283:DHI284"/>
    <mergeCell ref="DHJ283:DHJ284"/>
    <mergeCell ref="DFR283:DFR284"/>
    <mergeCell ref="DFT283:DFT284"/>
    <mergeCell ref="DFU283:DFU284"/>
    <mergeCell ref="DFV283:DFV284"/>
    <mergeCell ref="DFX283:DFX284"/>
    <mergeCell ref="DFY283:DFY284"/>
    <mergeCell ref="DFZ283:DFZ284"/>
    <mergeCell ref="DGB283:DGB284"/>
    <mergeCell ref="DGC283:DGC284"/>
    <mergeCell ref="DGD283:DGD284"/>
    <mergeCell ref="DGF283:DGF284"/>
    <mergeCell ref="DGG283:DGG284"/>
    <mergeCell ref="DGH283:DGH284"/>
    <mergeCell ref="DGJ283:DGJ284"/>
    <mergeCell ref="DGK283:DGK284"/>
    <mergeCell ref="DGL283:DGL284"/>
    <mergeCell ref="DGN283:DGN284"/>
    <mergeCell ref="DIH283:DIH284"/>
    <mergeCell ref="DIJ283:DIJ284"/>
    <mergeCell ref="DIK283:DIK284"/>
    <mergeCell ref="DIL283:DIL284"/>
    <mergeCell ref="DIN283:DIN284"/>
    <mergeCell ref="DIO283:DIO284"/>
    <mergeCell ref="DIP283:DIP284"/>
    <mergeCell ref="DIR283:DIR284"/>
    <mergeCell ref="DFI283:DFI284"/>
    <mergeCell ref="DFJ283:DFJ284"/>
    <mergeCell ref="DFL283:DFL284"/>
    <mergeCell ref="DFM283:DFM284"/>
    <mergeCell ref="DFN283:DFN284"/>
    <mergeCell ref="DFP283:DFP284"/>
    <mergeCell ref="DFQ283:DFQ284"/>
    <mergeCell ref="DDY283:DDY284"/>
    <mergeCell ref="DDZ283:DDZ284"/>
    <mergeCell ref="DEB283:DEB284"/>
    <mergeCell ref="DEC283:DEC284"/>
    <mergeCell ref="DED283:DED284"/>
    <mergeCell ref="DEF283:DEF284"/>
    <mergeCell ref="DEG283:DEG284"/>
    <mergeCell ref="DEH283:DEH284"/>
    <mergeCell ref="DEJ283:DEJ284"/>
    <mergeCell ref="DEK283:DEK284"/>
    <mergeCell ref="DEL283:DEL284"/>
    <mergeCell ref="DEN283:DEN284"/>
    <mergeCell ref="DEO283:DEO284"/>
    <mergeCell ref="DEP283:DEP284"/>
    <mergeCell ref="DER283:DER284"/>
    <mergeCell ref="DES283:DES284"/>
    <mergeCell ref="DET283:DET284"/>
    <mergeCell ref="DGO283:DGO284"/>
    <mergeCell ref="DGP283:DGP284"/>
    <mergeCell ref="DGR283:DGR284"/>
    <mergeCell ref="DGS283:DGS284"/>
    <mergeCell ref="DGT283:DGT284"/>
    <mergeCell ref="DGV283:DGV284"/>
    <mergeCell ref="DGW283:DGW284"/>
    <mergeCell ref="DGX283:DGX284"/>
    <mergeCell ref="DGZ283:DGZ284"/>
    <mergeCell ref="DEV283:DEV284"/>
    <mergeCell ref="DEW283:DEW284"/>
    <mergeCell ref="DEX283:DEX284"/>
    <mergeCell ref="DEZ283:DEZ284"/>
    <mergeCell ref="DFA283:DFA284"/>
    <mergeCell ref="DFB283:DFB284"/>
    <mergeCell ref="DFD283:DFD284"/>
    <mergeCell ref="DFE283:DFE284"/>
    <mergeCell ref="DFF283:DFF284"/>
    <mergeCell ref="DFH283:DFH284"/>
    <mergeCell ref="I331:I332"/>
    <mergeCell ref="J331:J332"/>
    <mergeCell ref="K331:K332"/>
    <mergeCell ref="L331:L332"/>
    <mergeCell ref="M331:M332"/>
    <mergeCell ref="N331:N332"/>
    <mergeCell ref="O331:O332"/>
    <mergeCell ref="DDB283:DDB284"/>
    <mergeCell ref="DDD283:DDD284"/>
    <mergeCell ref="DDE283:DDE284"/>
    <mergeCell ref="DDF283:DDF284"/>
    <mergeCell ref="DDH283:DDH284"/>
    <mergeCell ref="DDI283:DDI284"/>
    <mergeCell ref="DDJ283:DDJ284"/>
    <mergeCell ref="DDL283:DDL284"/>
    <mergeCell ref="DDM283:DDM284"/>
    <mergeCell ref="DDN283:DDN284"/>
    <mergeCell ref="DDP283:DDP284"/>
    <mergeCell ref="DDQ283:DDQ284"/>
    <mergeCell ref="DDR283:DDR284"/>
    <mergeCell ref="DDT283:DDT284"/>
    <mergeCell ref="DDU283:DDU284"/>
    <mergeCell ref="DDV283:DDV284"/>
    <mergeCell ref="DDX283:DDX284"/>
    <mergeCell ref="DCF283:DCF284"/>
    <mergeCell ref="DCG283:DCG284"/>
    <mergeCell ref="DCH283:DCH284"/>
    <mergeCell ref="DCJ283:DCJ284"/>
    <mergeCell ref="DCK283:DCK284"/>
    <mergeCell ref="DCL283:DCL284"/>
    <mergeCell ref="DCN283:DCN284"/>
    <mergeCell ref="C479:C480"/>
    <mergeCell ref="D479:D480"/>
    <mergeCell ref="F479:F480"/>
    <mergeCell ref="DCO283:DCO284"/>
    <mergeCell ref="DCP283:DCP284"/>
    <mergeCell ref="DCR283:DCR284"/>
    <mergeCell ref="DCS283:DCS284"/>
    <mergeCell ref="DCT283:DCT284"/>
    <mergeCell ref="DCV283:DCV284"/>
    <mergeCell ref="DCW283:DCW284"/>
    <mergeCell ref="DCX283:DCX284"/>
    <mergeCell ref="DCZ283:DCZ284"/>
    <mergeCell ref="DDA283:DDA284"/>
    <mergeCell ref="DBI283:DBI284"/>
    <mergeCell ref="DBJ283:DBJ284"/>
    <mergeCell ref="DBL283:DBL284"/>
    <mergeCell ref="DBM283:DBM284"/>
    <mergeCell ref="DBN283:DBN284"/>
    <mergeCell ref="DBP283:DBP284"/>
    <mergeCell ref="DBQ283:DBQ284"/>
    <mergeCell ref="DBR283:DBR284"/>
    <mergeCell ref="DBT283:DBT284"/>
    <mergeCell ref="DBU283:DBU284"/>
    <mergeCell ref="DBV283:DBV284"/>
    <mergeCell ref="DBX283:DBX284"/>
    <mergeCell ref="DBY283:DBY284"/>
    <mergeCell ref="DBZ283:DBZ284"/>
    <mergeCell ref="DCB283:DCB284"/>
    <mergeCell ref="DCC283:DCC284"/>
    <mergeCell ref="DCD283:DCD284"/>
    <mergeCell ref="DBD283:DBD284"/>
    <mergeCell ref="DBE283:DBE284"/>
    <mergeCell ref="DBF283:DBF284"/>
    <mergeCell ref="B469:B470"/>
    <mergeCell ref="B371:B372"/>
    <mergeCell ref="C371:C372"/>
    <mergeCell ref="D371:D372"/>
    <mergeCell ref="F371:F372"/>
    <mergeCell ref="B440:P440"/>
    <mergeCell ref="D449:D450"/>
    <mergeCell ref="F449:F450"/>
    <mergeCell ref="B454:P454"/>
    <mergeCell ref="B488:P488"/>
    <mergeCell ref="B475:B476"/>
    <mergeCell ref="F671:F672"/>
    <mergeCell ref="B1006:B1007"/>
    <mergeCell ref="D566:D567"/>
    <mergeCell ref="F483:F484"/>
    <mergeCell ref="O327:O328"/>
    <mergeCell ref="G327:G328"/>
    <mergeCell ref="H327:H328"/>
    <mergeCell ref="I327:I328"/>
    <mergeCell ref="J327:J328"/>
    <mergeCell ref="K327:K328"/>
    <mergeCell ref="L327:L328"/>
    <mergeCell ref="M327:M328"/>
    <mergeCell ref="P327:P328"/>
    <mergeCell ref="E329:E330"/>
    <mergeCell ref="G329:G330"/>
    <mergeCell ref="H329:H330"/>
    <mergeCell ref="I329:I330"/>
    <mergeCell ref="J329:J330"/>
    <mergeCell ref="K329:K330"/>
    <mergeCell ref="L329:L330"/>
    <mergeCell ref="M329:M330"/>
    <mergeCell ref="N329:N330"/>
    <mergeCell ref="O329:O330"/>
    <mergeCell ref="P329:P330"/>
    <mergeCell ref="E331:E332"/>
    <mergeCell ref="G331:G332"/>
    <mergeCell ref="H331:H332"/>
    <mergeCell ref="E882:E883"/>
    <mergeCell ref="P334:P335"/>
    <mergeCell ref="E338:E339"/>
    <mergeCell ref="G338:G339"/>
    <mergeCell ref="H338:H339"/>
    <mergeCell ref="I338:I339"/>
    <mergeCell ref="J338:J339"/>
    <mergeCell ref="K338:K339"/>
    <mergeCell ref="L338:L339"/>
    <mergeCell ref="M338:M339"/>
    <mergeCell ref="N338:N339"/>
    <mergeCell ref="O338:O339"/>
    <mergeCell ref="P338:P339"/>
    <mergeCell ref="E340:E341"/>
    <mergeCell ref="G340:G341"/>
    <mergeCell ref="H340:H341"/>
    <mergeCell ref="I340:I341"/>
    <mergeCell ref="J340:J341"/>
    <mergeCell ref="K340:K341"/>
    <mergeCell ref="L340:L341"/>
    <mergeCell ref="M340:M341"/>
    <mergeCell ref="N340:N341"/>
    <mergeCell ref="O340:O341"/>
    <mergeCell ref="E591:E592"/>
    <mergeCell ref="K591:K592"/>
    <mergeCell ref="L591:L592"/>
    <mergeCell ref="DBH283:DBH284"/>
    <mergeCell ref="DAZ283:DAZ284"/>
    <mergeCell ref="DBA283:DBA284"/>
    <mergeCell ref="DBB283:DBB284"/>
    <mergeCell ref="F580:F581"/>
    <mergeCell ref="P340:P341"/>
    <mergeCell ref="E342:E343"/>
    <mergeCell ref="G342:G343"/>
    <mergeCell ref="H342:H343"/>
    <mergeCell ref="I342:I343"/>
    <mergeCell ref="J342:J343"/>
    <mergeCell ref="K342:K343"/>
    <mergeCell ref="L342:L343"/>
    <mergeCell ref="M342:M343"/>
    <mergeCell ref="N342:N343"/>
    <mergeCell ref="O342:O343"/>
    <mergeCell ref="P342:P343"/>
    <mergeCell ref="G346:G347"/>
    <mergeCell ref="H346:H347"/>
    <mergeCell ref="I346:I347"/>
    <mergeCell ref="J346:J347"/>
    <mergeCell ref="K346:K347"/>
    <mergeCell ref="L346:L347"/>
    <mergeCell ref="M346:M347"/>
    <mergeCell ref="N346:N347"/>
    <mergeCell ref="O346:O347"/>
    <mergeCell ref="P346:P347"/>
    <mergeCell ref="E344:E345"/>
    <mergeCell ref="G344:G345"/>
    <mergeCell ref="H344:H345"/>
    <mergeCell ref="I344:I345"/>
    <mergeCell ref="E585:E586"/>
    <mergeCell ref="E588:E589"/>
    <mergeCell ref="G588:G589"/>
    <mergeCell ref="H588:H589"/>
    <mergeCell ref="I588:I589"/>
    <mergeCell ref="I383:I384"/>
    <mergeCell ref="J383:J384"/>
    <mergeCell ref="K383:K384"/>
    <mergeCell ref="L383:L384"/>
    <mergeCell ref="M383:M384"/>
    <mergeCell ref="N383:N384"/>
    <mergeCell ref="O383:O384"/>
    <mergeCell ref="P383:P384"/>
    <mergeCell ref="P381:P382"/>
    <mergeCell ref="O381:O382"/>
    <mergeCell ref="N381:N382"/>
    <mergeCell ref="M381:M382"/>
    <mergeCell ref="L381:L382"/>
    <mergeCell ref="K381:K382"/>
    <mergeCell ref="J381:J382"/>
    <mergeCell ref="I381:I382"/>
    <mergeCell ref="H381:H382"/>
    <mergeCell ref="G381:G382"/>
    <mergeCell ref="F378:F379"/>
    <mergeCell ref="B359:P359"/>
    <mergeCell ref="D357:D358"/>
    <mergeCell ref="C357:C358"/>
    <mergeCell ref="D360:D361"/>
    <mergeCell ref="F360:F361"/>
    <mergeCell ref="G371:G372"/>
    <mergeCell ref="H371:H372"/>
    <mergeCell ref="I371:I372"/>
    <mergeCell ref="J371:J372"/>
    <mergeCell ref="B652:B653"/>
    <mergeCell ref="C652:C653"/>
    <mergeCell ref="F461:F462"/>
    <mergeCell ref="B463:B464"/>
    <mergeCell ref="I882:I883"/>
    <mergeCell ref="J882:J883"/>
    <mergeCell ref="M882:M883"/>
    <mergeCell ref="O882:O883"/>
    <mergeCell ref="E327:E328"/>
    <mergeCell ref="N327:N328"/>
    <mergeCell ref="D739:D740"/>
    <mergeCell ref="A580:A581"/>
    <mergeCell ref="B580:B581"/>
    <mergeCell ref="A602:A604"/>
    <mergeCell ref="D766:D767"/>
    <mergeCell ref="E715:E716"/>
    <mergeCell ref="F711:F712"/>
    <mergeCell ref="C715:C716"/>
    <mergeCell ref="D715:D716"/>
    <mergeCell ref="F715:F716"/>
    <mergeCell ref="A711:A712"/>
    <mergeCell ref="A715:A716"/>
    <mergeCell ref="B721:B723"/>
    <mergeCell ref="A721:A723"/>
    <mergeCell ref="C721:C723"/>
    <mergeCell ref="D721:D723"/>
    <mergeCell ref="A605:A606"/>
    <mergeCell ref="B605:B606"/>
    <mergeCell ref="A704:A705"/>
    <mergeCell ref="D617:D619"/>
    <mergeCell ref="F617:F619"/>
    <mergeCell ref="B616:P616"/>
    <mergeCell ref="F624:F625"/>
    <mergeCell ref="A696:A697"/>
    <mergeCell ref="B696:B697"/>
    <mergeCell ref="C696:C697"/>
    <mergeCell ref="A650:A651"/>
    <mergeCell ref="B650:B651"/>
    <mergeCell ref="C650:C651"/>
    <mergeCell ref="D650:D651"/>
    <mergeCell ref="P735:P736"/>
    <mergeCell ref="F660:F661"/>
    <mergeCell ref="C662:C663"/>
    <mergeCell ref="D662:D663"/>
    <mergeCell ref="F662:F663"/>
    <mergeCell ref="B707:B708"/>
    <mergeCell ref="F605:F606"/>
    <mergeCell ref="A607:A609"/>
    <mergeCell ref="B607:B609"/>
    <mergeCell ref="F693:F695"/>
    <mergeCell ref="B673:P673"/>
    <mergeCell ref="B674:B676"/>
    <mergeCell ref="B677:B679"/>
    <mergeCell ref="B600:B601"/>
    <mergeCell ref="C600:C601"/>
    <mergeCell ref="C680:C681"/>
    <mergeCell ref="D680:D681"/>
    <mergeCell ref="A724:A725"/>
    <mergeCell ref="A656:A657"/>
    <mergeCell ref="A654:A655"/>
    <mergeCell ref="B654:B655"/>
    <mergeCell ref="C654:C655"/>
    <mergeCell ref="D654:D655"/>
    <mergeCell ref="F654:F655"/>
    <mergeCell ref="A693:A695"/>
    <mergeCell ref="B693:B695"/>
    <mergeCell ref="C693:C695"/>
    <mergeCell ref="D693:D695"/>
    <mergeCell ref="F642:F643"/>
    <mergeCell ref="F647:F648"/>
    <mergeCell ref="A699:A700"/>
    <mergeCell ref="C699:C700"/>
    <mergeCell ref="D699:D700"/>
    <mergeCell ref="B680:B681"/>
    <mergeCell ref="B656:B657"/>
    <mergeCell ref="B658:B659"/>
    <mergeCell ref="B660:B661"/>
    <mergeCell ref="B662:B663"/>
    <mergeCell ref="B664:B665"/>
    <mergeCell ref="B666:B667"/>
    <mergeCell ref="C656:C657"/>
    <mergeCell ref="D656:D657"/>
    <mergeCell ref="B684:P684"/>
    <mergeCell ref="C607:C609"/>
    <mergeCell ref="B704:B705"/>
    <mergeCell ref="C682:C683"/>
    <mergeCell ref="D594:D595"/>
    <mergeCell ref="C666:C667"/>
    <mergeCell ref="D666:D667"/>
    <mergeCell ref="F666:F667"/>
    <mergeCell ref="F664:F665"/>
    <mergeCell ref="B682:B683"/>
    <mergeCell ref="A626:A627"/>
    <mergeCell ref="A624:A625"/>
    <mergeCell ref="B644:P644"/>
    <mergeCell ref="B645:B646"/>
    <mergeCell ref="C645:C646"/>
    <mergeCell ref="A658:A659"/>
    <mergeCell ref="C674:C676"/>
    <mergeCell ref="D674:D676"/>
    <mergeCell ref="F674:F676"/>
    <mergeCell ref="E594:E595"/>
    <mergeCell ref="G594:G595"/>
    <mergeCell ref="H594:H595"/>
    <mergeCell ref="I594:I595"/>
    <mergeCell ref="J594:J595"/>
    <mergeCell ref="K594:K595"/>
    <mergeCell ref="L594:L595"/>
    <mergeCell ref="M594:M595"/>
    <mergeCell ref="N594:N595"/>
    <mergeCell ref="O594:O595"/>
    <mergeCell ref="P594:P595"/>
    <mergeCell ref="E596:E597"/>
    <mergeCell ref="G596:G597"/>
    <mergeCell ref="H596:H597"/>
    <mergeCell ref="I596:I597"/>
    <mergeCell ref="J596:J597"/>
    <mergeCell ref="K596:K597"/>
    <mergeCell ref="L596:L597"/>
    <mergeCell ref="M596:M597"/>
    <mergeCell ref="N596:N597"/>
    <mergeCell ref="O596:O597"/>
    <mergeCell ref="P596:P597"/>
    <mergeCell ref="B649:P649"/>
    <mergeCell ref="E685:E686"/>
    <mergeCell ref="E688:E689"/>
    <mergeCell ref="E690:E691"/>
    <mergeCell ref="G674:G675"/>
    <mergeCell ref="P709:P710"/>
    <mergeCell ref="P707:P708"/>
    <mergeCell ref="F727:F728"/>
    <mergeCell ref="F733:F734"/>
    <mergeCell ref="J709:J710"/>
    <mergeCell ref="B727:B728"/>
    <mergeCell ref="C727:C728"/>
    <mergeCell ref="D727:D728"/>
    <mergeCell ref="P727:P728"/>
    <mergeCell ref="O713:O714"/>
    <mergeCell ref="F766:F767"/>
    <mergeCell ref="F768:F769"/>
    <mergeCell ref="A743:A744"/>
    <mergeCell ref="B743:B744"/>
    <mergeCell ref="C743:C744"/>
    <mergeCell ref="D743:D744"/>
    <mergeCell ref="P743:P744"/>
    <mergeCell ref="A745:A746"/>
    <mergeCell ref="B745:B746"/>
    <mergeCell ref="C745:C746"/>
    <mergeCell ref="D745:D746"/>
    <mergeCell ref="P745:P746"/>
    <mergeCell ref="A747:A748"/>
    <mergeCell ref="B747:B748"/>
    <mergeCell ref="C747:C748"/>
    <mergeCell ref="D747:D748"/>
    <mergeCell ref="P747:P748"/>
    <mergeCell ref="F745:F746"/>
    <mergeCell ref="F743:F744"/>
    <mergeCell ref="F747:F748"/>
    <mergeCell ref="D759:D761"/>
    <mergeCell ref="F759:F761"/>
    <mergeCell ref="B749:B751"/>
    <mergeCell ref="C749:C751"/>
    <mergeCell ref="D749:D751"/>
    <mergeCell ref="P749:P751"/>
    <mergeCell ref="A749:A751"/>
    <mergeCell ref="A741:A742"/>
    <mergeCell ref="B741:B742"/>
    <mergeCell ref="C741:C742"/>
    <mergeCell ref="B729:B730"/>
    <mergeCell ref="C729:C730"/>
    <mergeCell ref="D729:D730"/>
    <mergeCell ref="P729:P730"/>
    <mergeCell ref="B731:B732"/>
    <mergeCell ref="C731:C732"/>
    <mergeCell ref="D731:D732"/>
    <mergeCell ref="P731:P732"/>
    <mergeCell ref="F721:F723"/>
    <mergeCell ref="F709:F710"/>
    <mergeCell ref="A713:A714"/>
    <mergeCell ref="B713:B714"/>
    <mergeCell ref="C713:C714"/>
    <mergeCell ref="D713:D714"/>
    <mergeCell ref="F713:F714"/>
    <mergeCell ref="E707:E708"/>
    <mergeCell ref="E709:E710"/>
    <mergeCell ref="E711:E712"/>
    <mergeCell ref="E713:E714"/>
    <mergeCell ref="B715:B716"/>
    <mergeCell ref="A759:A761"/>
    <mergeCell ref="C752:C754"/>
    <mergeCell ref="D752:D754"/>
    <mergeCell ref="P752:P754"/>
    <mergeCell ref="M674:M675"/>
    <mergeCell ref="D792:D793"/>
    <mergeCell ref="P792:P793"/>
    <mergeCell ref="P850:P851"/>
    <mergeCell ref="P870:P871"/>
    <mergeCell ref="D737:D738"/>
    <mergeCell ref="P737:P738"/>
    <mergeCell ref="C766:C767"/>
    <mergeCell ref="F607:F609"/>
    <mergeCell ref="G890:G891"/>
    <mergeCell ref="F682:F683"/>
    <mergeCell ref="B569:B570"/>
    <mergeCell ref="B568:P568"/>
    <mergeCell ref="C569:C570"/>
    <mergeCell ref="A621:A622"/>
    <mergeCell ref="B621:B622"/>
    <mergeCell ref="C621:C622"/>
    <mergeCell ref="F621:F622"/>
    <mergeCell ref="D621:D622"/>
    <mergeCell ref="A642:A643"/>
    <mergeCell ref="D682:D683"/>
    <mergeCell ref="O674:O675"/>
    <mergeCell ref="P674:P675"/>
    <mergeCell ref="C677:C679"/>
    <mergeCell ref="D677:D679"/>
    <mergeCell ref="A755:A756"/>
    <mergeCell ref="B755:B756"/>
    <mergeCell ref="C755:C756"/>
    <mergeCell ref="D755:D756"/>
    <mergeCell ref="P755:P756"/>
    <mergeCell ref="A757:A758"/>
    <mergeCell ref="B757:B758"/>
    <mergeCell ref="C757:C758"/>
    <mergeCell ref="D757:D758"/>
    <mergeCell ref="P757:P758"/>
    <mergeCell ref="F757:F758"/>
    <mergeCell ref="D645:D646"/>
    <mergeCell ref="F645:F646"/>
    <mergeCell ref="F626:F627"/>
    <mergeCell ref="M711:M712"/>
    <mergeCell ref="N711:N712"/>
    <mergeCell ref="F677:F679"/>
    <mergeCell ref="F680:F681"/>
    <mergeCell ref="C664:C665"/>
    <mergeCell ref="D664:D665"/>
    <mergeCell ref="A585:A587"/>
    <mergeCell ref="C585:C587"/>
    <mergeCell ref="A574:A575"/>
    <mergeCell ref="B726:P726"/>
    <mergeCell ref="P766:P767"/>
    <mergeCell ref="B798:B799"/>
    <mergeCell ref="A671:A672"/>
    <mergeCell ref="D647:D648"/>
    <mergeCell ref="A737:A738"/>
    <mergeCell ref="B671:B672"/>
    <mergeCell ref="A682:A683"/>
    <mergeCell ref="C739:C740"/>
    <mergeCell ref="P713:P714"/>
    <mergeCell ref="H709:H710"/>
    <mergeCell ref="I709:I710"/>
    <mergeCell ref="G709:G710"/>
    <mergeCell ref="G711:G712"/>
    <mergeCell ref="H711:H712"/>
    <mergeCell ref="B711:B712"/>
    <mergeCell ref="B445:B446"/>
    <mergeCell ref="C445:C446"/>
    <mergeCell ref="D445:D446"/>
    <mergeCell ref="F445:F446"/>
    <mergeCell ref="A1045:A1046"/>
    <mergeCell ref="A739:A740"/>
    <mergeCell ref="B481:B482"/>
    <mergeCell ref="A481:A482"/>
    <mergeCell ref="C481:C482"/>
    <mergeCell ref="D481:D482"/>
    <mergeCell ref="F481:F482"/>
    <mergeCell ref="C483:C484"/>
    <mergeCell ref="A486:A487"/>
    <mergeCell ref="B486:B487"/>
    <mergeCell ref="F550:F551"/>
    <mergeCell ref="A1006:A1007"/>
    <mergeCell ref="C486:C487"/>
    <mergeCell ref="D486:D487"/>
    <mergeCell ref="F486:F487"/>
    <mergeCell ref="B507:P507"/>
    <mergeCell ref="B518:P518"/>
    <mergeCell ref="B519:B520"/>
    <mergeCell ref="A519:A520"/>
    <mergeCell ref="C519:C520"/>
    <mergeCell ref="D519:D520"/>
    <mergeCell ref="F519:F520"/>
    <mergeCell ref="F505:F506"/>
    <mergeCell ref="A516:A517"/>
    <mergeCell ref="B527:B528"/>
    <mergeCell ref="F523:F524"/>
    <mergeCell ref="F521:F522"/>
    <mergeCell ref="B523:B524"/>
    <mergeCell ref="A523:A524"/>
    <mergeCell ref="B624:B625"/>
    <mergeCell ref="C626:C627"/>
    <mergeCell ref="A491:A493"/>
    <mergeCell ref="C489:C490"/>
    <mergeCell ref="D489:D490"/>
    <mergeCell ref="F489:F490"/>
    <mergeCell ref="C491:C493"/>
    <mergeCell ref="D491:D493"/>
    <mergeCell ref="F491:F493"/>
    <mergeCell ref="L882:L883"/>
    <mergeCell ref="K882:K883"/>
    <mergeCell ref="G882:G883"/>
    <mergeCell ref="I711:I712"/>
    <mergeCell ref="J711:J712"/>
    <mergeCell ref="K711:K712"/>
    <mergeCell ref="L711:L712"/>
    <mergeCell ref="C605:C606"/>
    <mergeCell ref="D605:D606"/>
    <mergeCell ref="H882:H883"/>
    <mergeCell ref="A505:A506"/>
    <mergeCell ref="B505:B506"/>
    <mergeCell ref="A547:A548"/>
    <mergeCell ref="B547:B548"/>
    <mergeCell ref="C547:C548"/>
    <mergeCell ref="F547:F548"/>
    <mergeCell ref="B560:B562"/>
    <mergeCell ref="B555:B556"/>
    <mergeCell ref="C555:C556"/>
    <mergeCell ref="B566:B567"/>
    <mergeCell ref="B1045:B1046"/>
    <mergeCell ref="C1045:C1046"/>
    <mergeCell ref="A558:A559"/>
    <mergeCell ref="F532:F533"/>
    <mergeCell ref="C534:C535"/>
    <mergeCell ref="D534:D535"/>
    <mergeCell ref="F534:F535"/>
    <mergeCell ref="C536:C537"/>
    <mergeCell ref="C540:C541"/>
    <mergeCell ref="D540:D541"/>
    <mergeCell ref="F540:F541"/>
    <mergeCell ref="C542:C543"/>
    <mergeCell ref="D542:D543"/>
    <mergeCell ref="F542:F543"/>
    <mergeCell ref="C544:C545"/>
    <mergeCell ref="D544:D545"/>
    <mergeCell ref="F544:F545"/>
    <mergeCell ref="B623:P623"/>
    <mergeCell ref="B626:B627"/>
    <mergeCell ref="F1045:F1046"/>
    <mergeCell ref="D1045:D1046"/>
    <mergeCell ref="D958:D959"/>
    <mergeCell ref="C577:C579"/>
    <mergeCell ref="D577:D579"/>
    <mergeCell ref="F577:F579"/>
    <mergeCell ref="D569:D570"/>
    <mergeCell ref="B1003:N1003"/>
    <mergeCell ref="A536:A537"/>
    <mergeCell ref="B532:B533"/>
    <mergeCell ref="B534:B535"/>
    <mergeCell ref="B536:B537"/>
    <mergeCell ref="B538:B539"/>
    <mergeCell ref="D536:D537"/>
    <mergeCell ref="B1002:N1002"/>
    <mergeCell ref="C958:C959"/>
    <mergeCell ref="H707:H708"/>
    <mergeCell ref="I707:I708"/>
    <mergeCell ref="B929:B931"/>
    <mergeCell ref="B932:B933"/>
    <mergeCell ref="B958:B959"/>
    <mergeCell ref="B980:P980"/>
    <mergeCell ref="A582:A584"/>
    <mergeCell ref="B582:B584"/>
    <mergeCell ref="B642:B643"/>
    <mergeCell ref="B636:B637"/>
    <mergeCell ref="C636:C637"/>
    <mergeCell ref="D636:D637"/>
    <mergeCell ref="F636:F637"/>
    <mergeCell ref="A550:A551"/>
    <mergeCell ref="A560:A562"/>
    <mergeCell ref="C560:C562"/>
    <mergeCell ref="D560:D562"/>
    <mergeCell ref="F560:F562"/>
    <mergeCell ref="C647:C648"/>
    <mergeCell ref="N674:N675"/>
    <mergeCell ref="C582:C584"/>
    <mergeCell ref="D582:D584"/>
    <mergeCell ref="O709:O710"/>
    <mergeCell ref="A652:A653"/>
    <mergeCell ref="B759:B761"/>
    <mergeCell ref="C759:C761"/>
    <mergeCell ref="D652:D653"/>
    <mergeCell ref="B733:B734"/>
    <mergeCell ref="C733:C734"/>
    <mergeCell ref="D733:D734"/>
    <mergeCell ref="B739:B740"/>
    <mergeCell ref="A381:A382"/>
    <mergeCell ref="C383:C384"/>
    <mergeCell ref="D383:D384"/>
    <mergeCell ref="F383:F384"/>
    <mergeCell ref="B385:B386"/>
    <mergeCell ref="A383:A384"/>
    <mergeCell ref="C385:C386"/>
    <mergeCell ref="D385:D386"/>
    <mergeCell ref="F385:F386"/>
    <mergeCell ref="B387:B388"/>
    <mergeCell ref="C387:C388"/>
    <mergeCell ref="C396:C397"/>
    <mergeCell ref="A387:A388"/>
    <mergeCell ref="A385:A386"/>
    <mergeCell ref="C378:C379"/>
    <mergeCell ref="A378:A379"/>
    <mergeCell ref="A403:A404"/>
    <mergeCell ref="C416:C417"/>
    <mergeCell ref="A375:A376"/>
    <mergeCell ref="F413:F414"/>
    <mergeCell ref="E385:E386"/>
    <mergeCell ref="E394:E395"/>
    <mergeCell ref="B365:B366"/>
    <mergeCell ref="B360:B361"/>
    <mergeCell ref="D416:D417"/>
    <mergeCell ref="B403:B404"/>
    <mergeCell ref="A348:A349"/>
    <mergeCell ref="D375:D376"/>
    <mergeCell ref="F375:F376"/>
    <mergeCell ref="B364:P364"/>
    <mergeCell ref="A371:A372"/>
    <mergeCell ref="A365:A366"/>
    <mergeCell ref="C365:C366"/>
    <mergeCell ref="D365:D366"/>
    <mergeCell ref="F365:F366"/>
    <mergeCell ref="G385:G386"/>
    <mergeCell ref="H385:H386"/>
    <mergeCell ref="I385:I386"/>
    <mergeCell ref="J385:J386"/>
    <mergeCell ref="K385:K386"/>
    <mergeCell ref="L385:L386"/>
    <mergeCell ref="M385:M386"/>
    <mergeCell ref="N385:N386"/>
    <mergeCell ref="O385:O386"/>
    <mergeCell ref="P385:P386"/>
    <mergeCell ref="E387:E388"/>
    <mergeCell ref="G387:G388"/>
    <mergeCell ref="H387:H388"/>
    <mergeCell ref="I387:I388"/>
    <mergeCell ref="J387:J388"/>
    <mergeCell ref="K387:K388"/>
    <mergeCell ref="L387:L388"/>
    <mergeCell ref="M387:M388"/>
    <mergeCell ref="N387:N388"/>
    <mergeCell ref="O387:O388"/>
    <mergeCell ref="P387:P388"/>
    <mergeCell ref="E389:E390"/>
    <mergeCell ref="G389:G390"/>
    <mergeCell ref="H389:H390"/>
    <mergeCell ref="I389:I390"/>
    <mergeCell ref="J389:J390"/>
    <mergeCell ref="D348:D349"/>
    <mergeCell ref="A360:A361"/>
    <mergeCell ref="C360:C361"/>
    <mergeCell ref="A477:A478"/>
    <mergeCell ref="C477:C478"/>
    <mergeCell ref="D477:D478"/>
    <mergeCell ref="F477:F478"/>
    <mergeCell ref="B479:B480"/>
    <mergeCell ref="A479:A480"/>
    <mergeCell ref="A636:A637"/>
    <mergeCell ref="B557:P557"/>
    <mergeCell ref="B558:B559"/>
    <mergeCell ref="A588:A590"/>
    <mergeCell ref="C588:C590"/>
    <mergeCell ref="D588:D590"/>
    <mergeCell ref="F588:F590"/>
    <mergeCell ref="B591:B593"/>
    <mergeCell ref="A591:A593"/>
    <mergeCell ref="C591:C593"/>
    <mergeCell ref="A534:A535"/>
    <mergeCell ref="F465:F466"/>
    <mergeCell ref="F614:F615"/>
    <mergeCell ref="D614:D615"/>
    <mergeCell ref="E447:E448"/>
    <mergeCell ref="G447:G448"/>
    <mergeCell ref="H447:H448"/>
    <mergeCell ref="I447:I448"/>
    <mergeCell ref="J447:J448"/>
    <mergeCell ref="K447:K448"/>
    <mergeCell ref="L447:L448"/>
    <mergeCell ref="M447:M448"/>
    <mergeCell ref="D471:D472"/>
    <mergeCell ref="F471:F472"/>
    <mergeCell ref="B473:B474"/>
    <mergeCell ref="A471:A472"/>
    <mergeCell ref="C505:C506"/>
    <mergeCell ref="C527:C528"/>
    <mergeCell ref="C566:C567"/>
    <mergeCell ref="F555:F556"/>
    <mergeCell ref="D555:D556"/>
    <mergeCell ref="D550:D551"/>
    <mergeCell ref="A552:A553"/>
    <mergeCell ref="B552:B553"/>
    <mergeCell ref="B585:B587"/>
    <mergeCell ref="C473:C474"/>
    <mergeCell ref="D473:D474"/>
    <mergeCell ref="F473:F474"/>
    <mergeCell ref="B461:B462"/>
    <mergeCell ref="A461:A462"/>
    <mergeCell ref="C461:C462"/>
    <mergeCell ref="D461:D462"/>
    <mergeCell ref="F525:F526"/>
    <mergeCell ref="B516:B517"/>
    <mergeCell ref="C516:C517"/>
    <mergeCell ref="C552:C553"/>
    <mergeCell ref="F516:F517"/>
    <mergeCell ref="A555:A556"/>
    <mergeCell ref="A566:A567"/>
    <mergeCell ref="G591:G592"/>
    <mergeCell ref="H591:H592"/>
    <mergeCell ref="F566:F567"/>
    <mergeCell ref="M591:M592"/>
    <mergeCell ref="N591:N592"/>
    <mergeCell ref="O591:O592"/>
    <mergeCell ref="P591:P592"/>
    <mergeCell ref="A538:A539"/>
    <mergeCell ref="C521:C522"/>
    <mergeCell ref="C42:C43"/>
    <mergeCell ref="A143:A144"/>
    <mergeCell ref="A594:A595"/>
    <mergeCell ref="C594:C595"/>
    <mergeCell ref="A614:A615"/>
    <mergeCell ref="F455:F456"/>
    <mergeCell ref="B457:B458"/>
    <mergeCell ref="A457:A458"/>
    <mergeCell ref="C457:C458"/>
    <mergeCell ref="D457:D458"/>
    <mergeCell ref="D378:D379"/>
    <mergeCell ref="B380:P380"/>
    <mergeCell ref="B394:B395"/>
    <mergeCell ref="D387:D388"/>
    <mergeCell ref="F387:F388"/>
    <mergeCell ref="B402:P402"/>
    <mergeCell ref="A318:A319"/>
    <mergeCell ref="B318:B319"/>
    <mergeCell ref="A357:A358"/>
    <mergeCell ref="B357:B358"/>
    <mergeCell ref="A396:A397"/>
    <mergeCell ref="B398:B399"/>
    <mergeCell ref="D398:D399"/>
    <mergeCell ref="B348:B349"/>
    <mergeCell ref="C348:C349"/>
    <mergeCell ref="A342:A343"/>
    <mergeCell ref="B344:B345"/>
    <mergeCell ref="A344:A345"/>
    <mergeCell ref="B340:B341"/>
    <mergeCell ref="A340:A341"/>
    <mergeCell ref="A373:A374"/>
    <mergeCell ref="C373:C374"/>
    <mergeCell ref="D373:D374"/>
    <mergeCell ref="B367:B368"/>
    <mergeCell ref="A367:A368"/>
    <mergeCell ref="C367:C368"/>
    <mergeCell ref="D367:D368"/>
    <mergeCell ref="F367:F368"/>
    <mergeCell ref="B369:B370"/>
    <mergeCell ref="A369:A370"/>
    <mergeCell ref="F569:F570"/>
    <mergeCell ref="A569:A570"/>
    <mergeCell ref="B571:P571"/>
    <mergeCell ref="F594:F595"/>
    <mergeCell ref="B576:P576"/>
    <mergeCell ref="F421:F422"/>
    <mergeCell ref="D552:D553"/>
    <mergeCell ref="D521:D522"/>
    <mergeCell ref="B421:B422"/>
    <mergeCell ref="D516:D517"/>
    <mergeCell ref="D421:D422"/>
    <mergeCell ref="A421:A422"/>
    <mergeCell ref="A334:A335"/>
    <mergeCell ref="B336:B337"/>
    <mergeCell ref="A336:A337"/>
    <mergeCell ref="B338:B339"/>
    <mergeCell ref="A338:A339"/>
    <mergeCell ref="A351:A352"/>
    <mergeCell ref="A355:A356"/>
    <mergeCell ref="A353:A354"/>
    <mergeCell ref="D355:D356"/>
    <mergeCell ref="F348:F349"/>
    <mergeCell ref="D455:D456"/>
    <mergeCell ref="A529:A530"/>
    <mergeCell ref="B9:P9"/>
    <mergeCell ref="B97:P97"/>
    <mergeCell ref="A131:P131"/>
    <mergeCell ref="B89:P89"/>
    <mergeCell ref="B95:P95"/>
    <mergeCell ref="B96:P96"/>
    <mergeCell ref="P11:P12"/>
    <mergeCell ref="A14:P14"/>
    <mergeCell ref="A62:P62"/>
    <mergeCell ref="B156:P156"/>
    <mergeCell ref="B157:B158"/>
    <mergeCell ref="A161:A162"/>
    <mergeCell ref="D157:D158"/>
    <mergeCell ref="D161:D162"/>
    <mergeCell ref="F161:F162"/>
    <mergeCell ref="A159:A160"/>
    <mergeCell ref="D159:D160"/>
    <mergeCell ref="F159:F160"/>
    <mergeCell ref="C157:C158"/>
    <mergeCell ref="F157:F158"/>
    <mergeCell ref="B159:B160"/>
    <mergeCell ref="C159:C160"/>
    <mergeCell ref="B161:B162"/>
    <mergeCell ref="C161:C162"/>
    <mergeCell ref="N11:N12"/>
    <mergeCell ref="A11:A12"/>
    <mergeCell ref="B11:B12"/>
    <mergeCell ref="C11:C12"/>
    <mergeCell ref="E11:E12"/>
    <mergeCell ref="F11:F12"/>
    <mergeCell ref="D11:D12"/>
    <mergeCell ref="G11:G12"/>
    <mergeCell ref="H11:H12"/>
    <mergeCell ref="I11:M11"/>
    <mergeCell ref="A15:P15"/>
    <mergeCell ref="B105:P105"/>
    <mergeCell ref="B106:P106"/>
    <mergeCell ref="B67:P67"/>
    <mergeCell ref="A78:A79"/>
    <mergeCell ref="B114:P114"/>
    <mergeCell ref="B78:B79"/>
    <mergeCell ref="C78:C79"/>
    <mergeCell ref="D78:D79"/>
    <mergeCell ref="F78:F79"/>
    <mergeCell ref="B87:P87"/>
    <mergeCell ref="B88:P88"/>
    <mergeCell ref="B68:P68"/>
    <mergeCell ref="O11:O12"/>
    <mergeCell ref="B18:P18"/>
    <mergeCell ref="B19:P19"/>
    <mergeCell ref="B49:P49"/>
    <mergeCell ref="B50:P50"/>
    <mergeCell ref="B24:P24"/>
    <mergeCell ref="B51:P51"/>
    <mergeCell ref="B38:P38"/>
    <mergeCell ref="B40:P40"/>
    <mergeCell ref="B41:P41"/>
    <mergeCell ref="B42:B43"/>
    <mergeCell ref="B143:B144"/>
    <mergeCell ref="C143:C144"/>
    <mergeCell ref="D143:D144"/>
    <mergeCell ref="F143:F144"/>
    <mergeCell ref="A145:A146"/>
    <mergeCell ref="B145:B146"/>
    <mergeCell ref="B334:B335"/>
    <mergeCell ref="F338:F339"/>
    <mergeCell ref="C321:C323"/>
    <mergeCell ref="C324:C326"/>
    <mergeCell ref="C327:C328"/>
    <mergeCell ref="C329:C330"/>
    <mergeCell ref="C331:C333"/>
    <mergeCell ref="C334:C335"/>
    <mergeCell ref="C336:C337"/>
    <mergeCell ref="C338:C339"/>
    <mergeCell ref="F340:F341"/>
    <mergeCell ref="F342:F343"/>
    <mergeCell ref="F344:F345"/>
    <mergeCell ref="C342:C343"/>
    <mergeCell ref="C344:C345"/>
    <mergeCell ref="D342:D343"/>
    <mergeCell ref="D344:D345"/>
    <mergeCell ref="F424:F425"/>
    <mergeCell ref="D424:D425"/>
    <mergeCell ref="C389:C390"/>
    <mergeCell ref="D389:D390"/>
    <mergeCell ref="F389:F390"/>
    <mergeCell ref="C391:C392"/>
    <mergeCell ref="D391:D392"/>
    <mergeCell ref="F391:F392"/>
    <mergeCell ref="B393:P393"/>
    <mergeCell ref="B400:B401"/>
    <mergeCell ref="C400:C401"/>
    <mergeCell ref="D400:D401"/>
    <mergeCell ref="C340:C341"/>
    <mergeCell ref="D321:D323"/>
    <mergeCell ref="D324:D326"/>
    <mergeCell ref="D327:D328"/>
    <mergeCell ref="D329:D330"/>
    <mergeCell ref="D331:D333"/>
    <mergeCell ref="D334:D335"/>
    <mergeCell ref="D336:D337"/>
    <mergeCell ref="B413:B414"/>
    <mergeCell ref="B378:B379"/>
    <mergeCell ref="C403:C404"/>
    <mergeCell ref="B391:B392"/>
    <mergeCell ref="F400:F401"/>
    <mergeCell ref="C394:C395"/>
    <mergeCell ref="D394:D395"/>
    <mergeCell ref="F394:F395"/>
    <mergeCell ref="B407:P407"/>
    <mergeCell ref="B408:B409"/>
    <mergeCell ref="B424:B425"/>
    <mergeCell ref="C424:C425"/>
    <mergeCell ref="F357:F358"/>
    <mergeCell ref="C369:C370"/>
    <mergeCell ref="D369:D370"/>
    <mergeCell ref="F369:F370"/>
    <mergeCell ref="F373:F374"/>
    <mergeCell ref="B375:B376"/>
    <mergeCell ref="L353:L354"/>
    <mergeCell ref="M353:M354"/>
    <mergeCell ref="N353:N354"/>
    <mergeCell ref="O353:O354"/>
    <mergeCell ref="P353:P354"/>
    <mergeCell ref="E355:E356"/>
    <mergeCell ref="B342:B343"/>
    <mergeCell ref="F403:F404"/>
    <mergeCell ref="D351:D352"/>
    <mergeCell ref="A391:A392"/>
    <mergeCell ref="A400:A401"/>
    <mergeCell ref="A394:A395"/>
    <mergeCell ref="N447:N448"/>
    <mergeCell ref="O447:O448"/>
    <mergeCell ref="P447:P448"/>
    <mergeCell ref="E449:E450"/>
    <mergeCell ref="F457:F458"/>
    <mergeCell ref="B459:B460"/>
    <mergeCell ref="A459:A460"/>
    <mergeCell ref="B525:B526"/>
    <mergeCell ref="A525:A526"/>
    <mergeCell ref="C525:C526"/>
    <mergeCell ref="D525:D526"/>
    <mergeCell ref="A465:A466"/>
    <mergeCell ref="B465:B466"/>
    <mergeCell ref="A630:A631"/>
    <mergeCell ref="B630:B631"/>
    <mergeCell ref="C630:C631"/>
    <mergeCell ref="D630:D631"/>
    <mergeCell ref="F630:F631"/>
    <mergeCell ref="A419:A420"/>
    <mergeCell ref="C413:C414"/>
    <mergeCell ref="D413:D414"/>
    <mergeCell ref="B396:B397"/>
    <mergeCell ref="C465:C466"/>
    <mergeCell ref="D465:D466"/>
    <mergeCell ref="C550:C551"/>
    <mergeCell ref="B577:B579"/>
    <mergeCell ref="D427:D430"/>
    <mergeCell ref="F427:F430"/>
    <mergeCell ref="B426:P426"/>
    <mergeCell ref="B455:B456"/>
    <mergeCell ref="A455:A456"/>
    <mergeCell ref="B437:B439"/>
    <mergeCell ref="A437:A439"/>
    <mergeCell ref="C437:C439"/>
    <mergeCell ref="D437:D439"/>
    <mergeCell ref="F437:F439"/>
    <mergeCell ref="B431:B432"/>
    <mergeCell ref="A431:A432"/>
    <mergeCell ref="C431:C432"/>
    <mergeCell ref="D431:D432"/>
    <mergeCell ref="F431:F432"/>
    <mergeCell ref="B433:B434"/>
    <mergeCell ref="C433:C434"/>
    <mergeCell ref="D433:D434"/>
    <mergeCell ref="F433:F434"/>
    <mergeCell ref="A433:A434"/>
    <mergeCell ref="B427:B430"/>
    <mergeCell ref="A427:A430"/>
    <mergeCell ref="C427:C430"/>
    <mergeCell ref="A416:A417"/>
    <mergeCell ref="C408:C409"/>
    <mergeCell ref="D408:D409"/>
    <mergeCell ref="F408:F409"/>
    <mergeCell ref="A408:A409"/>
    <mergeCell ref="A398:A399"/>
    <mergeCell ref="F398:F399"/>
    <mergeCell ref="B435:B436"/>
    <mergeCell ref="A435:A436"/>
    <mergeCell ref="C435:C436"/>
    <mergeCell ref="D435:D436"/>
    <mergeCell ref="F435:F436"/>
    <mergeCell ref="A445:A446"/>
    <mergeCell ref="A447:A448"/>
    <mergeCell ref="B449:B450"/>
    <mergeCell ref="A449:A450"/>
    <mergeCell ref="C447:C448"/>
    <mergeCell ref="D403:D404"/>
    <mergeCell ref="A424:A425"/>
    <mergeCell ref="C421:C422"/>
    <mergeCell ref="C574:C575"/>
    <mergeCell ref="D642:D643"/>
    <mergeCell ref="C642:C643"/>
    <mergeCell ref="A638:A639"/>
    <mergeCell ref="B638:B639"/>
    <mergeCell ref="C638:C639"/>
    <mergeCell ref="D638:D639"/>
    <mergeCell ref="F638:F639"/>
    <mergeCell ref="A640:A641"/>
    <mergeCell ref="B640:B641"/>
    <mergeCell ref="C640:C641"/>
    <mergeCell ref="D640:D641"/>
    <mergeCell ref="F640:F641"/>
    <mergeCell ref="A410:A411"/>
    <mergeCell ref="B410:B411"/>
    <mergeCell ref="C410:C411"/>
    <mergeCell ref="D410:D411"/>
    <mergeCell ref="F410:F411"/>
    <mergeCell ref="B412:P412"/>
    <mergeCell ref="A413:A414"/>
    <mergeCell ref="F529:F530"/>
    <mergeCell ref="B531:P531"/>
    <mergeCell ref="D600:D601"/>
    <mergeCell ref="F600:F601"/>
    <mergeCell ref="A600:A601"/>
    <mergeCell ref="A596:A597"/>
    <mergeCell ref="C596:C597"/>
    <mergeCell ref="D596:D597"/>
    <mergeCell ref="F596:F597"/>
    <mergeCell ref="B598:B599"/>
    <mergeCell ref="A598:A599"/>
    <mergeCell ref="C598:C599"/>
    <mergeCell ref="F585:F587"/>
    <mergeCell ref="B588:B590"/>
    <mergeCell ref="D591:D593"/>
    <mergeCell ref="D527:D528"/>
    <mergeCell ref="F527:F528"/>
    <mergeCell ref="A527:A528"/>
    <mergeCell ref="C523:C524"/>
    <mergeCell ref="D523:D524"/>
    <mergeCell ref="B521:B522"/>
    <mergeCell ref="D505:D506"/>
    <mergeCell ref="B489:B490"/>
    <mergeCell ref="A489:A490"/>
    <mergeCell ref="A532:A533"/>
    <mergeCell ref="A540:A541"/>
    <mergeCell ref="A542:A543"/>
    <mergeCell ref="A544:A545"/>
    <mergeCell ref="B540:B541"/>
    <mergeCell ref="F536:F537"/>
    <mergeCell ref="C538:C539"/>
    <mergeCell ref="D538:D539"/>
    <mergeCell ref="F538:F539"/>
    <mergeCell ref="B529:B530"/>
    <mergeCell ref="C529:C530"/>
    <mergeCell ref="D529:D530"/>
    <mergeCell ref="A500:A501"/>
    <mergeCell ref="C500:C501"/>
    <mergeCell ref="D500:D501"/>
    <mergeCell ref="F500:F501"/>
    <mergeCell ref="F591:F593"/>
    <mergeCell ref="B596:B597"/>
    <mergeCell ref="D598:D599"/>
    <mergeCell ref="F598:F599"/>
    <mergeCell ref="D585:D587"/>
    <mergeCell ref="B550:B551"/>
    <mergeCell ref="A645:A646"/>
    <mergeCell ref="A647:A648"/>
    <mergeCell ref="B647:B648"/>
    <mergeCell ref="P550:P551"/>
    <mergeCell ref="E552:E553"/>
    <mergeCell ref="G552:G553"/>
    <mergeCell ref="H552:H553"/>
    <mergeCell ref="I552:I553"/>
    <mergeCell ref="J552:J553"/>
    <mergeCell ref="K552:K553"/>
    <mergeCell ref="L552:L553"/>
    <mergeCell ref="M552:M553"/>
    <mergeCell ref="N552:N553"/>
    <mergeCell ref="O552:O553"/>
    <mergeCell ref="P552:P553"/>
    <mergeCell ref="B467:B468"/>
    <mergeCell ref="A467:A468"/>
    <mergeCell ref="C467:C468"/>
    <mergeCell ref="D467:D468"/>
    <mergeCell ref="F467:F468"/>
    <mergeCell ref="E624:E625"/>
    <mergeCell ref="E626:E627"/>
    <mergeCell ref="E628:E629"/>
    <mergeCell ref="E630:E631"/>
    <mergeCell ref="E632:E633"/>
    <mergeCell ref="E634:E635"/>
    <mergeCell ref="E636:E637"/>
    <mergeCell ref="E638:E639"/>
    <mergeCell ref="E640:E641"/>
    <mergeCell ref="M467:M468"/>
    <mergeCell ref="N467:N468"/>
    <mergeCell ref="O467:O468"/>
    <mergeCell ref="P467:P468"/>
    <mergeCell ref="E469:E470"/>
    <mergeCell ref="E471:E472"/>
    <mergeCell ref="G469:G470"/>
    <mergeCell ref="H469:H470"/>
    <mergeCell ref="I469:I470"/>
    <mergeCell ref="J469:J470"/>
    <mergeCell ref="K469:K470"/>
    <mergeCell ref="L469:L470"/>
    <mergeCell ref="M469:M470"/>
    <mergeCell ref="N469:N470"/>
    <mergeCell ref="O469:O470"/>
    <mergeCell ref="P469:P470"/>
    <mergeCell ref="A521:A522"/>
    <mergeCell ref="C558:C559"/>
    <mergeCell ref="D558:D559"/>
    <mergeCell ref="F558:F559"/>
    <mergeCell ref="I591:I592"/>
    <mergeCell ref="G467:G468"/>
    <mergeCell ref="H467:H468"/>
    <mergeCell ref="I467:I468"/>
    <mergeCell ref="J591:J592"/>
    <mergeCell ref="C353:C354"/>
    <mergeCell ref="A674:A676"/>
    <mergeCell ref="A677:A679"/>
    <mergeCell ref="A680:A681"/>
    <mergeCell ref="C707:C708"/>
    <mergeCell ref="D707:D708"/>
    <mergeCell ref="F707:F708"/>
    <mergeCell ref="A709:A710"/>
    <mergeCell ref="B709:B710"/>
    <mergeCell ref="C709:C710"/>
    <mergeCell ref="D709:D710"/>
    <mergeCell ref="A701:A702"/>
    <mergeCell ref="B701:B702"/>
    <mergeCell ref="C701:C702"/>
    <mergeCell ref="D701:D702"/>
    <mergeCell ref="A660:A661"/>
    <mergeCell ref="A662:A663"/>
    <mergeCell ref="A664:A665"/>
    <mergeCell ref="A666:A667"/>
    <mergeCell ref="D671:D672"/>
    <mergeCell ref="F704:F705"/>
    <mergeCell ref="D704:D705"/>
    <mergeCell ref="F656:F657"/>
    <mergeCell ref="C658:C659"/>
    <mergeCell ref="D658:D659"/>
    <mergeCell ref="F658:F659"/>
    <mergeCell ref="C660:C661"/>
    <mergeCell ref="D660:D661"/>
    <mergeCell ref="A610:A611"/>
    <mergeCell ref="B610:B611"/>
    <mergeCell ref="C610:C611"/>
    <mergeCell ref="D610:D611"/>
    <mergeCell ref="F610:F611"/>
    <mergeCell ref="A628:A629"/>
    <mergeCell ref="B628:B629"/>
    <mergeCell ref="C628:C629"/>
    <mergeCell ref="D628:D629"/>
    <mergeCell ref="F628:F629"/>
    <mergeCell ref="A632:A633"/>
    <mergeCell ref="B632:B633"/>
    <mergeCell ref="C632:C633"/>
    <mergeCell ref="D632:D633"/>
    <mergeCell ref="F632:F633"/>
    <mergeCell ref="A634:A635"/>
    <mergeCell ref="B634:B635"/>
    <mergeCell ref="C634:C635"/>
    <mergeCell ref="D634:D635"/>
    <mergeCell ref="F634:F635"/>
    <mergeCell ref="B617:B619"/>
    <mergeCell ref="A617:A619"/>
    <mergeCell ref="C617:C619"/>
    <mergeCell ref="B389:B390"/>
    <mergeCell ref="D498:D499"/>
    <mergeCell ref="A483:A484"/>
    <mergeCell ref="B483:B484"/>
    <mergeCell ref="E467:E468"/>
    <mergeCell ref="A389:A390"/>
    <mergeCell ref="C704:C705"/>
    <mergeCell ref="B416:B417"/>
    <mergeCell ref="A498:A499"/>
    <mergeCell ref="C455:C456"/>
    <mergeCell ref="B614:B615"/>
    <mergeCell ref="A475:A476"/>
    <mergeCell ref="A469:A470"/>
    <mergeCell ref="A473:A474"/>
    <mergeCell ref="B296:B297"/>
    <mergeCell ref="C296:C297"/>
    <mergeCell ref="D296:D297"/>
    <mergeCell ref="A296:A297"/>
    <mergeCell ref="F296:F297"/>
    <mergeCell ref="B298:P298"/>
    <mergeCell ref="B299:B300"/>
    <mergeCell ref="C299:C300"/>
    <mergeCell ref="D299:D300"/>
    <mergeCell ref="A299:A300"/>
    <mergeCell ref="F299:F300"/>
    <mergeCell ref="A301:A302"/>
    <mergeCell ref="F301:F302"/>
    <mergeCell ref="B305:B306"/>
    <mergeCell ref="C305:C306"/>
    <mergeCell ref="D305:D306"/>
    <mergeCell ref="A305:A306"/>
    <mergeCell ref="F305:F306"/>
    <mergeCell ref="B307:B308"/>
    <mergeCell ref="C798:C799"/>
    <mergeCell ref="D798:D799"/>
    <mergeCell ref="P739:P740"/>
    <mergeCell ref="A727:A728"/>
    <mergeCell ref="A729:A730"/>
    <mergeCell ref="A731:A732"/>
    <mergeCell ref="A733:A734"/>
    <mergeCell ref="A685:A687"/>
    <mergeCell ref="A688:A689"/>
    <mergeCell ref="A690:A692"/>
    <mergeCell ref="B685:B687"/>
    <mergeCell ref="B688:B689"/>
    <mergeCell ref="B690:B692"/>
    <mergeCell ref="B699:B700"/>
    <mergeCell ref="C685:C687"/>
    <mergeCell ref="D685:D687"/>
    <mergeCell ref="F685:F687"/>
    <mergeCell ref="C688:C689"/>
    <mergeCell ref="D688:D689"/>
    <mergeCell ref="F688:F689"/>
    <mergeCell ref="C690:C692"/>
    <mergeCell ref="D690:D692"/>
    <mergeCell ref="F690:F692"/>
    <mergeCell ref="E693:E694"/>
    <mergeCell ref="E699:E700"/>
    <mergeCell ref="E701:E702"/>
    <mergeCell ref="O711:O712"/>
    <mergeCell ref="P711:P712"/>
    <mergeCell ref="G713:G714"/>
    <mergeCell ref="H713:H714"/>
    <mergeCell ref="I713:I714"/>
    <mergeCell ref="J713:J714"/>
    <mergeCell ref="K713:K714"/>
    <mergeCell ref="A463:A464"/>
    <mergeCell ref="C307:C308"/>
    <mergeCell ref="D307:D308"/>
    <mergeCell ref="B418:P418"/>
    <mergeCell ref="F416:F417"/>
    <mergeCell ref="A307:A308"/>
    <mergeCell ref="F307:F308"/>
    <mergeCell ref="A346:A347"/>
    <mergeCell ref="B346:B347"/>
    <mergeCell ref="B419:B420"/>
    <mergeCell ref="C419:C420"/>
    <mergeCell ref="B355:B356"/>
    <mergeCell ref="C145:C146"/>
    <mergeCell ref="D145:D146"/>
    <mergeCell ref="F145:F146"/>
    <mergeCell ref="B151:P151"/>
    <mergeCell ref="B138:P138"/>
    <mergeCell ref="B139:P139"/>
    <mergeCell ref="B141:P141"/>
    <mergeCell ref="B149:P149"/>
    <mergeCell ref="B150:J150"/>
    <mergeCell ref="B211:P211"/>
    <mergeCell ref="B213:P213"/>
    <mergeCell ref="A287:A288"/>
    <mergeCell ref="F287:F288"/>
    <mergeCell ref="B289:B290"/>
    <mergeCell ref="D289:D290"/>
    <mergeCell ref="F289:F290"/>
    <mergeCell ref="A289:A290"/>
    <mergeCell ref="B293:P293"/>
    <mergeCell ref="B294:B295"/>
    <mergeCell ref="C294:C295"/>
    <mergeCell ref="D294:D295"/>
    <mergeCell ref="A294:A295"/>
    <mergeCell ref="F294:F295"/>
    <mergeCell ref="B287:B288"/>
    <mergeCell ref="D287:D288"/>
    <mergeCell ref="B283:B284"/>
    <mergeCell ref="D283:D284"/>
    <mergeCell ref="A283:A284"/>
    <mergeCell ref="F283:F284"/>
    <mergeCell ref="B285:B286"/>
    <mergeCell ref="D285:D286"/>
    <mergeCell ref="A285:A286"/>
    <mergeCell ref="F285:F286"/>
    <mergeCell ref="C283:C284"/>
    <mergeCell ref="C285:C286"/>
    <mergeCell ref="C287:C288"/>
    <mergeCell ref="C289:C290"/>
    <mergeCell ref="B271:P271"/>
    <mergeCell ref="B279:P279"/>
    <mergeCell ref="B280:P280"/>
    <mergeCell ref="B253:P253"/>
    <mergeCell ref="A157:A158"/>
    <mergeCell ref="A167:A168"/>
    <mergeCell ref="A163:A164"/>
    <mergeCell ref="B163:B164"/>
    <mergeCell ref="C163:C164"/>
    <mergeCell ref="A165:A166"/>
    <mergeCell ref="B165:B166"/>
    <mergeCell ref="C165:C166"/>
    <mergeCell ref="D165:D166"/>
    <mergeCell ref="B263:P263"/>
    <mergeCell ref="F163:F164"/>
    <mergeCell ref="B167:B168"/>
    <mergeCell ref="C167:C168"/>
    <mergeCell ref="D167:D168"/>
    <mergeCell ref="E159:E160"/>
    <mergeCell ref="G159:G160"/>
    <mergeCell ref="H159:H160"/>
    <mergeCell ref="E167:E168"/>
    <mergeCell ref="G167:G168"/>
    <mergeCell ref="H167:H168"/>
    <mergeCell ref="D163:D164"/>
    <mergeCell ref="C346:C347"/>
    <mergeCell ref="D346:D347"/>
    <mergeCell ref="F346:F347"/>
    <mergeCell ref="A362:A363"/>
    <mergeCell ref="B362:B363"/>
    <mergeCell ref="C362:C363"/>
    <mergeCell ref="D362:D363"/>
    <mergeCell ref="F362:F363"/>
    <mergeCell ref="A405:A406"/>
    <mergeCell ref="B405:B406"/>
    <mergeCell ref="C405:C406"/>
    <mergeCell ref="D405:D406"/>
    <mergeCell ref="F405:F406"/>
    <mergeCell ref="C398:C399"/>
    <mergeCell ref="D396:D397"/>
    <mergeCell ref="F334:F335"/>
    <mergeCell ref="F336:F337"/>
    <mergeCell ref="F318:F319"/>
    <mergeCell ref="B316:P316"/>
    <mergeCell ref="C318:C319"/>
    <mergeCell ref="D318:D319"/>
    <mergeCell ref="F331:F333"/>
    <mergeCell ref="F351:F352"/>
    <mergeCell ref="F353:F354"/>
    <mergeCell ref="F355:F356"/>
    <mergeCell ref="B301:B302"/>
    <mergeCell ref="C301:C302"/>
    <mergeCell ref="D301:D302"/>
    <mergeCell ref="B315:P315"/>
    <mergeCell ref="D338:D339"/>
    <mergeCell ref="D340:D341"/>
    <mergeCell ref="B351:B352"/>
    <mergeCell ref="B353:B354"/>
    <mergeCell ref="C351:C352"/>
    <mergeCell ref="C375:C376"/>
    <mergeCell ref="A321:A323"/>
    <mergeCell ref="B324:B326"/>
    <mergeCell ref="A324:A326"/>
    <mergeCell ref="B327:B328"/>
    <mergeCell ref="A327:A328"/>
    <mergeCell ref="B329:B330"/>
    <mergeCell ref="A329:A330"/>
    <mergeCell ref="B331:B333"/>
    <mergeCell ref="A331:A333"/>
    <mergeCell ref="F321:F323"/>
    <mergeCell ref="F324:F326"/>
    <mergeCell ref="F327:F328"/>
    <mergeCell ref="F329:F330"/>
    <mergeCell ref="B320:P320"/>
    <mergeCell ref="B321:B323"/>
    <mergeCell ref="E351:E352"/>
    <mergeCell ref="G351:G352"/>
    <mergeCell ref="E353:E354"/>
    <mergeCell ref="G353:G354"/>
    <mergeCell ref="H353:H354"/>
    <mergeCell ref="E365:E366"/>
    <mergeCell ref="E367:E368"/>
    <mergeCell ref="E369:E370"/>
    <mergeCell ref="E371:E372"/>
    <mergeCell ref="E373:E374"/>
    <mergeCell ref="E375:E376"/>
    <mergeCell ref="E381:E382"/>
    <mergeCell ref="E383:E384"/>
    <mergeCell ref="G383:G384"/>
    <mergeCell ref="H383:H384"/>
    <mergeCell ref="P733:P734"/>
    <mergeCell ref="B735:B736"/>
    <mergeCell ref="C735:C736"/>
    <mergeCell ref="D735:D736"/>
    <mergeCell ref="D741:D742"/>
    <mergeCell ref="P741:P742"/>
    <mergeCell ref="F731:F732"/>
    <mergeCell ref="F729:F730"/>
    <mergeCell ref="F741:F742"/>
    <mergeCell ref="F739:F740"/>
    <mergeCell ref="F737:F738"/>
    <mergeCell ref="F735:F736"/>
    <mergeCell ref="C711:C712"/>
    <mergeCell ref="D711:D712"/>
    <mergeCell ref="F755:F756"/>
    <mergeCell ref="F752:F754"/>
    <mergeCell ref="F749:F751"/>
    <mergeCell ref="G715:G716"/>
    <mergeCell ref="H715:H716"/>
    <mergeCell ref="I715:I716"/>
    <mergeCell ref="J715:J716"/>
    <mergeCell ref="K715:K716"/>
    <mergeCell ref="L715:L716"/>
    <mergeCell ref="M715:M716"/>
    <mergeCell ref="N715:N716"/>
    <mergeCell ref="O715:O716"/>
    <mergeCell ref="P715:P716"/>
    <mergeCell ref="B737:B738"/>
    <mergeCell ref="C737:C738"/>
    <mergeCell ref="B724:B725"/>
    <mergeCell ref="C724:C725"/>
    <mergeCell ref="D724:D725"/>
    <mergeCell ref="F724:F725"/>
    <mergeCell ref="A735:A736"/>
    <mergeCell ref="K709:K710"/>
    <mergeCell ref="L709:L710"/>
    <mergeCell ref="M709:M710"/>
    <mergeCell ref="N709:N710"/>
    <mergeCell ref="A763:A764"/>
    <mergeCell ref="B763:B764"/>
    <mergeCell ref="C763:C764"/>
    <mergeCell ref="D763:D764"/>
    <mergeCell ref="F763:F764"/>
    <mergeCell ref="B765:P765"/>
    <mergeCell ref="A766:A767"/>
    <mergeCell ref="B766:B767"/>
    <mergeCell ref="A768:A769"/>
    <mergeCell ref="B768:B769"/>
    <mergeCell ref="C768:C769"/>
    <mergeCell ref="D768:D769"/>
    <mergeCell ref="P768:P769"/>
    <mergeCell ref="A752:A754"/>
    <mergeCell ref="C772:C773"/>
    <mergeCell ref="D772:D773"/>
    <mergeCell ref="P772:P773"/>
    <mergeCell ref="A782:A783"/>
    <mergeCell ref="B782:B783"/>
    <mergeCell ref="C782:C783"/>
    <mergeCell ref="D782:D783"/>
    <mergeCell ref="P782:P783"/>
    <mergeCell ref="A784:A785"/>
    <mergeCell ref="B784:B785"/>
    <mergeCell ref="C784:C785"/>
    <mergeCell ref="D784:D785"/>
    <mergeCell ref="P784:P785"/>
    <mergeCell ref="I778:I779"/>
    <mergeCell ref="J778:J779"/>
    <mergeCell ref="K778:K779"/>
    <mergeCell ref="L778:L779"/>
    <mergeCell ref="M778:M779"/>
    <mergeCell ref="N778:N779"/>
    <mergeCell ref="O778:O779"/>
    <mergeCell ref="E780:E781"/>
    <mergeCell ref="G780:G781"/>
    <mergeCell ref="H780:H781"/>
    <mergeCell ref="I780:I781"/>
    <mergeCell ref="J780:J781"/>
    <mergeCell ref="K780:K781"/>
    <mergeCell ref="L780:L781"/>
    <mergeCell ref="M780:M781"/>
    <mergeCell ref="N780:N781"/>
    <mergeCell ref="O780:O781"/>
    <mergeCell ref="E784:E785"/>
    <mergeCell ref="G784:G785"/>
    <mergeCell ref="H784:H785"/>
    <mergeCell ref="I784:I785"/>
    <mergeCell ref="J784:J785"/>
    <mergeCell ref="K784:K785"/>
    <mergeCell ref="L784:L785"/>
    <mergeCell ref="M784:M785"/>
    <mergeCell ref="N784:N785"/>
    <mergeCell ref="O784:O785"/>
    <mergeCell ref="A770:A771"/>
    <mergeCell ref="B770:B771"/>
    <mergeCell ref="C770:C771"/>
    <mergeCell ref="D770:D771"/>
    <mergeCell ref="P770:P771"/>
    <mergeCell ref="A772:A773"/>
    <mergeCell ref="B772:B773"/>
    <mergeCell ref="A774:A775"/>
    <mergeCell ref="B774:B775"/>
    <mergeCell ref="C774:C775"/>
    <mergeCell ref="D774:D775"/>
    <mergeCell ref="A776:A777"/>
    <mergeCell ref="B776:B777"/>
    <mergeCell ref="C776:C777"/>
    <mergeCell ref="D776:D777"/>
    <mergeCell ref="A778:A779"/>
    <mergeCell ref="B778:B779"/>
    <mergeCell ref="C778:C779"/>
    <mergeCell ref="D778:D779"/>
    <mergeCell ref="F770:F771"/>
    <mergeCell ref="F772:F773"/>
    <mergeCell ref="F774:F775"/>
    <mergeCell ref="F776:F777"/>
    <mergeCell ref="F778:F779"/>
    <mergeCell ref="F780:F781"/>
    <mergeCell ref="F782:F783"/>
    <mergeCell ref="F784:F785"/>
    <mergeCell ref="F786:F787"/>
    <mergeCell ref="F788:F789"/>
    <mergeCell ref="E770:E771"/>
    <mergeCell ref="G770:G771"/>
    <mergeCell ref="H770:H771"/>
    <mergeCell ref="I770:I771"/>
    <mergeCell ref="J770:J771"/>
    <mergeCell ref="K770:K771"/>
    <mergeCell ref="L770:L771"/>
    <mergeCell ref="M770:M771"/>
    <mergeCell ref="N770:N771"/>
    <mergeCell ref="E772:E773"/>
    <mergeCell ref="G772:G773"/>
    <mergeCell ref="H772:H773"/>
    <mergeCell ref="I772:I773"/>
    <mergeCell ref="J772:J773"/>
    <mergeCell ref="K772:K773"/>
    <mergeCell ref="L772:L773"/>
    <mergeCell ref="M772:M773"/>
    <mergeCell ref="N772:N773"/>
    <mergeCell ref="E778:E779"/>
    <mergeCell ref="G778:G779"/>
    <mergeCell ref="H778:H779"/>
    <mergeCell ref="A780:A781"/>
    <mergeCell ref="B780:B781"/>
    <mergeCell ref="C780:C781"/>
    <mergeCell ref="D780:D781"/>
    <mergeCell ref="A812:A813"/>
    <mergeCell ref="B812:B813"/>
    <mergeCell ref="C812:C813"/>
    <mergeCell ref="D812:D813"/>
    <mergeCell ref="P812:P813"/>
    <mergeCell ref="A814:A815"/>
    <mergeCell ref="B814:B815"/>
    <mergeCell ref="C814:C815"/>
    <mergeCell ref="D814:D815"/>
    <mergeCell ref="A816:A817"/>
    <mergeCell ref="B816:B817"/>
    <mergeCell ref="C816:C817"/>
    <mergeCell ref="D816:D817"/>
    <mergeCell ref="A818:A819"/>
    <mergeCell ref="B818:B819"/>
    <mergeCell ref="C818:C819"/>
    <mergeCell ref="D818:D819"/>
    <mergeCell ref="P778:P779"/>
    <mergeCell ref="A800:A801"/>
    <mergeCell ref="B800:B801"/>
    <mergeCell ref="C800:C801"/>
    <mergeCell ref="D800:D801"/>
    <mergeCell ref="A802:A803"/>
    <mergeCell ref="B802:B803"/>
    <mergeCell ref="C802:C803"/>
    <mergeCell ref="D802:D803"/>
    <mergeCell ref="A804:A805"/>
    <mergeCell ref="B804:B805"/>
    <mergeCell ref="C804:C805"/>
    <mergeCell ref="D804:D805"/>
    <mergeCell ref="A806:A807"/>
    <mergeCell ref="B806:B807"/>
    <mergeCell ref="C806:C807"/>
    <mergeCell ref="D806:D807"/>
    <mergeCell ref="P806:P807"/>
    <mergeCell ref="A808:A809"/>
    <mergeCell ref="B808:B809"/>
    <mergeCell ref="C808:C809"/>
    <mergeCell ref="D808:D809"/>
    <mergeCell ref="P808:P809"/>
    <mergeCell ref="A790:A791"/>
    <mergeCell ref="B790:B791"/>
    <mergeCell ref="C790:C791"/>
    <mergeCell ref="D790:D791"/>
    <mergeCell ref="A792:A793"/>
    <mergeCell ref="B792:B793"/>
    <mergeCell ref="A794:A795"/>
    <mergeCell ref="B794:B795"/>
    <mergeCell ref="C794:C795"/>
    <mergeCell ref="D794:D795"/>
    <mergeCell ref="A796:A797"/>
    <mergeCell ref="B796:B797"/>
    <mergeCell ref="C796:C797"/>
    <mergeCell ref="D796:D797"/>
    <mergeCell ref="A798:A799"/>
    <mergeCell ref="A786:A787"/>
    <mergeCell ref="B786:B787"/>
    <mergeCell ref="C786:C787"/>
    <mergeCell ref="D786:D787"/>
    <mergeCell ref="A788:A789"/>
    <mergeCell ref="B788:B789"/>
    <mergeCell ref="C788:C789"/>
    <mergeCell ref="D788:D789"/>
    <mergeCell ref="F790:F791"/>
    <mergeCell ref="A832:A833"/>
    <mergeCell ref="B832:B833"/>
    <mergeCell ref="C832:C833"/>
    <mergeCell ref="D832:D833"/>
    <mergeCell ref="P832:P833"/>
    <mergeCell ref="A834:A835"/>
    <mergeCell ref="B834:B835"/>
    <mergeCell ref="C834:C835"/>
    <mergeCell ref="D834:D835"/>
    <mergeCell ref="P834:P835"/>
    <mergeCell ref="A836:A837"/>
    <mergeCell ref="B836:B837"/>
    <mergeCell ref="C836:C837"/>
    <mergeCell ref="D836:D837"/>
    <mergeCell ref="P836:P837"/>
    <mergeCell ref="A838:A839"/>
    <mergeCell ref="B838:B839"/>
    <mergeCell ref="C838:C839"/>
    <mergeCell ref="D838:D839"/>
    <mergeCell ref="P838:P839"/>
    <mergeCell ref="F832:F833"/>
    <mergeCell ref="F834:F835"/>
    <mergeCell ref="F836:F837"/>
    <mergeCell ref="F838:F839"/>
    <mergeCell ref="A820:A821"/>
    <mergeCell ref="B820:B821"/>
    <mergeCell ref="C820:C821"/>
    <mergeCell ref="D820:D821"/>
    <mergeCell ref="A822:A823"/>
    <mergeCell ref="B822:B823"/>
    <mergeCell ref="C822:C823"/>
    <mergeCell ref="D822:D823"/>
    <mergeCell ref="A824:A825"/>
    <mergeCell ref="B824:B825"/>
    <mergeCell ref="C824:C825"/>
    <mergeCell ref="D824:D825"/>
    <mergeCell ref="P824:P825"/>
    <mergeCell ref="A826:A827"/>
    <mergeCell ref="B826:B827"/>
    <mergeCell ref="C826:C827"/>
    <mergeCell ref="D826:D827"/>
    <mergeCell ref="A828:A829"/>
    <mergeCell ref="B828:B829"/>
    <mergeCell ref="C828:C829"/>
    <mergeCell ref="D828:D829"/>
    <mergeCell ref="P828:P829"/>
    <mergeCell ref="A830:A831"/>
    <mergeCell ref="B830:B831"/>
    <mergeCell ref="C830:C831"/>
    <mergeCell ref="D830:D831"/>
    <mergeCell ref="G834:G835"/>
    <mergeCell ref="H834:H835"/>
    <mergeCell ref="I834:I835"/>
    <mergeCell ref="J834:J835"/>
    <mergeCell ref="K834:K835"/>
    <mergeCell ref="L834:L835"/>
    <mergeCell ref="M834:M835"/>
    <mergeCell ref="N834:N835"/>
    <mergeCell ref="O834:O835"/>
    <mergeCell ref="E836:E837"/>
    <mergeCell ref="G836:G837"/>
    <mergeCell ref="H836:H837"/>
    <mergeCell ref="I836:I837"/>
    <mergeCell ref="J836:J837"/>
    <mergeCell ref="A840:A841"/>
    <mergeCell ref="B840:B841"/>
    <mergeCell ref="C840:C841"/>
    <mergeCell ref="D840:D841"/>
    <mergeCell ref="P840:P841"/>
    <mergeCell ref="A842:A843"/>
    <mergeCell ref="B842:B843"/>
    <mergeCell ref="C842:C843"/>
    <mergeCell ref="D842:D843"/>
    <mergeCell ref="P842:P843"/>
    <mergeCell ref="A844:A845"/>
    <mergeCell ref="B844:B845"/>
    <mergeCell ref="C844:C845"/>
    <mergeCell ref="D844:D845"/>
    <mergeCell ref="P844:P845"/>
    <mergeCell ref="A846:A847"/>
    <mergeCell ref="B846:B847"/>
    <mergeCell ref="C846:C847"/>
    <mergeCell ref="D846:D847"/>
    <mergeCell ref="P846:P847"/>
    <mergeCell ref="A848:A849"/>
    <mergeCell ref="B848:B849"/>
    <mergeCell ref="C848:C849"/>
    <mergeCell ref="D848:D849"/>
    <mergeCell ref="P848:P849"/>
    <mergeCell ref="A850:A851"/>
    <mergeCell ref="B850:B851"/>
    <mergeCell ref="C850:C851"/>
    <mergeCell ref="D850:D851"/>
    <mergeCell ref="F842:F843"/>
    <mergeCell ref="F844:F845"/>
    <mergeCell ref="F846:F847"/>
    <mergeCell ref="F848:F849"/>
    <mergeCell ref="F850:F851"/>
    <mergeCell ref="F840:F841"/>
    <mergeCell ref="F906:F907"/>
    <mergeCell ref="F908:F909"/>
    <mergeCell ref="A890:A891"/>
    <mergeCell ref="B890:B891"/>
    <mergeCell ref="C890:C891"/>
    <mergeCell ref="D890:D891"/>
    <mergeCell ref="P890:P891"/>
    <mergeCell ref="G963:G964"/>
    <mergeCell ref="A854:A855"/>
    <mergeCell ref="B854:B855"/>
    <mergeCell ref="C854:C855"/>
    <mergeCell ref="D854:D855"/>
    <mergeCell ref="P854:P855"/>
    <mergeCell ref="A856:A857"/>
    <mergeCell ref="B856:B857"/>
    <mergeCell ref="C856:C857"/>
    <mergeCell ref="D856:D857"/>
    <mergeCell ref="P856:P857"/>
    <mergeCell ref="A858:A859"/>
    <mergeCell ref="B858:B859"/>
    <mergeCell ref="C858:C859"/>
    <mergeCell ref="D858:D859"/>
    <mergeCell ref="P858:P859"/>
    <mergeCell ref="F854:F855"/>
    <mergeCell ref="F856:F857"/>
    <mergeCell ref="F858:F859"/>
    <mergeCell ref="B860:B861"/>
    <mergeCell ref="C860:C861"/>
    <mergeCell ref="D860:D861"/>
    <mergeCell ref="P860:P861"/>
    <mergeCell ref="B945:B946"/>
    <mergeCell ref="C945:C946"/>
    <mergeCell ref="D945:D946"/>
    <mergeCell ref="F945:F946"/>
    <mergeCell ref="H963:H964"/>
    <mergeCell ref="I963:I964"/>
    <mergeCell ref="J963:J964"/>
    <mergeCell ref="K963:K964"/>
    <mergeCell ref="L963:L964"/>
    <mergeCell ref="M963:M964"/>
    <mergeCell ref="N963:N964"/>
    <mergeCell ref="O963:O964"/>
    <mergeCell ref="P963:P964"/>
    <mergeCell ref="B900:B901"/>
    <mergeCell ref="C900:C901"/>
    <mergeCell ref="D900:D901"/>
    <mergeCell ref="P900:P901"/>
    <mergeCell ref="A902:A903"/>
    <mergeCell ref="B902:B903"/>
    <mergeCell ref="C902:C903"/>
    <mergeCell ref="D902:D903"/>
    <mergeCell ref="P902:P903"/>
    <mergeCell ref="A862:A863"/>
    <mergeCell ref="B862:B863"/>
    <mergeCell ref="C862:C863"/>
    <mergeCell ref="D862:D863"/>
    <mergeCell ref="P862:P863"/>
    <mergeCell ref="A864:A865"/>
    <mergeCell ref="B864:B865"/>
    <mergeCell ref="C864:C865"/>
    <mergeCell ref="D864:D865"/>
    <mergeCell ref="P864:P865"/>
    <mergeCell ref="A866:A867"/>
    <mergeCell ref="B866:B867"/>
    <mergeCell ref="C866:C867"/>
    <mergeCell ref="D866:D867"/>
    <mergeCell ref="P866:P867"/>
    <mergeCell ref="A868:A869"/>
    <mergeCell ref="B868:B869"/>
    <mergeCell ref="C868:C869"/>
    <mergeCell ref="D868:D869"/>
    <mergeCell ref="P868:P869"/>
    <mergeCell ref="F860:F861"/>
    <mergeCell ref="F862:F863"/>
    <mergeCell ref="F864:F865"/>
    <mergeCell ref="F866:F867"/>
    <mergeCell ref="A870:A871"/>
    <mergeCell ref="B870:B871"/>
    <mergeCell ref="C870:C871"/>
    <mergeCell ref="D870:D871"/>
    <mergeCell ref="F868:F869"/>
    <mergeCell ref="F870:F871"/>
    <mergeCell ref="A860:A861"/>
    <mergeCell ref="N880:N881"/>
    <mergeCell ref="N882:N883"/>
    <mergeCell ref="N884:N885"/>
    <mergeCell ref="M884:M885"/>
    <mergeCell ref="L884:L885"/>
    <mergeCell ref="G884:G885"/>
    <mergeCell ref="H884:H885"/>
    <mergeCell ref="I884:I885"/>
    <mergeCell ref="J884:J885"/>
    <mergeCell ref="H890:H891"/>
    <mergeCell ref="A892:A893"/>
    <mergeCell ref="B892:B893"/>
    <mergeCell ref="C892:C893"/>
    <mergeCell ref="D892:D893"/>
    <mergeCell ref="P892:P893"/>
    <mergeCell ref="A894:A895"/>
    <mergeCell ref="B894:B895"/>
    <mergeCell ref="C894:C895"/>
    <mergeCell ref="D894:D895"/>
    <mergeCell ref="P894:P895"/>
    <mergeCell ref="A896:A897"/>
    <mergeCell ref="B896:B897"/>
    <mergeCell ref="C896:C897"/>
    <mergeCell ref="D896:D897"/>
    <mergeCell ref="P896:P897"/>
    <mergeCell ref="A898:A899"/>
    <mergeCell ref="B898:B899"/>
    <mergeCell ref="C898:C899"/>
    <mergeCell ref="D898:D899"/>
    <mergeCell ref="P898:P899"/>
    <mergeCell ref="F890:F891"/>
    <mergeCell ref="F892:F893"/>
    <mergeCell ref="F894:F895"/>
    <mergeCell ref="F896:F897"/>
    <mergeCell ref="F898:F899"/>
    <mergeCell ref="A900:A901"/>
    <mergeCell ref="A810:A811"/>
    <mergeCell ref="B810:B811"/>
    <mergeCell ref="C810:C811"/>
    <mergeCell ref="D810:D811"/>
    <mergeCell ref="C792:C793"/>
    <mergeCell ref="A852:A853"/>
    <mergeCell ref="B852:B853"/>
    <mergeCell ref="C852:C853"/>
    <mergeCell ref="D852:D853"/>
    <mergeCell ref="F812:F813"/>
    <mergeCell ref="F814:F815"/>
    <mergeCell ref="F816:F817"/>
    <mergeCell ref="F818:F819"/>
    <mergeCell ref="F820:F821"/>
    <mergeCell ref="F822:F823"/>
    <mergeCell ref="F824:F825"/>
    <mergeCell ref="F826:F827"/>
    <mergeCell ref="F828:F829"/>
    <mergeCell ref="F830:F831"/>
    <mergeCell ref="A888:A889"/>
    <mergeCell ref="B888:B889"/>
    <mergeCell ref="C888:C889"/>
    <mergeCell ref="D888:D889"/>
    <mergeCell ref="E792:E793"/>
    <mergeCell ref="G792:G793"/>
    <mergeCell ref="H792:H793"/>
    <mergeCell ref="I792:I793"/>
    <mergeCell ref="J792:J793"/>
    <mergeCell ref="K792:K793"/>
    <mergeCell ref="L792:L793"/>
    <mergeCell ref="M792:M793"/>
    <mergeCell ref="N792:N793"/>
    <mergeCell ref="O792:O793"/>
    <mergeCell ref="E808:E809"/>
    <mergeCell ref="G808:G809"/>
    <mergeCell ref="H808:H809"/>
    <mergeCell ref="I808:I809"/>
    <mergeCell ref="J808:J809"/>
    <mergeCell ref="F804:F805"/>
    <mergeCell ref="F806:F807"/>
    <mergeCell ref="F808:F809"/>
    <mergeCell ref="F810:F811"/>
    <mergeCell ref="E812:E813"/>
    <mergeCell ref="A904:A905"/>
    <mergeCell ref="B904:B905"/>
    <mergeCell ref="C904:C905"/>
    <mergeCell ref="D904:D905"/>
    <mergeCell ref="P904:P905"/>
    <mergeCell ref="A906:A907"/>
    <mergeCell ref="B906:B907"/>
    <mergeCell ref="C906:C907"/>
    <mergeCell ref="D906:D907"/>
    <mergeCell ref="P906:P907"/>
    <mergeCell ref="A880:A881"/>
    <mergeCell ref="B880:B881"/>
    <mergeCell ref="C880:C881"/>
    <mergeCell ref="D880:D881"/>
    <mergeCell ref="P880:P881"/>
    <mergeCell ref="A882:A883"/>
    <mergeCell ref="B882:B883"/>
    <mergeCell ref="C882:C883"/>
    <mergeCell ref="D882:D883"/>
    <mergeCell ref="P882:P883"/>
    <mergeCell ref="A884:A885"/>
    <mergeCell ref="B884:B885"/>
    <mergeCell ref="C884:C885"/>
    <mergeCell ref="A872:A873"/>
    <mergeCell ref="B872:B873"/>
    <mergeCell ref="C872:C873"/>
    <mergeCell ref="D872:D873"/>
    <mergeCell ref="P872:P873"/>
    <mergeCell ref="A874:A875"/>
    <mergeCell ref="B874:B875"/>
    <mergeCell ref="C874:C875"/>
    <mergeCell ref="D874:D875"/>
    <mergeCell ref="P874:P875"/>
    <mergeCell ref="A876:A877"/>
    <mergeCell ref="B876:B877"/>
    <mergeCell ref="C876:C877"/>
    <mergeCell ref="D876:D877"/>
    <mergeCell ref="P876:P877"/>
    <mergeCell ref="A878:A879"/>
    <mergeCell ref="B878:B879"/>
    <mergeCell ref="C878:C879"/>
    <mergeCell ref="D878:D879"/>
    <mergeCell ref="P878:P879"/>
    <mergeCell ref="F872:F873"/>
    <mergeCell ref="F874:F875"/>
    <mergeCell ref="F876:F877"/>
    <mergeCell ref="F878:F879"/>
    <mergeCell ref="P888:P889"/>
    <mergeCell ref="F888:F889"/>
    <mergeCell ref="F884:F885"/>
    <mergeCell ref="F886:F887"/>
    <mergeCell ref="F900:F901"/>
    <mergeCell ref="L880:L881"/>
    <mergeCell ref="M880:M881"/>
    <mergeCell ref="O880:O881"/>
    <mergeCell ref="F880:F881"/>
    <mergeCell ref="F882:F883"/>
    <mergeCell ref="D884:D885"/>
    <mergeCell ref="P884:P885"/>
    <mergeCell ref="A886:A887"/>
    <mergeCell ref="B886:B887"/>
    <mergeCell ref="C886:C887"/>
    <mergeCell ref="D886:D887"/>
    <mergeCell ref="P886:P887"/>
    <mergeCell ref="A908:A909"/>
    <mergeCell ref="B908:B909"/>
    <mergeCell ref="E920:E921"/>
    <mergeCell ref="E923:E924"/>
    <mergeCell ref="E926:E927"/>
    <mergeCell ref="E929:E930"/>
    <mergeCell ref="E932:E933"/>
    <mergeCell ref="E934:E935"/>
    <mergeCell ref="E939:E940"/>
    <mergeCell ref="B919:P919"/>
    <mergeCell ref="B920:B922"/>
    <mergeCell ref="B923:B925"/>
    <mergeCell ref="B926:B928"/>
    <mergeCell ref="F917:F918"/>
    <mergeCell ref="I942:I943"/>
    <mergeCell ref="J942:J943"/>
    <mergeCell ref="K942:K943"/>
    <mergeCell ref="N942:N943"/>
    <mergeCell ref="O942:O943"/>
    <mergeCell ref="H942:H943"/>
    <mergeCell ref="L942:L943"/>
    <mergeCell ref="M942:M943"/>
    <mergeCell ref="D934:D936"/>
    <mergeCell ref="F934:F936"/>
    <mergeCell ref="B937:B938"/>
    <mergeCell ref="C920:C922"/>
    <mergeCell ref="D917:D918"/>
    <mergeCell ref="D920:D922"/>
    <mergeCell ref="F920:F922"/>
    <mergeCell ref="B942:B944"/>
    <mergeCell ref="C923:C925"/>
    <mergeCell ref="D923:D925"/>
    <mergeCell ref="F923:F925"/>
    <mergeCell ref="C926:C928"/>
    <mergeCell ref="D926:D928"/>
    <mergeCell ref="F926:F928"/>
    <mergeCell ref="C929:C931"/>
    <mergeCell ref="D929:D931"/>
    <mergeCell ref="F929:F931"/>
    <mergeCell ref="C942:C944"/>
    <mergeCell ref="D942:D944"/>
    <mergeCell ref="D910:D911"/>
    <mergeCell ref="P910:P911"/>
    <mergeCell ref="O939:O940"/>
    <mergeCell ref="P939:P940"/>
    <mergeCell ref="G942:G943"/>
    <mergeCell ref="A929:A931"/>
    <mergeCell ref="A932:A933"/>
    <mergeCell ref="A942:A944"/>
    <mergeCell ref="A912:A913"/>
    <mergeCell ref="P914:P915"/>
    <mergeCell ref="D914:D915"/>
    <mergeCell ref="C914:C915"/>
    <mergeCell ref="B914:B915"/>
    <mergeCell ref="A914:A915"/>
    <mergeCell ref="A934:A936"/>
    <mergeCell ref="B934:B936"/>
    <mergeCell ref="C934:C936"/>
    <mergeCell ref="A937:A938"/>
    <mergeCell ref="F937:F938"/>
    <mergeCell ref="A939:A941"/>
    <mergeCell ref="B939:B941"/>
    <mergeCell ref="C939:C941"/>
    <mergeCell ref="D939:D941"/>
    <mergeCell ref="P912:P913"/>
    <mergeCell ref="D912:D913"/>
    <mergeCell ref="C912:C913"/>
    <mergeCell ref="B912:B913"/>
    <mergeCell ref="F942:F944"/>
    <mergeCell ref="C932:C933"/>
    <mergeCell ref="D932:D933"/>
    <mergeCell ref="F932:F933"/>
    <mergeCell ref="A945:A946"/>
    <mergeCell ref="F956:F957"/>
    <mergeCell ref="B955:P955"/>
    <mergeCell ref="A948:A949"/>
    <mergeCell ref="B948:B949"/>
    <mergeCell ref="J920:J921"/>
    <mergeCell ref="I920:I921"/>
    <mergeCell ref="H920:H921"/>
    <mergeCell ref="G920:G921"/>
    <mergeCell ref="P926:P927"/>
    <mergeCell ref="G929:G930"/>
    <mergeCell ref="H929:H930"/>
    <mergeCell ref="I929:I930"/>
    <mergeCell ref="J929:J930"/>
    <mergeCell ref="K929:K930"/>
    <mergeCell ref="L929:L930"/>
    <mergeCell ref="M929:M930"/>
    <mergeCell ref="N929:N930"/>
    <mergeCell ref="O929:O930"/>
    <mergeCell ref="P929:P930"/>
    <mergeCell ref="G932:G933"/>
    <mergeCell ref="H932:H933"/>
    <mergeCell ref="I932:I933"/>
    <mergeCell ref="J932:J933"/>
    <mergeCell ref="K932:K933"/>
    <mergeCell ref="L932:L933"/>
    <mergeCell ref="M932:M933"/>
    <mergeCell ref="N932:N933"/>
    <mergeCell ref="A917:A918"/>
    <mergeCell ref="C917:C918"/>
    <mergeCell ref="M939:M940"/>
    <mergeCell ref="N939:N940"/>
    <mergeCell ref="G945:G946"/>
    <mergeCell ref="N945:N946"/>
    <mergeCell ref="M945:M946"/>
    <mergeCell ref="L945:L946"/>
    <mergeCell ref="K945:K946"/>
    <mergeCell ref="J945:J946"/>
    <mergeCell ref="I945:I946"/>
    <mergeCell ref="H945:H946"/>
    <mergeCell ref="P923:P924"/>
    <mergeCell ref="G934:G935"/>
    <mergeCell ref="H934:H935"/>
    <mergeCell ref="G3:P7"/>
    <mergeCell ref="A1078:A1079"/>
    <mergeCell ref="B1078:B1079"/>
    <mergeCell ref="C1078:C1079"/>
    <mergeCell ref="D1078:D1079"/>
    <mergeCell ref="F1078:F1079"/>
    <mergeCell ref="E677:E679"/>
    <mergeCell ref="G707:G708"/>
    <mergeCell ref="F652:F653"/>
    <mergeCell ref="F574:F575"/>
    <mergeCell ref="F699:F700"/>
    <mergeCell ref="E550:E551"/>
    <mergeCell ref="G550:G551"/>
    <mergeCell ref="H550:H551"/>
    <mergeCell ref="I550:I551"/>
    <mergeCell ref="J550:J551"/>
    <mergeCell ref="K550:K551"/>
    <mergeCell ref="L550:L551"/>
    <mergeCell ref="M550:M551"/>
    <mergeCell ref="F852:F853"/>
    <mergeCell ref="B752:B754"/>
    <mergeCell ref="J707:J708"/>
    <mergeCell ref="K707:K708"/>
    <mergeCell ref="L707:L708"/>
    <mergeCell ref="M707:M708"/>
    <mergeCell ref="B373:B374"/>
    <mergeCell ref="B381:B382"/>
    <mergeCell ref="C381:C382"/>
    <mergeCell ref="D381:D382"/>
    <mergeCell ref="F381:F382"/>
    <mergeCell ref="B383:B384"/>
    <mergeCell ref="J394:J395"/>
    <mergeCell ref="K394:K395"/>
    <mergeCell ref="L394:L395"/>
    <mergeCell ref="M394:M395"/>
    <mergeCell ref="N394:N395"/>
    <mergeCell ref="A963:A964"/>
    <mergeCell ref="A965:A966"/>
    <mergeCell ref="B1077:P1077"/>
    <mergeCell ref="F910:F911"/>
    <mergeCell ref="F912:F913"/>
    <mergeCell ref="F914:F915"/>
    <mergeCell ref="E942:E943"/>
    <mergeCell ref="C953:C954"/>
    <mergeCell ref="E961:E962"/>
    <mergeCell ref="E963:E964"/>
    <mergeCell ref="E965:E966"/>
    <mergeCell ref="E970:E971"/>
    <mergeCell ref="E976:E977"/>
    <mergeCell ref="E1078:E1079"/>
    <mergeCell ref="A910:A911"/>
    <mergeCell ref="B910:B911"/>
    <mergeCell ref="C910:C911"/>
    <mergeCell ref="B1075:B1076"/>
    <mergeCell ref="F939:F941"/>
    <mergeCell ref="B975:P975"/>
    <mergeCell ref="B976:B977"/>
    <mergeCell ref="C976:C977"/>
    <mergeCell ref="D976:D977"/>
    <mergeCell ref="F976:F977"/>
    <mergeCell ref="C937:C938"/>
    <mergeCell ref="D937:D938"/>
    <mergeCell ref="B981:B982"/>
    <mergeCell ref="A981:A984"/>
    <mergeCell ref="D948:D949"/>
    <mergeCell ref="F948:F949"/>
    <mergeCell ref="B950:P950"/>
    <mergeCell ref="A958:A959"/>
    <mergeCell ref="E945:E946"/>
    <mergeCell ref="A976:A977"/>
    <mergeCell ref="A967:A968"/>
    <mergeCell ref="B967:B968"/>
    <mergeCell ref="C967:C968"/>
    <mergeCell ref="D967:D968"/>
    <mergeCell ref="F967:F968"/>
    <mergeCell ref="B969:P969"/>
    <mergeCell ref="A970:A971"/>
    <mergeCell ref="D1009:D1011"/>
    <mergeCell ref="F1009:F1011"/>
    <mergeCell ref="O945:O946"/>
    <mergeCell ref="P945:P946"/>
    <mergeCell ref="P942:P943"/>
    <mergeCell ref="C970:C971"/>
    <mergeCell ref="D970:D971"/>
    <mergeCell ref="E1009:E1010"/>
    <mergeCell ref="G1009:G1010"/>
    <mergeCell ref="H1009:H1010"/>
    <mergeCell ref="I1009:I1010"/>
    <mergeCell ref="J1009:J1010"/>
    <mergeCell ref="K1009:K1010"/>
    <mergeCell ref="L1009:L1010"/>
    <mergeCell ref="M1009:M1010"/>
    <mergeCell ref="N1009:N1010"/>
    <mergeCell ref="O1009:O1010"/>
    <mergeCell ref="P1009:P1010"/>
    <mergeCell ref="M970:M971"/>
    <mergeCell ref="N970:N971"/>
    <mergeCell ref="O970:O971"/>
    <mergeCell ref="P970:P971"/>
    <mergeCell ref="M976:M977"/>
    <mergeCell ref="N976:N977"/>
    <mergeCell ref="O976:O977"/>
    <mergeCell ref="P976:P977"/>
    <mergeCell ref="D985:D986"/>
    <mergeCell ref="F985:F986"/>
    <mergeCell ref="B965:B966"/>
    <mergeCell ref="C961:C962"/>
    <mergeCell ref="G965:G966"/>
    <mergeCell ref="H965:H966"/>
    <mergeCell ref="I965:I966"/>
    <mergeCell ref="J965:J966"/>
    <mergeCell ref="K965:K966"/>
    <mergeCell ref="L965:L966"/>
    <mergeCell ref="M965:M966"/>
    <mergeCell ref="N965:N966"/>
    <mergeCell ref="O965:O966"/>
    <mergeCell ref="P965:P966"/>
    <mergeCell ref="B961:B962"/>
    <mergeCell ref="G970:G971"/>
    <mergeCell ref="D419:D420"/>
    <mergeCell ref="F419:F420"/>
    <mergeCell ref="F469:F470"/>
    <mergeCell ref="B471:B472"/>
    <mergeCell ref="C471:C472"/>
    <mergeCell ref="F650:F651"/>
    <mergeCell ref="C459:C460"/>
    <mergeCell ref="D459:D460"/>
    <mergeCell ref="D463:D464"/>
    <mergeCell ref="F459:F460"/>
    <mergeCell ref="B602:B604"/>
    <mergeCell ref="C602:C604"/>
    <mergeCell ref="D602:D604"/>
    <mergeCell ref="F602:F604"/>
    <mergeCell ref="D607:D609"/>
    <mergeCell ref="B447:B448"/>
    <mergeCell ref="K389:K390"/>
    <mergeCell ref="L389:L390"/>
    <mergeCell ref="M389:M390"/>
    <mergeCell ref="N389:N390"/>
    <mergeCell ref="O389:O390"/>
    <mergeCell ref="P389:P390"/>
    <mergeCell ref="E391:E392"/>
    <mergeCell ref="G391:G392"/>
    <mergeCell ref="H391:H392"/>
    <mergeCell ref="I391:I392"/>
    <mergeCell ref="J391:J392"/>
    <mergeCell ref="K391:K392"/>
    <mergeCell ref="L391:L392"/>
    <mergeCell ref="M391:M392"/>
    <mergeCell ref="N391:N392"/>
    <mergeCell ref="G394:G395"/>
    <mergeCell ref="H394:H395"/>
    <mergeCell ref="I394:I395"/>
    <mergeCell ref="E408:E409"/>
    <mergeCell ref="G408:G409"/>
    <mergeCell ref="H408:H409"/>
    <mergeCell ref="I408:I409"/>
    <mergeCell ref="J408:J409"/>
    <mergeCell ref="K408:K409"/>
    <mergeCell ref="L408:L409"/>
    <mergeCell ref="M408:M409"/>
    <mergeCell ref="N408:N409"/>
    <mergeCell ref="O408:O409"/>
    <mergeCell ref="P408:P409"/>
    <mergeCell ref="P403:P404"/>
    <mergeCell ref="P405:P406"/>
    <mergeCell ref="E435:E436"/>
    <mergeCell ref="H435:H436"/>
    <mergeCell ref="G435:G436"/>
    <mergeCell ref="I435:I436"/>
    <mergeCell ref="J435:J436"/>
    <mergeCell ref="K435:K436"/>
    <mergeCell ref="L435:L436"/>
    <mergeCell ref="M435:M436"/>
    <mergeCell ref="C463:C464"/>
    <mergeCell ref="N550:N551"/>
    <mergeCell ref="D447:D448"/>
    <mergeCell ref="F447:F448"/>
    <mergeCell ref="C449:C450"/>
    <mergeCell ref="C475:C476"/>
    <mergeCell ref="D475:D476"/>
    <mergeCell ref="F475:F476"/>
    <mergeCell ref="B477:B478"/>
    <mergeCell ref="K371:K372"/>
    <mergeCell ref="L371:L372"/>
    <mergeCell ref="M371:M372"/>
    <mergeCell ref="N371:N372"/>
    <mergeCell ref="O371:O372"/>
    <mergeCell ref="P371:P372"/>
    <mergeCell ref="G373:G374"/>
    <mergeCell ref="H373:H374"/>
    <mergeCell ref="I373:I374"/>
    <mergeCell ref="J373:J374"/>
    <mergeCell ref="K373:K374"/>
    <mergeCell ref="L373:L374"/>
    <mergeCell ref="M373:M374"/>
    <mergeCell ref="N373:N374"/>
    <mergeCell ref="O373:O374"/>
    <mergeCell ref="P373:P374"/>
    <mergeCell ref="G375:G376"/>
    <mergeCell ref="H375:H376"/>
    <mergeCell ref="I375:I376"/>
    <mergeCell ref="J375:J376"/>
    <mergeCell ref="K375:K376"/>
    <mergeCell ref="L375:L376"/>
    <mergeCell ref="M375:M376"/>
    <mergeCell ref="N375:N376"/>
    <mergeCell ref="O375:O376"/>
    <mergeCell ref="P375:P376"/>
    <mergeCell ref="G369:G370"/>
    <mergeCell ref="H369:H370"/>
    <mergeCell ref="I369:I370"/>
    <mergeCell ref="J369:J370"/>
    <mergeCell ref="K369:K370"/>
    <mergeCell ref="L369:L370"/>
    <mergeCell ref="M369:M370"/>
    <mergeCell ref="N369:N370"/>
    <mergeCell ref="O369:O370"/>
    <mergeCell ref="P369:P370"/>
    <mergeCell ref="O391:O392"/>
    <mergeCell ref="P391:P392"/>
    <mergeCell ref="E396:E397"/>
    <mergeCell ref="G396:G397"/>
    <mergeCell ref="H396:H397"/>
    <mergeCell ref="I396:I397"/>
    <mergeCell ref="O394:O395"/>
    <mergeCell ref="F396:F397"/>
    <mergeCell ref="E445:E446"/>
    <mergeCell ref="G449:G450"/>
    <mergeCell ref="H449:H450"/>
    <mergeCell ref="I449:I450"/>
    <mergeCell ref="J449:J450"/>
    <mergeCell ref="K449:K450"/>
    <mergeCell ref="L449:L450"/>
    <mergeCell ref="M449:M450"/>
    <mergeCell ref="N449:N450"/>
    <mergeCell ref="O449:O450"/>
    <mergeCell ref="P449:P450"/>
    <mergeCell ref="E455:E456"/>
    <mergeCell ref="G455:G456"/>
    <mergeCell ref="H455:H456"/>
    <mergeCell ref="I455:I456"/>
    <mergeCell ref="J455:J456"/>
    <mergeCell ref="K455:K456"/>
    <mergeCell ref="L455:L456"/>
    <mergeCell ref="M455:M456"/>
    <mergeCell ref="N455:N456"/>
    <mergeCell ref="O455:O456"/>
    <mergeCell ref="P455:P456"/>
    <mergeCell ref="E457:E458"/>
    <mergeCell ref="G457:G458"/>
    <mergeCell ref="H457:H458"/>
    <mergeCell ref="I457:I458"/>
    <mergeCell ref="J457:J458"/>
    <mergeCell ref="K457:K458"/>
    <mergeCell ref="L457:L458"/>
    <mergeCell ref="M457:M458"/>
    <mergeCell ref="N457:N458"/>
    <mergeCell ref="O457:O458"/>
    <mergeCell ref="P457:P458"/>
    <mergeCell ref="J419:J420"/>
    <mergeCell ref="K419:K420"/>
    <mergeCell ref="L419:L420"/>
    <mergeCell ref="M419:M420"/>
    <mergeCell ref="N419:N420"/>
    <mergeCell ref="O419:O420"/>
    <mergeCell ref="P419:P420"/>
    <mergeCell ref="E427:E428"/>
    <mergeCell ref="G427:G428"/>
    <mergeCell ref="H427:H428"/>
    <mergeCell ref="I427:I428"/>
    <mergeCell ref="J427:J428"/>
    <mergeCell ref="K427:K428"/>
    <mergeCell ref="E410:E411"/>
    <mergeCell ref="G410:G411"/>
    <mergeCell ref="H410:H411"/>
    <mergeCell ref="I410:I411"/>
    <mergeCell ref="J410:J411"/>
    <mergeCell ref="K410:K411"/>
    <mergeCell ref="L410:L411"/>
    <mergeCell ref="M410:M411"/>
    <mergeCell ref="K405:K406"/>
    <mergeCell ref="L405:L406"/>
    <mergeCell ref="P534:P535"/>
    <mergeCell ref="G536:G537"/>
    <mergeCell ref="L534:L535"/>
    <mergeCell ref="M534:M535"/>
    <mergeCell ref="H536:H537"/>
    <mergeCell ref="I536:I537"/>
    <mergeCell ref="J536:J537"/>
    <mergeCell ref="K536:K537"/>
    <mergeCell ref="L536:L537"/>
    <mergeCell ref="M536:M537"/>
    <mergeCell ref="N536:N537"/>
    <mergeCell ref="M403:M404"/>
    <mergeCell ref="O403:O404"/>
    <mergeCell ref="I403:I404"/>
    <mergeCell ref="H463:H464"/>
    <mergeCell ref="I463:I464"/>
    <mergeCell ref="J463:J464"/>
    <mergeCell ref="K463:K464"/>
    <mergeCell ref="L463:L464"/>
    <mergeCell ref="M463:M464"/>
    <mergeCell ref="N463:N464"/>
    <mergeCell ref="O463:O464"/>
    <mergeCell ref="P463:P464"/>
    <mergeCell ref="E465:E466"/>
    <mergeCell ref="G465:G466"/>
    <mergeCell ref="H465:H466"/>
    <mergeCell ref="I465:I466"/>
    <mergeCell ref="J465:J466"/>
    <mergeCell ref="K465:K466"/>
    <mergeCell ref="L465:L466"/>
    <mergeCell ref="M465:M466"/>
    <mergeCell ref="N465:N466"/>
    <mergeCell ref="O465:O466"/>
    <mergeCell ref="P465:P466"/>
    <mergeCell ref="E459:E460"/>
    <mergeCell ref="G471:G472"/>
    <mergeCell ref="H471:H472"/>
    <mergeCell ref="I471:I472"/>
    <mergeCell ref="J471:J472"/>
    <mergeCell ref="K471:K472"/>
    <mergeCell ref="L471:L472"/>
    <mergeCell ref="M471:M472"/>
    <mergeCell ref="N471:N472"/>
    <mergeCell ref="O471:O472"/>
    <mergeCell ref="P471:P472"/>
    <mergeCell ref="P508:P509"/>
    <mergeCell ref="P519:P520"/>
    <mergeCell ref="P521:P522"/>
    <mergeCell ref="G523:G524"/>
    <mergeCell ref="H523:H524"/>
    <mergeCell ref="I523:I524"/>
    <mergeCell ref="J523:J524"/>
    <mergeCell ref="K523:K524"/>
    <mergeCell ref="L523:L524"/>
    <mergeCell ref="M523:M524"/>
    <mergeCell ref="N523:N524"/>
    <mergeCell ref="O523:O524"/>
    <mergeCell ref="P523:P524"/>
    <mergeCell ref="G525:G526"/>
    <mergeCell ref="H525:H526"/>
    <mergeCell ref="I525:I526"/>
    <mergeCell ref="G437:G438"/>
    <mergeCell ref="G491:G492"/>
    <mergeCell ref="H491:H492"/>
    <mergeCell ref="P527:P528"/>
    <mergeCell ref="G532:G533"/>
    <mergeCell ref="H532:H533"/>
    <mergeCell ref="I532:I533"/>
    <mergeCell ref="J532:J533"/>
    <mergeCell ref="K532:K533"/>
    <mergeCell ref="L532:L533"/>
    <mergeCell ref="M532:M533"/>
    <mergeCell ref="N532:N533"/>
    <mergeCell ref="O532:O533"/>
    <mergeCell ref="P532:P533"/>
    <mergeCell ref="B498:B499"/>
    <mergeCell ref="C498:C499"/>
    <mergeCell ref="B508:B511"/>
    <mergeCell ref="C508:C511"/>
    <mergeCell ref="D508:D511"/>
    <mergeCell ref="F508:F511"/>
    <mergeCell ref="G508:G509"/>
    <mergeCell ref="H508:H509"/>
    <mergeCell ref="I508:I509"/>
    <mergeCell ref="J508:J509"/>
    <mergeCell ref="K508:K509"/>
    <mergeCell ref="L508:L509"/>
    <mergeCell ref="M508:M509"/>
    <mergeCell ref="N508:N509"/>
    <mergeCell ref="G500:G501"/>
    <mergeCell ref="H500:H501"/>
    <mergeCell ref="I500:I501"/>
    <mergeCell ref="J500:J501"/>
    <mergeCell ref="K500:K501"/>
    <mergeCell ref="L500:L501"/>
    <mergeCell ref="M500:M501"/>
    <mergeCell ref="N500:N501"/>
    <mergeCell ref="O500:O501"/>
    <mergeCell ref="P500:P501"/>
    <mergeCell ref="O508:O509"/>
    <mergeCell ref="G519:G520"/>
    <mergeCell ref="H519:H520"/>
    <mergeCell ref="I519:I520"/>
    <mergeCell ref="J519:J520"/>
    <mergeCell ref="K519:K520"/>
    <mergeCell ref="L519:L520"/>
    <mergeCell ref="M519:M520"/>
    <mergeCell ref="N519:N520"/>
    <mergeCell ref="O519:O520"/>
    <mergeCell ref="G521:G522"/>
    <mergeCell ref="H521:H522"/>
    <mergeCell ref="I521:I522"/>
    <mergeCell ref="J521:J522"/>
    <mergeCell ref="K521:K522"/>
    <mergeCell ref="L521:L522"/>
    <mergeCell ref="M521:M522"/>
    <mergeCell ref="N521:N522"/>
    <mergeCell ref="O521:O522"/>
    <mergeCell ref="C532:C533"/>
    <mergeCell ref="D532:D533"/>
    <mergeCell ref="E650:E651"/>
    <mergeCell ref="E527:E528"/>
    <mergeCell ref="E532:E533"/>
    <mergeCell ref="E519:E520"/>
    <mergeCell ref="E521:E522"/>
    <mergeCell ref="E523:E524"/>
    <mergeCell ref="E525:E526"/>
    <mergeCell ref="E534:E535"/>
    <mergeCell ref="E536:E537"/>
    <mergeCell ref="E538:E539"/>
    <mergeCell ref="E540:E541"/>
    <mergeCell ref="G534:G535"/>
    <mergeCell ref="H534:H535"/>
    <mergeCell ref="I534:I535"/>
    <mergeCell ref="J534:J535"/>
    <mergeCell ref="E652:E653"/>
    <mergeCell ref="E508:E509"/>
    <mergeCell ref="O536:O537"/>
    <mergeCell ref="E580:E581"/>
    <mergeCell ref="G580:G581"/>
    <mergeCell ref="H580:H581"/>
    <mergeCell ref="I580:I581"/>
    <mergeCell ref="J580:J581"/>
    <mergeCell ref="K580:K581"/>
    <mergeCell ref="L580:L581"/>
    <mergeCell ref="M580:M581"/>
    <mergeCell ref="N580:N581"/>
    <mergeCell ref="O580:O581"/>
    <mergeCell ref="K808:K809"/>
    <mergeCell ref="J525:J526"/>
    <mergeCell ref="K525:K526"/>
    <mergeCell ref="L525:L526"/>
    <mergeCell ref="M525:M526"/>
    <mergeCell ref="N525:N526"/>
    <mergeCell ref="O525:O526"/>
    <mergeCell ref="G527:G528"/>
    <mergeCell ref="L808:L809"/>
    <mergeCell ref="M808:M809"/>
    <mergeCell ref="N808:N809"/>
    <mergeCell ref="O808:O809"/>
    <mergeCell ref="H527:H528"/>
    <mergeCell ref="I527:I528"/>
    <mergeCell ref="J527:J528"/>
    <mergeCell ref="K527:K528"/>
    <mergeCell ref="L527:L528"/>
    <mergeCell ref="M527:M528"/>
    <mergeCell ref="N527:N528"/>
    <mergeCell ref="O527:O528"/>
    <mergeCell ref="K534:K535"/>
    <mergeCell ref="N534:N535"/>
    <mergeCell ref="O534:O535"/>
    <mergeCell ref="E654:E655"/>
    <mergeCell ref="E656:E657"/>
    <mergeCell ref="E658:E659"/>
    <mergeCell ref="E660:E661"/>
    <mergeCell ref="E662:E663"/>
    <mergeCell ref="E664:E665"/>
    <mergeCell ref="E666:E667"/>
    <mergeCell ref="F792:F793"/>
    <mergeCell ref="F794:F795"/>
    <mergeCell ref="F796:F797"/>
    <mergeCell ref="F798:F799"/>
    <mergeCell ref="F800:F801"/>
    <mergeCell ref="F802:F803"/>
    <mergeCell ref="B1206:J1206"/>
    <mergeCell ref="B1149:N1149"/>
    <mergeCell ref="B1150:L1150"/>
    <mergeCell ref="B1133:P1133"/>
    <mergeCell ref="B1189:M1189"/>
    <mergeCell ref="B1190:N1190"/>
    <mergeCell ref="B1193:P1193"/>
    <mergeCell ref="B1194:B1195"/>
    <mergeCell ref="C1194:C1195"/>
    <mergeCell ref="D1194:D1195"/>
    <mergeCell ref="F1194:F1195"/>
    <mergeCell ref="A1194:A1195"/>
    <mergeCell ref="A985:A986"/>
    <mergeCell ref="E1181:E1182"/>
    <mergeCell ref="B1021:B1022"/>
    <mergeCell ref="C1021:C1022"/>
    <mergeCell ref="D1021:D1022"/>
    <mergeCell ref="F1021:F1022"/>
    <mergeCell ref="A1021:A1022"/>
    <mergeCell ref="G1139:G1140"/>
    <mergeCell ref="H1139:H1140"/>
    <mergeCell ref="B1051:B1052"/>
    <mergeCell ref="C1051:C1052"/>
    <mergeCell ref="D1051:D1052"/>
    <mergeCell ref="E1051:E1052"/>
    <mergeCell ref="F1051:F1052"/>
    <mergeCell ref="D1053:D1054"/>
    <mergeCell ref="B1053:B1054"/>
    <mergeCell ref="C1053:C1054"/>
    <mergeCell ref="E1053:E1054"/>
    <mergeCell ref="F1053:F1054"/>
    <mergeCell ref="E1055:E1056"/>
    <mergeCell ref="F1055:F1056"/>
    <mergeCell ref="D1055:D1056"/>
    <mergeCell ref="C1055:C1056"/>
    <mergeCell ref="D1061:D1062"/>
    <mergeCell ref="C1061:C1062"/>
    <mergeCell ref="B1061:B1062"/>
    <mergeCell ref="F1071:F1072"/>
    <mergeCell ref="F1123:F1124"/>
    <mergeCell ref="A1123:A1124"/>
    <mergeCell ref="D1123:D1124"/>
    <mergeCell ref="C1123:C1124"/>
    <mergeCell ref="B1123:B1124"/>
    <mergeCell ref="B1129:P1129"/>
    <mergeCell ref="B1131:P1131"/>
    <mergeCell ref="B1136:O1136"/>
    <mergeCell ref="B1144:P1144"/>
    <mergeCell ref="L1141:L1142"/>
    <mergeCell ref="K1141:K1142"/>
    <mergeCell ref="M1141:M1142"/>
    <mergeCell ref="N1141:N1142"/>
    <mergeCell ref="O1141:O1142"/>
    <mergeCell ref="J1141:J1142"/>
    <mergeCell ref="I1141:I1142"/>
    <mergeCell ref="H1141:H1142"/>
    <mergeCell ref="G1141:G1142"/>
    <mergeCell ref="B1070:P1070"/>
    <mergeCell ref="B1073:P1073"/>
    <mergeCell ref="B1134:B1135"/>
    <mergeCell ref="C1134:C1135"/>
    <mergeCell ref="A1141:A1142"/>
    <mergeCell ref="E1139:E1140"/>
    <mergeCell ref="E1141:E1142"/>
    <mergeCell ref="B64:P64"/>
    <mergeCell ref="B101:P101"/>
    <mergeCell ref="B102:P102"/>
    <mergeCell ref="B133:P133"/>
    <mergeCell ref="B134:P134"/>
    <mergeCell ref="B169:P169"/>
    <mergeCell ref="B170:P170"/>
    <mergeCell ref="B172:P172"/>
    <mergeCell ref="B174:P174"/>
    <mergeCell ref="B182:N182"/>
    <mergeCell ref="B184:I184"/>
    <mergeCell ref="B187:P187"/>
    <mergeCell ref="B188:P188"/>
    <mergeCell ref="B214:P214"/>
    <mergeCell ref="B219:P219"/>
    <mergeCell ref="B254:P254"/>
    <mergeCell ref="B265:P265"/>
    <mergeCell ref="B267:P267"/>
    <mergeCell ref="B272:O272"/>
    <mergeCell ref="B274:P274"/>
    <mergeCell ref="B1043:P1043"/>
    <mergeCell ref="B706:P706"/>
    <mergeCell ref="B350:P350"/>
    <mergeCell ref="B291:B292"/>
    <mergeCell ref="C291:C292"/>
    <mergeCell ref="D291:D292"/>
    <mergeCell ref="F291:F292"/>
    <mergeCell ref="A291:A292"/>
    <mergeCell ref="N410:N411"/>
    <mergeCell ref="O410:O411"/>
    <mergeCell ref="P410:P411"/>
    <mergeCell ref="E483:E484"/>
    <mergeCell ref="G483:G484"/>
    <mergeCell ref="H483:H484"/>
    <mergeCell ref="I483:I484"/>
    <mergeCell ref="J483:J484"/>
    <mergeCell ref="K483:K484"/>
    <mergeCell ref="L483:L484"/>
    <mergeCell ref="M483:M484"/>
    <mergeCell ref="N483:N484"/>
    <mergeCell ref="O483:O484"/>
    <mergeCell ref="P483:P484"/>
    <mergeCell ref="B985:B986"/>
    <mergeCell ref="C985:C986"/>
    <mergeCell ref="B987:P987"/>
    <mergeCell ref="E321:E322"/>
    <mergeCell ref="G321:G322"/>
    <mergeCell ref="H321:H322"/>
    <mergeCell ref="I321:I322"/>
    <mergeCell ref="J321:J322"/>
    <mergeCell ref="K321:K322"/>
    <mergeCell ref="L321:L322"/>
    <mergeCell ref="M321:M322"/>
    <mergeCell ref="N321:N322"/>
    <mergeCell ref="O321:O322"/>
    <mergeCell ref="P321:P322"/>
    <mergeCell ref="I167:I168"/>
    <mergeCell ref="J167:J168"/>
    <mergeCell ref="K167:K168"/>
    <mergeCell ref="L167:L168"/>
    <mergeCell ref="M167:M168"/>
    <mergeCell ref="N167:N168"/>
    <mergeCell ref="O167:O168"/>
    <mergeCell ref="P167:P168"/>
    <mergeCell ref="B185:P185"/>
    <mergeCell ref="B203:P203"/>
    <mergeCell ref="I159:I160"/>
    <mergeCell ref="J159:J160"/>
    <mergeCell ref="K159:K160"/>
    <mergeCell ref="L159:L160"/>
    <mergeCell ref="M159:M160"/>
    <mergeCell ref="N159:N160"/>
    <mergeCell ref="O159:O160"/>
    <mergeCell ref="P159:P160"/>
    <mergeCell ref="E161:E162"/>
    <mergeCell ref="G161:G162"/>
    <mergeCell ref="H161:H162"/>
    <mergeCell ref="I161:I162"/>
    <mergeCell ref="J161:J162"/>
    <mergeCell ref="K161:K162"/>
    <mergeCell ref="L161:L162"/>
    <mergeCell ref="M161:M162"/>
    <mergeCell ref="N161:N162"/>
    <mergeCell ref="O161:O162"/>
    <mergeCell ref="P161:P162"/>
    <mergeCell ref="E163:E164"/>
    <mergeCell ref="G163:G164"/>
    <mergeCell ref="H163:H164"/>
    <mergeCell ref="I163:I164"/>
    <mergeCell ref="J163:J164"/>
    <mergeCell ref="K163:K164"/>
    <mergeCell ref="L163:L164"/>
    <mergeCell ref="M163:M164"/>
    <mergeCell ref="N163:N164"/>
    <mergeCell ref="O163:O164"/>
    <mergeCell ref="P163:P164"/>
    <mergeCell ref="E165:E166"/>
    <mergeCell ref="G165:G166"/>
    <mergeCell ref="H165:H166"/>
    <mergeCell ref="I165:I166"/>
    <mergeCell ref="J165:J166"/>
    <mergeCell ref="K165:K166"/>
    <mergeCell ref="L165:L166"/>
    <mergeCell ref="M165:M166"/>
    <mergeCell ref="N165:N166"/>
    <mergeCell ref="O165:O166"/>
    <mergeCell ref="P165:P166"/>
    <mergeCell ref="F167:F168"/>
    <mergeCell ref="F165:F166"/>
    <mergeCell ref="A442:A443"/>
    <mergeCell ref="B442:B443"/>
    <mergeCell ref="C442:C443"/>
    <mergeCell ref="D442:D443"/>
    <mergeCell ref="F442:F443"/>
    <mergeCell ref="B444:P444"/>
    <mergeCell ref="A451:A453"/>
    <mergeCell ref="B451:B453"/>
    <mergeCell ref="C451:C453"/>
    <mergeCell ref="D451:D453"/>
    <mergeCell ref="F451:F453"/>
    <mergeCell ref="B494:B496"/>
    <mergeCell ref="C494:C496"/>
    <mergeCell ref="D494:D496"/>
    <mergeCell ref="E495:E496"/>
    <mergeCell ref="F494:F496"/>
    <mergeCell ref="G494:G495"/>
    <mergeCell ref="H494:H495"/>
    <mergeCell ref="I494:I495"/>
    <mergeCell ref="J494:J495"/>
    <mergeCell ref="K494:K495"/>
    <mergeCell ref="L494:L495"/>
    <mergeCell ref="M494:M495"/>
    <mergeCell ref="N494:N495"/>
    <mergeCell ref="O494:O495"/>
    <mergeCell ref="P494:P495"/>
    <mergeCell ref="P491:P492"/>
    <mergeCell ref="A494:A496"/>
    <mergeCell ref="P498:P499"/>
    <mergeCell ref="E481:E482"/>
    <mergeCell ref="G481:G482"/>
    <mergeCell ref="H481:H482"/>
    <mergeCell ref="I481:I482"/>
    <mergeCell ref="J481:J482"/>
    <mergeCell ref="K481:K482"/>
    <mergeCell ref="L481:L482"/>
    <mergeCell ref="M481:M482"/>
    <mergeCell ref="N481:N482"/>
    <mergeCell ref="O481:O482"/>
    <mergeCell ref="P481:P482"/>
    <mergeCell ref="E473:E474"/>
    <mergeCell ref="G473:G474"/>
    <mergeCell ref="H473:H474"/>
    <mergeCell ref="I473:I474"/>
    <mergeCell ref="J473:J474"/>
    <mergeCell ref="K473:K474"/>
    <mergeCell ref="L473:L474"/>
    <mergeCell ref="M473:M474"/>
    <mergeCell ref="N473:N474"/>
    <mergeCell ref="O473:O474"/>
    <mergeCell ref="P473:P474"/>
    <mergeCell ref="L475:L476"/>
    <mergeCell ref="M475:M476"/>
    <mergeCell ref="N475:N476"/>
    <mergeCell ref="O475:O476"/>
    <mergeCell ref="P475:P476"/>
    <mergeCell ref="E477:E478"/>
    <mergeCell ref="J477:J478"/>
    <mergeCell ref="K477:K478"/>
    <mergeCell ref="L477:L478"/>
    <mergeCell ref="G489:G490"/>
    <mergeCell ref="H489:H490"/>
    <mergeCell ref="I489:I490"/>
    <mergeCell ref="J489:J490"/>
    <mergeCell ref="K489:K490"/>
    <mergeCell ref="L489:L490"/>
    <mergeCell ref="M489:M490"/>
    <mergeCell ref="N489:N490"/>
    <mergeCell ref="O489:O490"/>
    <mergeCell ref="P489:P490"/>
    <mergeCell ref="E491:E492"/>
    <mergeCell ref="K491:K492"/>
    <mergeCell ref="L491:L492"/>
    <mergeCell ref="M491:M492"/>
    <mergeCell ref="N491:N492"/>
    <mergeCell ref="O491:O492"/>
    <mergeCell ref="G475:G476"/>
    <mergeCell ref="H475:H476"/>
    <mergeCell ref="I475:I476"/>
    <mergeCell ref="J475:J476"/>
    <mergeCell ref="K475:K476"/>
    <mergeCell ref="E500:E501"/>
    <mergeCell ref="E498:E499"/>
    <mergeCell ref="G498:G499"/>
    <mergeCell ref="H498:H499"/>
    <mergeCell ref="M477:M478"/>
    <mergeCell ref="G477:G478"/>
    <mergeCell ref="H477:H478"/>
    <mergeCell ref="I477:I478"/>
    <mergeCell ref="O477:O478"/>
    <mergeCell ref="N477:N478"/>
    <mergeCell ref="P477:P478"/>
    <mergeCell ref="E475:E476"/>
    <mergeCell ref="E479:E480"/>
    <mergeCell ref="G479:G480"/>
    <mergeCell ref="H479:H480"/>
    <mergeCell ref="I479:I480"/>
    <mergeCell ref="J479:J480"/>
    <mergeCell ref="K479:K480"/>
    <mergeCell ref="L479:L480"/>
    <mergeCell ref="M479:M480"/>
    <mergeCell ref="N479:N480"/>
    <mergeCell ref="O479:O480"/>
    <mergeCell ref="P479:P480"/>
    <mergeCell ref="I498:I499"/>
    <mergeCell ref="J498:J499"/>
    <mergeCell ref="K498:K499"/>
    <mergeCell ref="L498:L499"/>
    <mergeCell ref="O498:O499"/>
    <mergeCell ref="N498:N499"/>
    <mergeCell ref="M498:M499"/>
    <mergeCell ref="F498:F499"/>
    <mergeCell ref="I491:I492"/>
    <mergeCell ref="J491:J492"/>
    <mergeCell ref="P577:P578"/>
    <mergeCell ref="F552:F553"/>
    <mergeCell ref="B549:P549"/>
    <mergeCell ref="B542:B543"/>
    <mergeCell ref="B544:B545"/>
    <mergeCell ref="C580:C581"/>
    <mergeCell ref="D580:D581"/>
    <mergeCell ref="P536:P537"/>
    <mergeCell ref="G538:G539"/>
    <mergeCell ref="H538:H539"/>
    <mergeCell ref="I538:I539"/>
    <mergeCell ref="J538:J539"/>
    <mergeCell ref="K538:K539"/>
    <mergeCell ref="L538:L539"/>
    <mergeCell ref="M538:M539"/>
    <mergeCell ref="N538:N539"/>
    <mergeCell ref="O538:O539"/>
    <mergeCell ref="P538:P539"/>
    <mergeCell ref="G540:G541"/>
    <mergeCell ref="H540:H541"/>
    <mergeCell ref="I540:I541"/>
    <mergeCell ref="J540:J541"/>
    <mergeCell ref="K540:K541"/>
    <mergeCell ref="L540:L541"/>
    <mergeCell ref="M540:M541"/>
    <mergeCell ref="N540:N541"/>
    <mergeCell ref="O540:O541"/>
    <mergeCell ref="P540:P541"/>
    <mergeCell ref="G542:G543"/>
    <mergeCell ref="H542:H543"/>
    <mergeCell ref="I542:I543"/>
    <mergeCell ref="J542:J543"/>
    <mergeCell ref="K542:K543"/>
    <mergeCell ref="L542:L543"/>
    <mergeCell ref="M542:M543"/>
    <mergeCell ref="N542:N543"/>
    <mergeCell ref="O542:O543"/>
    <mergeCell ref="P542:P543"/>
    <mergeCell ref="G544:G545"/>
    <mergeCell ref="H544:H545"/>
    <mergeCell ref="I544:I545"/>
    <mergeCell ref="J544:J545"/>
    <mergeCell ref="K544:K545"/>
    <mergeCell ref="L544:L545"/>
    <mergeCell ref="M544:M545"/>
    <mergeCell ref="N544:N545"/>
    <mergeCell ref="O544:O545"/>
    <mergeCell ref="P544:P545"/>
    <mergeCell ref="M832:M833"/>
    <mergeCell ref="N832:N833"/>
    <mergeCell ref="O832:O833"/>
    <mergeCell ref="N836:N837"/>
    <mergeCell ref="O836:O837"/>
    <mergeCell ref="O890:O891"/>
    <mergeCell ref="N906:N907"/>
    <mergeCell ref="O906:O907"/>
    <mergeCell ref="G880:G881"/>
    <mergeCell ref="H880:H881"/>
    <mergeCell ref="I880:I881"/>
    <mergeCell ref="J880:J881"/>
    <mergeCell ref="E906:E907"/>
    <mergeCell ref="G906:G907"/>
    <mergeCell ref="H906:H907"/>
    <mergeCell ref="P580:P581"/>
    <mergeCell ref="E542:E543"/>
    <mergeCell ref="E544:E545"/>
    <mergeCell ref="O550:O551"/>
    <mergeCell ref="E582:E583"/>
    <mergeCell ref="G582:G583"/>
    <mergeCell ref="H582:H583"/>
    <mergeCell ref="I582:I583"/>
    <mergeCell ref="J582:J583"/>
    <mergeCell ref="K582:K583"/>
    <mergeCell ref="L582:L583"/>
    <mergeCell ref="M582:M583"/>
    <mergeCell ref="N582:N583"/>
    <mergeCell ref="O582:O583"/>
    <mergeCell ref="P582:P583"/>
    <mergeCell ref="F582:F584"/>
    <mergeCell ref="D547:D548"/>
    <mergeCell ref="G558:G559"/>
    <mergeCell ref="H558:H559"/>
    <mergeCell ref="I558:I559"/>
    <mergeCell ref="J558:J559"/>
    <mergeCell ref="K558:K559"/>
    <mergeCell ref="L558:L559"/>
    <mergeCell ref="M558:M559"/>
    <mergeCell ref="N558:N559"/>
    <mergeCell ref="O558:O559"/>
    <mergeCell ref="P558:P559"/>
    <mergeCell ref="E558:E559"/>
    <mergeCell ref="E560:E561"/>
    <mergeCell ref="G560:G561"/>
    <mergeCell ref="H560:H561"/>
    <mergeCell ref="I560:I561"/>
    <mergeCell ref="J560:J561"/>
    <mergeCell ref="K560:K561"/>
    <mergeCell ref="L560:L561"/>
    <mergeCell ref="M560:M561"/>
    <mergeCell ref="N560:N561"/>
    <mergeCell ref="O560:O561"/>
    <mergeCell ref="P560:P561"/>
    <mergeCell ref="E577:E578"/>
    <mergeCell ref="G577:G578"/>
    <mergeCell ref="H577:H578"/>
    <mergeCell ref="I577:I578"/>
    <mergeCell ref="J577:J578"/>
    <mergeCell ref="K577:K578"/>
    <mergeCell ref="L577:L578"/>
    <mergeCell ref="M577:M578"/>
    <mergeCell ref="N577:N578"/>
    <mergeCell ref="O577:O578"/>
    <mergeCell ref="K908:K909"/>
    <mergeCell ref="L908:L909"/>
    <mergeCell ref="M908:M909"/>
    <mergeCell ref="N908:N909"/>
    <mergeCell ref="O908:O909"/>
    <mergeCell ref="E910:E911"/>
    <mergeCell ref="G910:G911"/>
    <mergeCell ref="H910:H911"/>
    <mergeCell ref="I910:I911"/>
    <mergeCell ref="J910:J911"/>
    <mergeCell ref="K910:K911"/>
    <mergeCell ref="L910:L911"/>
    <mergeCell ref="M910:M911"/>
    <mergeCell ref="N910:N911"/>
    <mergeCell ref="O910:O911"/>
    <mergeCell ref="E912:E913"/>
    <mergeCell ref="G912:G913"/>
    <mergeCell ref="H912:H913"/>
    <mergeCell ref="I912:I913"/>
    <mergeCell ref="J912:J913"/>
    <mergeCell ref="K912:K913"/>
    <mergeCell ref="L912:L913"/>
    <mergeCell ref="M912:M913"/>
    <mergeCell ref="N912:N913"/>
    <mergeCell ref="O912:O913"/>
    <mergeCell ref="G926:G927"/>
    <mergeCell ref="H926:H927"/>
    <mergeCell ref="I926:I927"/>
    <mergeCell ref="I923:I924"/>
    <mergeCell ref="J923:J924"/>
    <mergeCell ref="H923:H924"/>
    <mergeCell ref="G923:G924"/>
    <mergeCell ref="K923:K924"/>
    <mergeCell ref="L923:L924"/>
    <mergeCell ref="M923:M924"/>
    <mergeCell ref="N923:N924"/>
    <mergeCell ref="O923:O924"/>
    <mergeCell ref="B1055:B1056"/>
    <mergeCell ref="F1059:F1060"/>
    <mergeCell ref="E1059:E1060"/>
    <mergeCell ref="D1059:D1060"/>
    <mergeCell ref="C1059:C1060"/>
    <mergeCell ref="B1059:B1060"/>
    <mergeCell ref="A1053:A1054"/>
    <mergeCell ref="A1051:A1052"/>
    <mergeCell ref="A1055:A1056"/>
    <mergeCell ref="B1071:B1072"/>
    <mergeCell ref="C1071:C1072"/>
    <mergeCell ref="D1071:D1072"/>
    <mergeCell ref="A1071:A1072"/>
    <mergeCell ref="A1023:A1024"/>
    <mergeCell ref="A1025:A1026"/>
    <mergeCell ref="A1027:A1028"/>
    <mergeCell ref="A1029:A1030"/>
    <mergeCell ref="A1031:A1032"/>
    <mergeCell ref="A1033:A1034"/>
    <mergeCell ref="B1023:B1024"/>
    <mergeCell ref="C1023:C1024"/>
    <mergeCell ref="D1023:D1024"/>
    <mergeCell ref="F1023:F1024"/>
    <mergeCell ref="B1025:B1026"/>
    <mergeCell ref="F981:F984"/>
    <mergeCell ref="C981:C984"/>
    <mergeCell ref="B1035:P1035"/>
    <mergeCell ref="B1036:B1037"/>
    <mergeCell ref="C1036:C1037"/>
    <mergeCell ref="A1036:A1037"/>
    <mergeCell ref="D1036:D1037"/>
    <mergeCell ref="F1036:F1037"/>
    <mergeCell ref="A956:A957"/>
    <mergeCell ref="C956:C957"/>
    <mergeCell ref="D956:D957"/>
    <mergeCell ref="F958:F959"/>
    <mergeCell ref="A1049:A1050"/>
    <mergeCell ref="B1049:B1050"/>
    <mergeCell ref="C1049:C1050"/>
    <mergeCell ref="E1049:E1050"/>
    <mergeCell ref="F1049:F1050"/>
    <mergeCell ref="A1009:A1011"/>
    <mergeCell ref="B1038:B1039"/>
    <mergeCell ref="A961:A962"/>
    <mergeCell ref="B973:B974"/>
    <mergeCell ref="B960:P960"/>
    <mergeCell ref="C1012:C1013"/>
    <mergeCell ref="B1012:B1013"/>
    <mergeCell ref="D1012:D1013"/>
    <mergeCell ref="E1012:E1013"/>
    <mergeCell ref="F1012:F1013"/>
    <mergeCell ref="D1014:D1015"/>
    <mergeCell ref="C1014:C1015"/>
    <mergeCell ref="B1014:B1015"/>
    <mergeCell ref="F1014:F1015"/>
    <mergeCell ref="B1064:B1065"/>
    <mergeCell ref="B1066:B1067"/>
    <mergeCell ref="B1068:B1069"/>
    <mergeCell ref="A1064:A1065"/>
    <mergeCell ref="A1066:A1067"/>
    <mergeCell ref="A1068:A1069"/>
    <mergeCell ref="C1064:C1065"/>
    <mergeCell ref="C1066:C1067"/>
    <mergeCell ref="C1068:C1069"/>
    <mergeCell ref="N934:N935"/>
    <mergeCell ref="O934:O935"/>
    <mergeCell ref="P934:P935"/>
    <mergeCell ref="G939:G940"/>
    <mergeCell ref="H939:H940"/>
    <mergeCell ref="I939:I940"/>
    <mergeCell ref="J939:J940"/>
    <mergeCell ref="K939:K940"/>
    <mergeCell ref="L939:L940"/>
    <mergeCell ref="N42:N43"/>
    <mergeCell ref="N44:N45"/>
    <mergeCell ref="N157:N158"/>
    <mergeCell ref="B303:P303"/>
    <mergeCell ref="A508:A511"/>
    <mergeCell ref="A512:A513"/>
    <mergeCell ref="A514:A515"/>
    <mergeCell ref="B512:B513"/>
    <mergeCell ref="B514:B515"/>
    <mergeCell ref="C512:C513"/>
    <mergeCell ref="C514:C515"/>
    <mergeCell ref="D512:D513"/>
    <mergeCell ref="D514:D515"/>
    <mergeCell ref="F512:F513"/>
    <mergeCell ref="F514:F515"/>
    <mergeCell ref="B563:B564"/>
    <mergeCell ref="C563:C564"/>
    <mergeCell ref="D563:D564"/>
    <mergeCell ref="F563:F564"/>
    <mergeCell ref="A563:A564"/>
    <mergeCell ref="A717:A718"/>
    <mergeCell ref="B717:B718"/>
    <mergeCell ref="C717:C718"/>
    <mergeCell ref="D717:D718"/>
    <mergeCell ref="E717:E718"/>
    <mergeCell ref="F717:F718"/>
    <mergeCell ref="N74:N75"/>
    <mergeCell ref="N76:N77"/>
    <mergeCell ref="K678:K679"/>
    <mergeCell ref="E898:E899"/>
    <mergeCell ref="E896:E897"/>
    <mergeCell ref="G898:G899"/>
    <mergeCell ref="H898:H899"/>
    <mergeCell ref="I898:I899"/>
    <mergeCell ref="J898:J899"/>
    <mergeCell ref="K898:K899"/>
    <mergeCell ref="L898:L899"/>
    <mergeCell ref="M898:M899"/>
    <mergeCell ref="N898:N899"/>
    <mergeCell ref="O898:O899"/>
    <mergeCell ref="K836:K837"/>
    <mergeCell ref="L836:L837"/>
    <mergeCell ref="M836:M837"/>
    <mergeCell ref="L812:L813"/>
    <mergeCell ref="M812:M813"/>
    <mergeCell ref="N812:N813"/>
    <mergeCell ref="O812:O813"/>
    <mergeCell ref="E828:E829"/>
    <mergeCell ref="G828:G829"/>
    <mergeCell ref="H828:H829"/>
    <mergeCell ref="E908:E909"/>
    <mergeCell ref="G908:G909"/>
    <mergeCell ref="H908:H909"/>
    <mergeCell ref="I908:I909"/>
    <mergeCell ref="J908:J909"/>
    <mergeCell ref="I828:I829"/>
    <mergeCell ref="J828:J829"/>
    <mergeCell ref="K828:K829"/>
    <mergeCell ref="L828:L829"/>
    <mergeCell ref="M828:M829"/>
    <mergeCell ref="N828:N829"/>
    <mergeCell ref="O828:O829"/>
    <mergeCell ref="E832:E833"/>
    <mergeCell ref="G832:G833"/>
    <mergeCell ref="H832:H833"/>
    <mergeCell ref="I832:I833"/>
    <mergeCell ref="J832:J833"/>
    <mergeCell ref="K832:K833"/>
    <mergeCell ref="L832:L833"/>
    <mergeCell ref="C1025:C1026"/>
    <mergeCell ref="D1025:D1026"/>
    <mergeCell ref="F1025:F1026"/>
    <mergeCell ref="B1027:B1028"/>
    <mergeCell ref="C1027:C1028"/>
    <mergeCell ref="D1027:D1028"/>
    <mergeCell ref="F1027:F1028"/>
    <mergeCell ref="B1029:B1030"/>
    <mergeCell ref="C1029:C1030"/>
    <mergeCell ref="D1029:D1030"/>
    <mergeCell ref="F1029:F1030"/>
    <mergeCell ref="B1031:B1032"/>
    <mergeCell ref="C1031:C1032"/>
    <mergeCell ref="D1031:D1032"/>
    <mergeCell ref="F1031:F1032"/>
    <mergeCell ref="B1033:B1034"/>
    <mergeCell ref="C1033:C1034"/>
    <mergeCell ref="D1033:D1034"/>
    <mergeCell ref="F1033:F1034"/>
    <mergeCell ref="I906:I907"/>
    <mergeCell ref="J906:J907"/>
    <mergeCell ref="K906:K907"/>
    <mergeCell ref="L906:L907"/>
    <mergeCell ref="M906:M907"/>
    <mergeCell ref="B1008:P1008"/>
    <mergeCell ref="B1009:B1011"/>
    <mergeCell ref="C1009:C1011"/>
    <mergeCell ref="D961:D962"/>
    <mergeCell ref="B963:B964"/>
    <mergeCell ref="C963:C964"/>
    <mergeCell ref="D963:D964"/>
    <mergeCell ref="F961:F962"/>
    <mergeCell ref="F963:F964"/>
    <mergeCell ref="C965:C966"/>
    <mergeCell ref="D965:D966"/>
    <mergeCell ref="F965:F966"/>
    <mergeCell ref="N926:N927"/>
    <mergeCell ref="O926:O927"/>
    <mergeCell ref="P908:P909"/>
    <mergeCell ref="K920:K921"/>
    <mergeCell ref="L920:L921"/>
    <mergeCell ref="M920:M921"/>
    <mergeCell ref="N920:N921"/>
    <mergeCell ref="O920:O921"/>
    <mergeCell ref="P920:P921"/>
    <mergeCell ref="I934:I935"/>
    <mergeCell ref="J934:J935"/>
    <mergeCell ref="K934:K935"/>
    <mergeCell ref="L934:L935"/>
    <mergeCell ref="M934:M935"/>
  </mergeCells>
  <phoneticPr fontId="10" type="noConversion"/>
  <pageMargins left="0.51181102362204722" right="0.15748031496062992" top="0.59055118110236227" bottom="0.35433070866141736" header="0.39370078740157483" footer="0.31496062992125984"/>
  <pageSetup paperSize="9" scale="10" firstPageNumber="46" fitToHeight="50" orientation="landscape" useFirstPageNumber="1" r:id="rId1"/>
  <headerFooter differentFirst="1">
    <oddHeader>&amp;C&amp;P</oddHeader>
    <firstHeader>&amp;C&amp;P</firstHeader>
  </headerFooter>
  <rowBreaks count="1" manualBreakCount="1">
    <brk id="629"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с новым КНИ</vt:lpstr>
      <vt:lpstr>'с новым КНИ'!Заголовки_для_печати</vt:lpstr>
      <vt:lpstr>'с новым КНИ'!Область_печати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Айтжан, Мейрембаев [ERI]</dc:creator>
  <cp:lastModifiedBy>RePack by Diakov</cp:lastModifiedBy>
  <cp:lastPrinted>2026-03-02T08:42:44Z</cp:lastPrinted>
  <dcterms:created xsi:type="dcterms:W3CDTF">2015-06-05T18:17:20Z</dcterms:created>
  <dcterms:modified xsi:type="dcterms:W3CDTF">2026-08-17T04:17:24Z</dcterms:modified>
</cp:coreProperties>
</file>