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ПРР\Изменения в сентябре  2026 года\Новая папка\"/>
    </mc:Choice>
  </mc:AlternateContent>
  <bookViews>
    <workbookView xWindow="0" yWindow="60" windowWidth="15600" windowHeight="11700"/>
  </bookViews>
  <sheets>
    <sheet name="разделы 1-3" sheetId="2" r:id="rId1"/>
    <sheet name="Карта" sheetId="5" r:id="rId2"/>
    <sheet name="расшифровка по цвету" sheetId="4" r:id="rId3"/>
  </sheets>
  <definedNames>
    <definedName name="_xlnm._FilterDatabase" localSheetId="0" hidden="1">'разделы 1-3'!$A$113:$P$536</definedName>
    <definedName name="_xlnm.Print_Titles" localSheetId="1">Карта!$3:$5</definedName>
    <definedName name="_xlnm.Print_Titles" localSheetId="0">'разделы 1-3'!$15:$17</definedName>
    <definedName name="_xlnm.Print_Area" localSheetId="0">'разделы 1-3'!$A$7:$P$562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7" i="2" l="1"/>
  <c r="H547" i="2" l="1"/>
  <c r="I547" i="2"/>
  <c r="J547" i="2"/>
  <c r="K547" i="2"/>
  <c r="H546" i="2"/>
  <c r="I546" i="2"/>
  <c r="J546" i="2"/>
  <c r="K546" i="2"/>
  <c r="H544" i="2"/>
  <c r="I544" i="2"/>
  <c r="J544" i="2"/>
  <c r="K544" i="2"/>
  <c r="H545" i="2"/>
  <c r="I545" i="2"/>
  <c r="J545" i="2"/>
  <c r="K545" i="2"/>
  <c r="H548" i="2"/>
  <c r="I548" i="2"/>
  <c r="J548" i="2"/>
  <c r="K548" i="2"/>
  <c r="G548" i="2"/>
  <c r="H89" i="2"/>
  <c r="I89" i="2"/>
  <c r="J89" i="2"/>
  <c r="K89" i="2"/>
  <c r="L89" i="2"/>
  <c r="M89" i="2"/>
  <c r="H90" i="2"/>
  <c r="I90" i="2"/>
  <c r="J90" i="2"/>
  <c r="K90" i="2"/>
  <c r="L90" i="2"/>
  <c r="M90" i="2"/>
  <c r="H91" i="2"/>
  <c r="I91" i="2"/>
  <c r="J91" i="2"/>
  <c r="K91" i="2"/>
  <c r="L91" i="2"/>
  <c r="M91" i="2"/>
  <c r="H92" i="2"/>
  <c r="I92" i="2"/>
  <c r="J92" i="2"/>
  <c r="K92" i="2"/>
  <c r="L92" i="2"/>
  <c r="M92" i="2"/>
  <c r="G90" i="2"/>
  <c r="G91" i="2"/>
  <c r="G92" i="2"/>
  <c r="G89" i="2"/>
  <c r="H35" i="2" l="1"/>
  <c r="G35" i="2"/>
  <c r="H475" i="2" l="1"/>
  <c r="H478" i="2"/>
  <c r="I478" i="2"/>
  <c r="I475" i="2" s="1"/>
  <c r="J478" i="2"/>
  <c r="J475" i="2" s="1"/>
  <c r="K478" i="2"/>
  <c r="K475" i="2" s="1"/>
  <c r="G478" i="2"/>
  <c r="G475" i="2" s="1"/>
  <c r="H479" i="2"/>
  <c r="I479" i="2"/>
  <c r="J479" i="2"/>
  <c r="K479" i="2"/>
  <c r="G479" i="2"/>
  <c r="K540" i="2" l="1"/>
  <c r="K536" i="2" s="1"/>
  <c r="J540" i="2"/>
  <c r="J536" i="2" s="1"/>
  <c r="I540" i="2"/>
  <c r="I536" i="2" s="1"/>
  <c r="H540" i="2"/>
  <c r="G540" i="2"/>
  <c r="H536" i="2"/>
  <c r="G536" i="2"/>
  <c r="K531" i="2"/>
  <c r="J531" i="2"/>
  <c r="I531" i="2"/>
  <c r="H531" i="2"/>
  <c r="G531" i="2"/>
  <c r="K530" i="2"/>
  <c r="J530" i="2"/>
  <c r="I530" i="2"/>
  <c r="H530" i="2"/>
  <c r="G530" i="2"/>
  <c r="K528" i="2"/>
  <c r="J528" i="2"/>
  <c r="I528" i="2"/>
  <c r="I527" i="2" s="1"/>
  <c r="H528" i="2"/>
  <c r="G528" i="2"/>
  <c r="K515" i="2"/>
  <c r="J515" i="2"/>
  <c r="I515" i="2"/>
  <c r="H515" i="2"/>
  <c r="H511" i="2" s="1"/>
  <c r="G515" i="2"/>
  <c r="K514" i="2"/>
  <c r="J514" i="2"/>
  <c r="I514" i="2"/>
  <c r="H514" i="2"/>
  <c r="G514" i="2"/>
  <c r="K504" i="2"/>
  <c r="J504" i="2"/>
  <c r="J500" i="2" s="1"/>
  <c r="I504" i="2"/>
  <c r="I500" i="2" s="1"/>
  <c r="H504" i="2"/>
  <c r="H500" i="2" s="1"/>
  <c r="G504" i="2"/>
  <c r="G500" i="2" s="1"/>
  <c r="K503" i="2"/>
  <c r="J503" i="2"/>
  <c r="I503" i="2"/>
  <c r="H503" i="2"/>
  <c r="G503" i="2"/>
  <c r="K493" i="2"/>
  <c r="J493" i="2"/>
  <c r="I493" i="2"/>
  <c r="H493" i="2"/>
  <c r="G493" i="2"/>
  <c r="K492" i="2"/>
  <c r="J492" i="2"/>
  <c r="J489" i="2" s="1"/>
  <c r="I492" i="2"/>
  <c r="H492" i="2"/>
  <c r="G492" i="2"/>
  <c r="I489" i="2"/>
  <c r="K466" i="2"/>
  <c r="J466" i="2"/>
  <c r="I466" i="2"/>
  <c r="H466" i="2"/>
  <c r="H462" i="2" s="1"/>
  <c r="G466" i="2"/>
  <c r="K465" i="2"/>
  <c r="J465" i="2"/>
  <c r="I465" i="2"/>
  <c r="H465" i="2"/>
  <c r="G465" i="2"/>
  <c r="I462" i="2"/>
  <c r="K451" i="2"/>
  <c r="J451" i="2"/>
  <c r="I451" i="2"/>
  <c r="H451" i="2"/>
  <c r="G451" i="2"/>
  <c r="K450" i="2"/>
  <c r="J450" i="2"/>
  <c r="I450" i="2"/>
  <c r="H450" i="2"/>
  <c r="G450" i="2"/>
  <c r="K449" i="2"/>
  <c r="J449" i="2"/>
  <c r="I449" i="2"/>
  <c r="H449" i="2"/>
  <c r="G449" i="2"/>
  <c r="K447" i="2"/>
  <c r="J447" i="2"/>
  <c r="I447" i="2"/>
  <c r="H447" i="2"/>
  <c r="G447" i="2"/>
  <c r="K437" i="2"/>
  <c r="J437" i="2"/>
  <c r="I437" i="2"/>
  <c r="H437" i="2"/>
  <c r="G437" i="2"/>
  <c r="K436" i="2"/>
  <c r="J436" i="2"/>
  <c r="I436" i="2"/>
  <c r="H436" i="2"/>
  <c r="G436" i="2"/>
  <c r="G433" i="2" s="1"/>
  <c r="H433" i="2"/>
  <c r="K416" i="2"/>
  <c r="J416" i="2"/>
  <c r="I416" i="2"/>
  <c r="H416" i="2"/>
  <c r="G416" i="2"/>
  <c r="K415" i="2"/>
  <c r="J415" i="2"/>
  <c r="I415" i="2"/>
  <c r="H415" i="2"/>
  <c r="G415" i="2"/>
  <c r="G412" i="2" s="1"/>
  <c r="K414" i="2"/>
  <c r="K412" i="2" s="1"/>
  <c r="J414" i="2"/>
  <c r="I414" i="2"/>
  <c r="H414" i="2"/>
  <c r="G414" i="2"/>
  <c r="K401" i="2"/>
  <c r="K397" i="2" s="1"/>
  <c r="J401" i="2"/>
  <c r="I401" i="2"/>
  <c r="H401" i="2"/>
  <c r="H397" i="2" s="1"/>
  <c r="G401" i="2"/>
  <c r="G397" i="2" s="1"/>
  <c r="K400" i="2"/>
  <c r="J400" i="2"/>
  <c r="J397" i="2" s="1"/>
  <c r="I400" i="2"/>
  <c r="H400" i="2"/>
  <c r="G400" i="2"/>
  <c r="G399" i="2"/>
  <c r="K389" i="2"/>
  <c r="J389" i="2"/>
  <c r="I389" i="2"/>
  <c r="H389" i="2"/>
  <c r="G389" i="2"/>
  <c r="K388" i="2"/>
  <c r="K385" i="2" s="1"/>
  <c r="J388" i="2"/>
  <c r="J385" i="2" s="1"/>
  <c r="I388" i="2"/>
  <c r="H388" i="2"/>
  <c r="G388" i="2"/>
  <c r="H385" i="2"/>
  <c r="K371" i="2"/>
  <c r="J371" i="2"/>
  <c r="I371" i="2"/>
  <c r="H371" i="2"/>
  <c r="G371" i="2"/>
  <c r="K370" i="2"/>
  <c r="K367" i="2" s="1"/>
  <c r="J370" i="2"/>
  <c r="I370" i="2"/>
  <c r="H370" i="2"/>
  <c r="G370" i="2"/>
  <c r="K356" i="2"/>
  <c r="J356" i="2"/>
  <c r="J352" i="2" s="1"/>
  <c r="I356" i="2"/>
  <c r="H356" i="2"/>
  <c r="H352" i="2" s="1"/>
  <c r="G356" i="2"/>
  <c r="G352" i="2" s="1"/>
  <c r="K352" i="2"/>
  <c r="I352" i="2"/>
  <c r="G527" i="2" l="1"/>
  <c r="I397" i="2"/>
  <c r="J462" i="2"/>
  <c r="K500" i="2"/>
  <c r="H527" i="2"/>
  <c r="I433" i="2"/>
  <c r="I511" i="2"/>
  <c r="K527" i="2"/>
  <c r="J527" i="2"/>
  <c r="H367" i="2"/>
  <c r="G385" i="2"/>
  <c r="H412" i="2"/>
  <c r="J433" i="2"/>
  <c r="G462" i="2"/>
  <c r="G489" i="2"/>
  <c r="J511" i="2"/>
  <c r="K489" i="2"/>
  <c r="G367" i="2"/>
  <c r="I367" i="2"/>
  <c r="I412" i="2"/>
  <c r="K433" i="2"/>
  <c r="H489" i="2"/>
  <c r="K511" i="2"/>
  <c r="K462" i="2"/>
  <c r="J367" i="2"/>
  <c r="I385" i="2"/>
  <c r="J412" i="2"/>
  <c r="G511" i="2"/>
  <c r="F29" i="5"/>
  <c r="F55" i="5"/>
  <c r="F54" i="5"/>
  <c r="F53" i="5"/>
  <c r="F52" i="5"/>
  <c r="F51" i="5"/>
  <c r="F50" i="5"/>
  <c r="F49" i="5"/>
  <c r="F48" i="5"/>
  <c r="F47" i="5"/>
  <c r="F46" i="5"/>
  <c r="F45" i="5"/>
  <c r="F44" i="5"/>
  <c r="F43" i="5"/>
  <c r="F42" i="5"/>
  <c r="F41" i="5"/>
  <c r="F40" i="5"/>
  <c r="F39" i="5"/>
  <c r="F38" i="5"/>
  <c r="F37" i="5"/>
  <c r="F36" i="5"/>
  <c r="F35" i="5"/>
  <c r="F34" i="5"/>
  <c r="F68" i="5"/>
  <c r="F67" i="5"/>
  <c r="F66" i="5"/>
  <c r="F65" i="5"/>
  <c r="F64" i="5"/>
  <c r="F63" i="5"/>
  <c r="F62" i="5"/>
  <c r="F61" i="5"/>
  <c r="F60" i="5"/>
  <c r="F59" i="5"/>
  <c r="F58" i="5"/>
  <c r="F83" i="5"/>
  <c r="F82" i="5"/>
  <c r="F81" i="5"/>
  <c r="F80" i="5"/>
  <c r="F79" i="5"/>
  <c r="F78" i="5"/>
  <c r="F77" i="5"/>
  <c r="F76" i="5"/>
  <c r="F75" i="5"/>
  <c r="F74" i="5"/>
  <c r="F73" i="5"/>
  <c r="F96" i="5"/>
  <c r="F95" i="5"/>
  <c r="F94" i="5"/>
  <c r="F93" i="5"/>
  <c r="F92" i="5"/>
  <c r="F91" i="5"/>
  <c r="F90" i="5"/>
  <c r="F89" i="5"/>
  <c r="F88" i="5"/>
  <c r="F87" i="5"/>
  <c r="F86" i="5"/>
  <c r="F109" i="5"/>
  <c r="F108" i="5"/>
  <c r="F107" i="5"/>
  <c r="F106" i="5"/>
  <c r="F105" i="5"/>
  <c r="F104" i="5"/>
  <c r="F103" i="5"/>
  <c r="F102" i="5"/>
  <c r="F101" i="5"/>
  <c r="F100" i="5"/>
  <c r="F99" i="5"/>
  <c r="F121" i="5"/>
  <c r="F135" i="5"/>
  <c r="F134" i="5"/>
  <c r="F133" i="5"/>
  <c r="F132" i="5"/>
  <c r="F131" i="5"/>
  <c r="F130" i="5"/>
  <c r="F129" i="5"/>
  <c r="F128" i="5"/>
  <c r="F126" i="5"/>
  <c r="F125" i="5"/>
  <c r="F161" i="5"/>
  <c r="F160" i="5"/>
  <c r="F159" i="5"/>
  <c r="F158" i="5"/>
  <c r="F157" i="5"/>
  <c r="F156" i="5"/>
  <c r="F155" i="5"/>
  <c r="F154" i="5"/>
  <c r="F153" i="5"/>
  <c r="F152" i="5"/>
  <c r="F151" i="5"/>
  <c r="F174" i="5"/>
  <c r="F173" i="5"/>
  <c r="F172" i="5"/>
  <c r="F171" i="5"/>
  <c r="F170" i="5"/>
  <c r="F169" i="5"/>
  <c r="F168" i="5"/>
  <c r="F167" i="5"/>
  <c r="F166" i="5"/>
  <c r="F165" i="5"/>
  <c r="F164" i="5"/>
  <c r="F187" i="5"/>
  <c r="F186" i="5"/>
  <c r="F185" i="5"/>
  <c r="F184" i="5"/>
  <c r="F183" i="5"/>
  <c r="F182" i="5"/>
  <c r="F181" i="5"/>
  <c r="F180" i="5"/>
  <c r="F179" i="5"/>
  <c r="F178" i="5"/>
  <c r="F177" i="5"/>
  <c r="F200" i="5"/>
  <c r="F199" i="5"/>
  <c r="F198" i="5"/>
  <c r="F197" i="5"/>
  <c r="F196" i="5"/>
  <c r="F195" i="5"/>
  <c r="F194" i="5"/>
  <c r="F193" i="5"/>
  <c r="F192" i="5"/>
  <c r="F191" i="5"/>
  <c r="F190" i="5"/>
  <c r="F213" i="5"/>
  <c r="F212" i="5"/>
  <c r="F211" i="5"/>
  <c r="F210" i="5"/>
  <c r="F209" i="5"/>
  <c r="F208" i="5"/>
  <c r="F207" i="5"/>
  <c r="F206" i="5"/>
  <c r="F205" i="5"/>
  <c r="F204" i="5"/>
  <c r="F203" i="5"/>
  <c r="F226" i="5"/>
  <c r="F225" i="5"/>
  <c r="F224" i="5"/>
  <c r="F223" i="5"/>
  <c r="F222" i="5"/>
  <c r="F221" i="5"/>
  <c r="F220" i="5"/>
  <c r="F219" i="5"/>
  <c r="F218" i="5"/>
  <c r="F217" i="5"/>
  <c r="F216" i="5"/>
  <c r="F239" i="5"/>
  <c r="F238" i="5"/>
  <c r="F237" i="5"/>
  <c r="F236" i="5"/>
  <c r="F235" i="5"/>
  <c r="F234" i="5"/>
  <c r="F233" i="5"/>
  <c r="F232" i="5"/>
  <c r="F231" i="5"/>
  <c r="F230" i="5"/>
  <c r="F229" i="5"/>
  <c r="F252" i="5"/>
  <c r="F251" i="5"/>
  <c r="F250" i="5"/>
  <c r="F249" i="5"/>
  <c r="F248" i="5"/>
  <c r="F247" i="5"/>
  <c r="F246" i="5"/>
  <c r="F245" i="5"/>
  <c r="F244" i="5"/>
  <c r="F243" i="5"/>
  <c r="F242" i="5"/>
  <c r="F265" i="5"/>
  <c r="F264" i="5"/>
  <c r="F263" i="5"/>
  <c r="F262" i="5"/>
  <c r="F261" i="5"/>
  <c r="F260" i="5"/>
  <c r="F259" i="5"/>
  <c r="F258" i="5"/>
  <c r="F257" i="5"/>
  <c r="F256" i="5"/>
  <c r="F255" i="5"/>
  <c r="F277" i="5"/>
  <c r="L557" i="2" l="1"/>
  <c r="M557" i="2"/>
  <c r="L543" i="2"/>
  <c r="M543" i="2"/>
  <c r="H86" i="2" l="1"/>
  <c r="H93" i="2" s="1"/>
  <c r="I86" i="2"/>
  <c r="J86" i="2"/>
  <c r="K86" i="2"/>
  <c r="L86" i="2"/>
  <c r="M86" i="2"/>
  <c r="G86" i="2"/>
  <c r="G93" i="2" s="1"/>
  <c r="H185" i="2" l="1"/>
  <c r="G185" i="2"/>
  <c r="H186" i="2"/>
  <c r="I186" i="2"/>
  <c r="J186" i="2"/>
  <c r="K186" i="2"/>
  <c r="L186" i="2"/>
  <c r="M186" i="2"/>
  <c r="G186" i="2"/>
  <c r="J152" i="2" l="1"/>
  <c r="K152" i="2"/>
  <c r="L152" i="2"/>
  <c r="M152" i="2"/>
  <c r="I152" i="2"/>
  <c r="J165" i="2"/>
  <c r="K165" i="2"/>
  <c r="L165" i="2"/>
  <c r="M165" i="2"/>
  <c r="I165" i="2"/>
  <c r="I185" i="2" l="1"/>
  <c r="M185" i="2"/>
  <c r="L185" i="2"/>
  <c r="K185" i="2"/>
  <c r="J185" i="2"/>
  <c r="J23" i="2"/>
  <c r="J35" i="2" s="1"/>
  <c r="J93" i="2" s="1"/>
  <c r="K23" i="2"/>
  <c r="K35" i="2" s="1"/>
  <c r="K93" i="2" s="1"/>
  <c r="L23" i="2"/>
  <c r="L35" i="2" s="1"/>
  <c r="L93" i="2" s="1"/>
  <c r="M23" i="2"/>
  <c r="M35" i="2" s="1"/>
  <c r="M93" i="2" s="1"/>
  <c r="I23" i="2"/>
  <c r="I35" i="2" s="1"/>
  <c r="I93" i="2" s="1"/>
  <c r="F9" i="5" l="1"/>
  <c r="G217" i="2" l="1"/>
  <c r="H215" i="2"/>
  <c r="H334" i="2" s="1"/>
  <c r="H341" i="2" s="1"/>
  <c r="H551" i="2" s="1"/>
  <c r="I215" i="2"/>
  <c r="I334" i="2" s="1"/>
  <c r="I341" i="2" s="1"/>
  <c r="I551" i="2" s="1"/>
  <c r="J215" i="2"/>
  <c r="J334" i="2" s="1"/>
  <c r="J341" i="2" s="1"/>
  <c r="J551" i="2" s="1"/>
  <c r="K215" i="2"/>
  <c r="K334" i="2" s="1"/>
  <c r="K341" i="2" s="1"/>
  <c r="K551" i="2" s="1"/>
  <c r="L215" i="2"/>
  <c r="L334" i="2" s="1"/>
  <c r="L341" i="2" s="1"/>
  <c r="L551" i="2" s="1"/>
  <c r="M215" i="2"/>
  <c r="M334" i="2" s="1"/>
  <c r="M341" i="2" s="1"/>
  <c r="M551" i="2" s="1"/>
  <c r="G215" i="2"/>
  <c r="G334" i="2" s="1"/>
  <c r="G341" i="2" s="1"/>
  <c r="G551" i="2" s="1"/>
  <c r="H130" i="2" l="1"/>
  <c r="I130" i="2"/>
  <c r="J130" i="2"/>
  <c r="K130" i="2"/>
  <c r="L130" i="2"/>
  <c r="M130" i="2"/>
  <c r="G130" i="2"/>
  <c r="H137" i="2" l="1"/>
  <c r="H145" i="2" s="1"/>
  <c r="I137" i="2"/>
  <c r="I145" i="2" s="1"/>
  <c r="J137" i="2"/>
  <c r="J145" i="2" s="1"/>
  <c r="K137" i="2"/>
  <c r="K145" i="2" s="1"/>
  <c r="L137" i="2"/>
  <c r="L145" i="2" s="1"/>
  <c r="M137" i="2"/>
  <c r="M145" i="2" s="1"/>
  <c r="G137" i="2"/>
  <c r="G145" i="2" s="1"/>
  <c r="H253" i="2" l="1"/>
  <c r="I253" i="2"/>
  <c r="J253" i="2"/>
  <c r="K253" i="2"/>
  <c r="L253" i="2"/>
  <c r="M253" i="2"/>
  <c r="G253" i="2"/>
  <c r="H557" i="2" l="1"/>
  <c r="I557" i="2"/>
  <c r="J557" i="2"/>
  <c r="K557" i="2"/>
  <c r="G557" i="2"/>
  <c r="K543" i="2" l="1"/>
  <c r="I543" i="2"/>
  <c r="J543" i="2"/>
  <c r="H543" i="2"/>
  <c r="G543" i="2"/>
  <c r="F19" i="5"/>
  <c r="I235" i="2"/>
  <c r="J235" i="2"/>
  <c r="K235" i="2"/>
  <c r="L235" i="2"/>
  <c r="M235" i="2"/>
  <c r="H235" i="2"/>
  <c r="M81" i="2"/>
  <c r="L81" i="2"/>
  <c r="K81" i="2"/>
  <c r="J81" i="2"/>
  <c r="I81" i="2"/>
  <c r="H81" i="2"/>
  <c r="G81" i="2"/>
  <c r="K326" i="2" l="1"/>
  <c r="I326" i="2"/>
  <c r="H326" i="2"/>
  <c r="G326" i="2"/>
  <c r="M326" i="2"/>
  <c r="L326" i="2"/>
  <c r="J326" i="2"/>
  <c r="H317" i="2"/>
  <c r="H314" i="2" s="1"/>
  <c r="I317" i="2"/>
  <c r="I314" i="2" s="1"/>
  <c r="J317" i="2"/>
  <c r="J314" i="2" s="1"/>
  <c r="K317" i="2"/>
  <c r="K314" i="2" s="1"/>
  <c r="L317" i="2"/>
  <c r="L314" i="2" s="1"/>
  <c r="M317" i="2"/>
  <c r="M314" i="2" s="1"/>
  <c r="G317" i="2"/>
  <c r="G314" i="2" s="1"/>
  <c r="H275" i="2"/>
  <c r="H272" i="2" s="1"/>
  <c r="I275" i="2"/>
  <c r="I272" i="2" s="1"/>
  <c r="J275" i="2"/>
  <c r="J272" i="2" s="1"/>
  <c r="K275" i="2"/>
  <c r="K272" i="2" s="1"/>
  <c r="L275" i="2"/>
  <c r="L272" i="2" s="1"/>
  <c r="M275" i="2"/>
  <c r="M272" i="2" s="1"/>
  <c r="G275" i="2"/>
  <c r="G272" i="2" s="1"/>
  <c r="H250" i="2"/>
  <c r="I250" i="2"/>
  <c r="J250" i="2"/>
  <c r="K250" i="2"/>
  <c r="L250" i="2"/>
  <c r="M250" i="2"/>
  <c r="G250" i="2"/>
  <c r="J241" i="2"/>
  <c r="K241" i="2"/>
  <c r="L241" i="2"/>
  <c r="M241" i="2"/>
  <c r="M238" i="2" s="1"/>
  <c r="I241" i="2"/>
  <c r="G219" i="2"/>
  <c r="G338" i="2" s="1"/>
  <c r="G345" i="2" s="1"/>
  <c r="G555" i="2" s="1"/>
  <c r="I238" i="2" l="1"/>
  <c r="I336" i="2"/>
  <c r="I343" i="2" s="1"/>
  <c r="I553" i="2" s="1"/>
  <c r="H182" i="2"/>
  <c r="K238" i="2"/>
  <c r="J238" i="2"/>
  <c r="L238" i="2"/>
  <c r="G182" i="2"/>
  <c r="H127" i="2"/>
  <c r="G127" i="2"/>
  <c r="M118" i="2"/>
  <c r="L118" i="2"/>
  <c r="K118" i="2"/>
  <c r="J118" i="2"/>
  <c r="I118" i="2"/>
  <c r="H118" i="2"/>
  <c r="G118" i="2"/>
  <c r="M104" i="2"/>
  <c r="L104" i="2"/>
  <c r="K104" i="2"/>
  <c r="J104" i="2"/>
  <c r="I104" i="2"/>
  <c r="H104" i="2"/>
  <c r="G104" i="2"/>
  <c r="H70" i="2"/>
  <c r="I70" i="2"/>
  <c r="J70" i="2"/>
  <c r="K70" i="2"/>
  <c r="L70" i="2"/>
  <c r="M70" i="2"/>
  <c r="G70" i="2"/>
  <c r="H57" i="2"/>
  <c r="I57" i="2"/>
  <c r="J57" i="2"/>
  <c r="K57" i="2"/>
  <c r="L57" i="2"/>
  <c r="M57" i="2"/>
  <c r="G57" i="2"/>
  <c r="H45" i="2"/>
  <c r="I45" i="2"/>
  <c r="J45" i="2"/>
  <c r="K45" i="2"/>
  <c r="L45" i="2"/>
  <c r="M45" i="2"/>
  <c r="G45" i="2"/>
  <c r="H205" i="2" l="1"/>
  <c r="H218" i="2" s="1"/>
  <c r="H337" i="2" s="1"/>
  <c r="H344" i="2" s="1"/>
  <c r="H554" i="2" s="1"/>
  <c r="I205" i="2"/>
  <c r="I218" i="2" s="1"/>
  <c r="I337" i="2" s="1"/>
  <c r="I344" i="2" s="1"/>
  <c r="I554" i="2" s="1"/>
  <c r="J205" i="2"/>
  <c r="J218" i="2" s="1"/>
  <c r="J337" i="2" s="1"/>
  <c r="J344" i="2" s="1"/>
  <c r="J554" i="2" s="1"/>
  <c r="K205" i="2"/>
  <c r="K218" i="2" s="1"/>
  <c r="K337" i="2" s="1"/>
  <c r="K344" i="2" s="1"/>
  <c r="K554" i="2" s="1"/>
  <c r="L205" i="2"/>
  <c r="L218" i="2" s="1"/>
  <c r="L337" i="2" s="1"/>
  <c r="L344" i="2" s="1"/>
  <c r="L554" i="2" s="1"/>
  <c r="M205" i="2"/>
  <c r="M218" i="2" s="1"/>
  <c r="M337" i="2" s="1"/>
  <c r="M344" i="2" s="1"/>
  <c r="M554" i="2" s="1"/>
  <c r="G205" i="2"/>
  <c r="G218" i="2" s="1"/>
  <c r="G337" i="2" s="1"/>
  <c r="G344" i="2" s="1"/>
  <c r="G554" i="2" s="1"/>
  <c r="G214" i="2" l="1"/>
  <c r="J182" i="2" l="1"/>
  <c r="M182" i="2"/>
  <c r="K182" i="2"/>
  <c r="L182" i="2"/>
  <c r="I182" i="2"/>
  <c r="H138" i="2"/>
  <c r="H144" i="2" s="1"/>
  <c r="H335" i="2" s="1"/>
  <c r="H342" i="2" s="1"/>
  <c r="H552" i="2" s="1"/>
  <c r="I138" i="2"/>
  <c r="I144" i="2" s="1"/>
  <c r="I335" i="2" s="1"/>
  <c r="I342" i="2" s="1"/>
  <c r="I552" i="2" s="1"/>
  <c r="J138" i="2"/>
  <c r="J144" i="2" s="1"/>
  <c r="J335" i="2" s="1"/>
  <c r="J342" i="2" s="1"/>
  <c r="J552" i="2" s="1"/>
  <c r="K138" i="2"/>
  <c r="K144" i="2" s="1"/>
  <c r="K335" i="2" s="1"/>
  <c r="K342" i="2" s="1"/>
  <c r="K552" i="2" s="1"/>
  <c r="L138" i="2"/>
  <c r="L144" i="2" s="1"/>
  <c r="L335" i="2" s="1"/>
  <c r="L342" i="2" s="1"/>
  <c r="L552" i="2" s="1"/>
  <c r="M138" i="2"/>
  <c r="M144" i="2" s="1"/>
  <c r="M335" i="2" s="1"/>
  <c r="M342" i="2" s="1"/>
  <c r="M552" i="2" s="1"/>
  <c r="G138" i="2"/>
  <c r="G144" i="2" s="1"/>
  <c r="G335" i="2" s="1"/>
  <c r="G342" i="2" s="1"/>
  <c r="G552" i="2" s="1"/>
  <c r="I194" i="2"/>
  <c r="I219" i="2" s="1"/>
  <c r="I338" i="2" s="1"/>
  <c r="I345" i="2" s="1"/>
  <c r="I555" i="2" s="1"/>
  <c r="J194" i="2"/>
  <c r="J219" i="2" s="1"/>
  <c r="J338" i="2" s="1"/>
  <c r="J345" i="2" s="1"/>
  <c r="J555" i="2" s="1"/>
  <c r="K194" i="2"/>
  <c r="K219" i="2" s="1"/>
  <c r="K338" i="2" s="1"/>
  <c r="K345" i="2" s="1"/>
  <c r="K555" i="2" s="1"/>
  <c r="L194" i="2"/>
  <c r="L219" i="2" s="1"/>
  <c r="L338" i="2" s="1"/>
  <c r="L345" i="2" s="1"/>
  <c r="L555" i="2" s="1"/>
  <c r="M194" i="2"/>
  <c r="M219" i="2" s="1"/>
  <c r="M338" i="2" s="1"/>
  <c r="M345" i="2" s="1"/>
  <c r="M555" i="2" s="1"/>
  <c r="H194" i="2"/>
  <c r="H219" i="2" s="1"/>
  <c r="H338" i="2" s="1"/>
  <c r="H345" i="2" s="1"/>
  <c r="H555" i="2" s="1"/>
  <c r="I192" i="2"/>
  <c r="J192" i="2"/>
  <c r="J217" i="2" s="1"/>
  <c r="J336" i="2" s="1"/>
  <c r="J343" i="2" s="1"/>
  <c r="J553" i="2" s="1"/>
  <c r="K192" i="2"/>
  <c r="K217" i="2" s="1"/>
  <c r="K336" i="2" s="1"/>
  <c r="K343" i="2" s="1"/>
  <c r="K553" i="2" s="1"/>
  <c r="L192" i="2"/>
  <c r="L217" i="2" s="1"/>
  <c r="L336" i="2" s="1"/>
  <c r="L343" i="2" s="1"/>
  <c r="L553" i="2" s="1"/>
  <c r="M192" i="2"/>
  <c r="M217" i="2" s="1"/>
  <c r="M336" i="2" s="1"/>
  <c r="M343" i="2" s="1"/>
  <c r="M553" i="2" s="1"/>
  <c r="H192" i="2"/>
  <c r="H217" i="2" s="1"/>
  <c r="H142" i="2" l="1"/>
  <c r="I142" i="2"/>
  <c r="L214" i="2"/>
  <c r="H214" i="2"/>
  <c r="K214" i="2"/>
  <c r="J214" i="2"/>
  <c r="K142" i="2"/>
  <c r="M214" i="2"/>
  <c r="I214" i="2"/>
  <c r="J142" i="2"/>
  <c r="M142" i="2"/>
  <c r="L142" i="2"/>
  <c r="G142" i="2"/>
  <c r="F137" i="5"/>
  <c r="E146" i="5"/>
  <c r="F146" i="5" s="1"/>
  <c r="E143" i="5"/>
  <c r="F143" i="5" s="1"/>
  <c r="E145" i="5"/>
  <c r="F145" i="5" s="1"/>
  <c r="E138" i="5"/>
  <c r="F138" i="5" s="1"/>
  <c r="E140" i="5"/>
  <c r="F140" i="5" s="1"/>
  <c r="E139" i="5"/>
  <c r="F139" i="5" s="1"/>
  <c r="E141" i="5"/>
  <c r="F141" i="5" s="1"/>
  <c r="E148" i="5"/>
  <c r="F148" i="5" s="1"/>
  <c r="E144" i="5"/>
  <c r="F144" i="5" s="1"/>
  <c r="E142" i="5"/>
  <c r="F142" i="5" s="1"/>
  <c r="E147" i="5"/>
  <c r="F147" i="5" s="1"/>
  <c r="F176" i="5" l="1"/>
  <c r="F57" i="5"/>
  <c r="F33" i="5"/>
  <c r="F32" i="5"/>
  <c r="F17" i="5"/>
  <c r="F15" i="5"/>
  <c r="F13" i="5"/>
  <c r="F11" i="5"/>
  <c r="F7" i="5"/>
  <c r="F267" i="5" l="1"/>
  <c r="F254" i="5"/>
  <c r="F241" i="5"/>
  <c r="F228" i="5"/>
  <c r="F202" i="5" l="1"/>
  <c r="F215" i="5"/>
  <c r="F189" i="5"/>
  <c r="F163" i="5"/>
  <c r="F150" i="5"/>
  <c r="F124" i="5" l="1"/>
  <c r="F111" i="5" l="1"/>
  <c r="F98" i="5" l="1"/>
  <c r="F85" i="5"/>
  <c r="F72" i="5"/>
  <c r="H30" i="2" l="1"/>
  <c r="H88" i="2" s="1"/>
  <c r="L30" i="2"/>
  <c r="L88" i="2" s="1"/>
  <c r="M30" i="2"/>
  <c r="M88" i="2" s="1"/>
  <c r="G30" i="2"/>
  <c r="G88" i="2" s="1"/>
  <c r="K30" i="2" l="1"/>
  <c r="K88" i="2" s="1"/>
  <c r="J30" i="2"/>
  <c r="J88" i="2" s="1"/>
  <c r="I30" i="2"/>
  <c r="I88" i="2" s="1"/>
  <c r="H241" i="2" l="1"/>
  <c r="G241" i="2"/>
  <c r="G238" i="2" l="1"/>
  <c r="G336" i="2"/>
  <c r="G343" i="2" s="1"/>
  <c r="G553" i="2" s="1"/>
  <c r="H238" i="2"/>
  <c r="H336" i="2"/>
  <c r="H343" i="2" s="1"/>
  <c r="H553" i="2" s="1"/>
  <c r="H333" i="2"/>
  <c r="H340" i="2" s="1"/>
  <c r="H550" i="2" s="1"/>
  <c r="G333" i="2"/>
  <c r="G340" i="2" s="1"/>
  <c r="G550" i="2" s="1"/>
  <c r="J127" i="2"/>
  <c r="K127" i="2"/>
  <c r="L127" i="2"/>
  <c r="M127" i="2"/>
  <c r="I127" i="2"/>
  <c r="M333" i="2" l="1"/>
  <c r="M340" i="2" s="1"/>
  <c r="M550" i="2" s="1"/>
  <c r="L333" i="2"/>
  <c r="L340" i="2" s="1"/>
  <c r="L550" i="2" s="1"/>
  <c r="J333" i="2"/>
  <c r="J340" i="2" s="1"/>
  <c r="J550" i="2" s="1"/>
  <c r="I333" i="2"/>
  <c r="I340" i="2" s="1"/>
  <c r="I550" i="2" s="1"/>
  <c r="K333" i="2"/>
  <c r="K340" i="2" s="1"/>
  <c r="K550" i="2" s="1"/>
</calcChain>
</file>

<file path=xl/sharedStrings.xml><?xml version="1.0" encoding="utf-8"?>
<sst xmlns="http://schemas.openxmlformats.org/spreadsheetml/2006/main" count="1837" uniqueCount="576">
  <si>
    <t>№</t>
  </si>
  <si>
    <t>%</t>
  </si>
  <si>
    <t xml:space="preserve">млрд.   
тенге
</t>
  </si>
  <si>
    <t>-</t>
  </si>
  <si>
    <t>4. Спорт</t>
  </si>
  <si>
    <t>8. Инфокоммуникация</t>
  </si>
  <si>
    <t>РБ</t>
  </si>
  <si>
    <t>млн. тенге</t>
  </si>
  <si>
    <t>млн тенге</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</si>
  <si>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</si>
  <si>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</si>
  <si>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</si>
  <si>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</si>
  <si>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</si>
  <si>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</si>
  <si>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</si>
  <si>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</si>
  <si>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</si>
  <si>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 xml:space="preserve"> -</t>
  </si>
  <si>
    <t>КНИ по области</t>
  </si>
  <si>
    <t>ЦВЕТ</t>
  </si>
  <si>
    <t>Наименование индикаторов</t>
  </si>
  <si>
    <t>Целевые индикаторы</t>
  </si>
  <si>
    <t>Показатели результатов</t>
  </si>
  <si>
    <t>млрд. тенге</t>
  </si>
  <si>
    <t>466.079.015</t>
  </si>
  <si>
    <t>466.079.028</t>
  </si>
  <si>
    <t>466.079.032</t>
  </si>
  <si>
    <t>466.008.028</t>
  </si>
  <si>
    <t>466.008.011</t>
  </si>
  <si>
    <t>466.009.028</t>
  </si>
  <si>
    <t>458.019.015</t>
  </si>
  <si>
    <t>466.075.000</t>
  </si>
  <si>
    <t>466.003.028</t>
  </si>
  <si>
    <t>КНИ по району</t>
  </si>
  <si>
    <t>112.001.015</t>
  </si>
  <si>
    <t>122.001.000</t>
  </si>
  <si>
    <t>451.014.015</t>
  </si>
  <si>
    <t>451.050.011</t>
  </si>
  <si>
    <t>451.007.028</t>
  </si>
  <si>
    <t>455.007.015</t>
  </si>
  <si>
    <t>ОБ</t>
  </si>
  <si>
    <t>456.003.028</t>
  </si>
  <si>
    <t>Руководитель ОЗО Досмагамбетов А.</t>
  </si>
  <si>
    <t>469.001.015</t>
  </si>
  <si>
    <t>124.045.028 124.057.028</t>
  </si>
  <si>
    <t>122.003.015</t>
  </si>
  <si>
    <t>122.003.028</t>
  </si>
  <si>
    <t>458.001.015</t>
  </si>
  <si>
    <t>458.113.028</t>
  </si>
  <si>
    <t>458.113.015</t>
  </si>
  <si>
    <t>122.005.015</t>
  </si>
  <si>
    <t>122.006.015</t>
  </si>
  <si>
    <t>122.007.015</t>
  </si>
  <si>
    <t>458.021.015</t>
  </si>
  <si>
    <t>124.008.015 124.008.029</t>
  </si>
  <si>
    <t>124.011.015</t>
  </si>
  <si>
    <t>124.011.028</t>
  </si>
  <si>
    <t>124.011.029</t>
  </si>
  <si>
    <t>124.013.015 124.013.029</t>
  </si>
  <si>
    <t>124.045.015 124.045.029</t>
  </si>
  <si>
    <t>124.001.015 124.001.029 124.051.015</t>
  </si>
  <si>
    <t>452.003.015</t>
  </si>
  <si>
    <t xml:space="preserve">458.003.015 458.004.015 458.005.015 </t>
  </si>
  <si>
    <t>458.059.028</t>
  </si>
  <si>
    <t>458.012.015</t>
  </si>
  <si>
    <t>458.015.015 458.016.015  458.018.015</t>
  </si>
  <si>
    <t>458.015.028 458.018.028</t>
  </si>
  <si>
    <t>455.003.015</t>
  </si>
  <si>
    <t>455.003.028</t>
  </si>
  <si>
    <t>455.007.028</t>
  </si>
  <si>
    <t>456.001.015</t>
  </si>
  <si>
    <t>456.003.015</t>
  </si>
  <si>
    <t>463.006.028</t>
  </si>
  <si>
    <t>466.001.028</t>
  </si>
  <si>
    <t>466.013.028</t>
  </si>
  <si>
    <t>458.021.028</t>
  </si>
  <si>
    <t>458.023.015</t>
  </si>
  <si>
    <t>458.023.028</t>
  </si>
  <si>
    <t xml:space="preserve">452.001.015 </t>
  </si>
  <si>
    <t>451.010.015 451.017.015 451.050.015 451.039.015</t>
  </si>
  <si>
    <t>465.006.015 465.007.015</t>
  </si>
  <si>
    <t>465.007.028</t>
  </si>
  <si>
    <t xml:space="preserve">465.005.015 </t>
  </si>
  <si>
    <t>465.004.028</t>
  </si>
  <si>
    <t>261.067.015</t>
  </si>
  <si>
    <t>261.082.015</t>
  </si>
  <si>
    <t>466.058.028</t>
  </si>
  <si>
    <t xml:space="preserve">124.045.028 </t>
  </si>
  <si>
    <t>124.057.028</t>
  </si>
  <si>
    <t>124.045.028</t>
  </si>
  <si>
    <r>
      <t xml:space="preserve">Заместитель акима района 
Уразбаев К.К. </t>
    </r>
    <r>
      <rPr>
        <i/>
        <sz val="12"/>
        <color theme="1"/>
        <rFont val="Times New Roman"/>
        <family val="1"/>
        <charset val="204"/>
      </rPr>
      <t>(Отдел физической культуры и спорта)</t>
    </r>
  </si>
  <si>
    <t>458.016.015</t>
  </si>
  <si>
    <t>124.013.028</t>
  </si>
  <si>
    <t>458.004.028</t>
  </si>
  <si>
    <t>122.006.028</t>
  </si>
  <si>
    <t>452.018.028</t>
  </si>
  <si>
    <t>458.051.028</t>
  </si>
  <si>
    <t>451.017.028</t>
  </si>
  <si>
    <t>455.006.028</t>
  </si>
  <si>
    <t>455.006.015</t>
  </si>
  <si>
    <t>465.001.015</t>
  </si>
  <si>
    <t>456.002.015</t>
  </si>
  <si>
    <t>462.001.015</t>
  </si>
  <si>
    <t>462.010.015 462.030.015 462.037.015 462.038.015</t>
  </si>
  <si>
    <t>463.007.028</t>
  </si>
  <si>
    <t>463.001.015</t>
  </si>
  <si>
    <t>466.015.028</t>
  </si>
  <si>
    <t>466.001.015</t>
  </si>
  <si>
    <t>462.006.028</t>
  </si>
  <si>
    <t>455.001.015</t>
  </si>
  <si>
    <t>451.001.015 451.005.015 451.006.015 451.007.015 451.011.015 451.054.015</t>
  </si>
  <si>
    <t>452.010.015</t>
  </si>
  <si>
    <t>124.022.028</t>
  </si>
  <si>
    <t xml:space="preserve">288.038.015 </t>
  </si>
  <si>
    <t>466.058.032</t>
  </si>
  <si>
    <t>458.045.028</t>
  </si>
  <si>
    <t>458.045.028 458.023.028 124.013.028</t>
  </si>
  <si>
    <t xml:space="preserve">124.045.028 124.057.028 </t>
  </si>
  <si>
    <t>447/             482/               481</t>
  </si>
  <si>
    <t>63/ 65/ 69</t>
  </si>
  <si>
    <t>67/ 57/ 69</t>
  </si>
  <si>
    <r>
      <rPr>
        <b/>
        <sz val="14"/>
        <color theme="1"/>
        <rFont val="Times New Roman"/>
        <family val="1"/>
        <charset val="204"/>
      </rPr>
      <t>Ұзынкөл ауданының 2026-2030 жылдарға арналған даму жоспарын іске асыру жөніндегі инвестициялық жоспар</t>
    </r>
    <r>
      <rPr>
        <sz val="14"/>
        <color theme="1"/>
        <rFont val="Times New Roman"/>
        <family val="1"/>
        <charset val="204"/>
      </rPr>
      <t xml:space="preserve">
</t>
    </r>
  </si>
  <si>
    <t>Жауапты орындаушы</t>
  </si>
  <si>
    <t>Ақпарат көзі</t>
  </si>
  <si>
    <t>Өлшем бірлігі</t>
  </si>
  <si>
    <t>Аяқтау нысаны</t>
  </si>
  <si>
    <t>есепті жыл (2024)</t>
  </si>
  <si>
    <t xml:space="preserve">Ағымдағы жылдың жоспары(2025) </t>
  </si>
  <si>
    <t>Жоспарлы кезең</t>
  </si>
  <si>
    <t>2026 ж.</t>
  </si>
  <si>
    <t>2027 ж.</t>
  </si>
  <si>
    <t>2028 ж.</t>
  </si>
  <si>
    <t>2029 ж.</t>
  </si>
  <si>
    <t>2030 ж.</t>
  </si>
  <si>
    <t>Қаржыландыру көзі</t>
  </si>
  <si>
    <t xml:space="preserve"> бюджеттік бағдарламаның коды</t>
  </si>
  <si>
    <r>
      <t xml:space="preserve">Жобаны іске асырудан күтілетін нәтиже, оның ішінде құрылған жұмыс орындарына </t>
    </r>
    <r>
      <rPr>
        <i/>
        <sz val="14"/>
        <color theme="1"/>
        <rFont val="Times New Roman"/>
        <family val="1"/>
        <charset val="204"/>
      </rPr>
      <t>(тұрақты/уақытша)</t>
    </r>
  </si>
  <si>
    <t>1. Ұлттық даму жоспарын іске асыру</t>
  </si>
  <si>
    <t>1-бағыт: Өңір экономикасының өсуі</t>
  </si>
  <si>
    <t>Ұзынкөл ауданы</t>
  </si>
  <si>
    <t>Статистикалық ақпарат</t>
  </si>
  <si>
    <t>Ауыл шаруашылығы бөлімінің басшысы - Шербак Д.Н.</t>
  </si>
  <si>
    <t>Әкімшілік деректер</t>
  </si>
  <si>
    <t>Пайдалануға беру</t>
  </si>
  <si>
    <t>Жалпы қаржылық ресурстар</t>
  </si>
  <si>
    <t>ҰФ-тан</t>
  </si>
  <si>
    <t>АБ-тен</t>
  </si>
  <si>
    <t>ОБ-тен</t>
  </si>
  <si>
    <t>42 жұмыс орны құрылады</t>
  </si>
  <si>
    <t>Жобалық қуаттылығы жылына 25 тонна тауарлық балық пен 1 млн.личинка. 7 тұрақты жұмыс орны құрылады</t>
  </si>
  <si>
    <t>Жобалық қуаты жылына 317 тонна балық. 10 тұрақты жұмыс орны құрылады</t>
  </si>
  <si>
    <t>Жобаның жобалық қуаты жылына 83 тонна сиыр.құрайды. 17 тұрақты жұмыс орны құрылады</t>
  </si>
  <si>
    <t>Жобалық қуаты жылына 52800 тонна жемдік ұн. 8 тұрақты жұмыс орны құрылады</t>
  </si>
  <si>
    <t>1.1-мақсат өңірдің базалық салаларын басым дамыту</t>
  </si>
  <si>
    <t xml:space="preserve">ҚР нысаналы индикаторы
ИОК, млрд теңге
</t>
  </si>
  <si>
    <t>ҰЭМ, СІМ,
барлық салалық
ОМО, ЖАО</t>
  </si>
  <si>
    <t>БНС статистикалық деректері</t>
  </si>
  <si>
    <r>
      <rPr>
        <b/>
        <sz val="14"/>
        <color theme="1"/>
        <rFont val="Times New Roman"/>
        <family val="1"/>
        <charset val="204"/>
      </rPr>
      <t xml:space="preserve">Іс-шара 1.  </t>
    </r>
    <r>
      <rPr>
        <sz val="14"/>
        <color theme="1"/>
        <rFont val="Times New Roman"/>
        <family val="1"/>
        <charset val="204"/>
      </rPr>
      <t>Әлеуетті инвесторларды іздеу</t>
    </r>
  </si>
  <si>
    <t>Кәсіпкерлік бөлімінің басшысы - Заскалько Ю. А.</t>
  </si>
  <si>
    <t>Инвестициялық жобаларды іске асыру кезінде әлеуетті инвесторлар жаңа жұмыс орындарын құрып, бюджетке салық түсімдерін ұлғайтатын болады</t>
  </si>
  <si>
    <r>
      <t xml:space="preserve">Мақсат. </t>
    </r>
    <r>
      <rPr>
        <sz val="14"/>
        <color theme="1"/>
        <rFont val="Times New Roman"/>
        <family val="1"/>
        <charset val="204"/>
      </rPr>
      <t>Инвестициялық климатты жақсарту</t>
    </r>
  </si>
  <si>
    <t>Мақсат 1.2. Бизнестің экономикалық белсенділігінің өсуі үшін қолайлы жағдайлар жасау</t>
  </si>
  <si>
    <t>Тапсырма. Кәсіпорындардың инновациялық белсенділігін арттыру</t>
  </si>
  <si>
    <t>бірліктер</t>
  </si>
  <si>
    <t>Ақпарат</t>
  </si>
  <si>
    <t>Бұқаралық ақпарат құралдарында жариялау</t>
  </si>
  <si>
    <t>Инновациялық белсенділікті арттыру</t>
  </si>
  <si>
    <t>Өңірдің кәсіпкерлік әлеуетін арттыру</t>
  </si>
  <si>
    <r>
      <t xml:space="preserve">КНИ-26. </t>
    </r>
    <r>
      <rPr>
        <sz val="14"/>
        <color theme="1"/>
        <rFont val="Times New Roman"/>
        <family val="1"/>
        <charset val="204"/>
      </rPr>
      <t>Орналастыру орындарында қызмет көрсетілген ішкі туристер саны</t>
    </r>
  </si>
  <si>
    <r>
      <t xml:space="preserve">КНИ-27. </t>
    </r>
    <r>
      <rPr>
        <sz val="14"/>
        <color theme="1"/>
        <rFont val="Times New Roman"/>
        <family val="1"/>
        <charset val="204"/>
      </rPr>
      <t>Орналастыру орындарымен қызмет көрсетілетін келуші туристер саны</t>
    </r>
  </si>
  <si>
    <t>млн. адам</t>
  </si>
  <si>
    <t>1-міндет. Бәсекеге қабілетті тристтік индутрияны қалыптастыру</t>
  </si>
  <si>
    <r>
      <t xml:space="preserve">Іс-шара 1. </t>
    </r>
    <r>
      <rPr>
        <sz val="14"/>
        <color theme="1"/>
        <rFont val="Times New Roman"/>
        <family val="1"/>
        <charset val="204"/>
      </rPr>
      <t>Туристік көрмелерге, жәрмеңкелерге қатысу</t>
    </r>
  </si>
  <si>
    <r>
      <t xml:space="preserve">Іс-шара 2. </t>
    </r>
    <r>
      <rPr>
        <sz val="14"/>
        <color theme="1"/>
        <rFont val="Times New Roman"/>
        <family val="1"/>
        <charset val="204"/>
      </rPr>
      <t>Аудандық туристік слеттер өткізу</t>
    </r>
  </si>
  <si>
    <t>Туристік слет</t>
  </si>
  <si>
    <t>Өңірдің тартымдылығын арттыру, өңірдің және жергілікті брендтердің туристік әлеуетін ілгерілету</t>
  </si>
  <si>
    <t>Жастарды туристік мәдениетті дамытуға тарту</t>
  </si>
  <si>
    <t>ЭБЖМ</t>
  </si>
  <si>
    <t>Ведомстволық деректер</t>
  </si>
  <si>
    <r>
      <t xml:space="preserve">Нысаналы индикатор. </t>
    </r>
    <r>
      <rPr>
        <sz val="14"/>
        <color theme="1"/>
        <rFont val="Times New Roman"/>
        <family val="1"/>
        <charset val="204"/>
      </rPr>
      <t>Коммуналдық қалдықтарды қайта өңдеу және кәдеге жарату үлесі</t>
    </r>
  </si>
  <si>
    <r>
      <rPr>
        <b/>
        <sz val="14"/>
        <color theme="1"/>
        <rFont val="Times New Roman"/>
        <family val="1"/>
        <charset val="204"/>
      </rPr>
      <t xml:space="preserve">Іс-шара.
</t>
    </r>
    <r>
      <rPr>
        <sz val="14"/>
        <color theme="1"/>
        <rFont val="Times New Roman"/>
        <family val="1"/>
        <charset val="204"/>
      </rPr>
      <t>Коммуналдық қалдықтарды қайта өңдеуді және қайта пайдалануды қамтамасыз ету</t>
    </r>
  </si>
  <si>
    <t>бірл.</t>
  </si>
  <si>
    <t>Барлығы 1 бағыт бойынша қаржы ресурстары</t>
  </si>
  <si>
    <t>Бағыт 2. Өмірдің жаңа сапасын қамтамасыз ету</t>
  </si>
  <si>
    <t>Мақсат 2.1. Халықтың әлеуметтік өмірін жақсарту</t>
  </si>
  <si>
    <r>
      <t xml:space="preserve">КНИ-11. </t>
    </r>
    <r>
      <rPr>
        <sz val="14"/>
        <color theme="1"/>
        <rFont val="Times New Roman"/>
        <family val="1"/>
        <charset val="204"/>
      </rPr>
      <t>Табысы ең төменгі күнкөріс деңгейінен төмен/кедейлік шегінен төмен халықтың үлесі</t>
    </r>
  </si>
  <si>
    <r>
      <t xml:space="preserve">Тапсырма. </t>
    </r>
    <r>
      <rPr>
        <sz val="14"/>
        <color theme="1"/>
        <rFont val="Times New Roman"/>
        <family val="1"/>
        <charset val="204"/>
      </rPr>
      <t>Азаматтарды, оның ішінде жастарды жұмысқа орналастыру</t>
    </r>
  </si>
  <si>
    <r>
      <rPr>
        <b/>
        <sz val="14"/>
        <color theme="1"/>
        <rFont val="Times New Roman"/>
        <family val="1"/>
        <charset val="204"/>
      </rPr>
      <t xml:space="preserve">Нәтиже көрсеткіші 1. </t>
    </r>
    <r>
      <rPr>
        <sz val="14"/>
        <color theme="1"/>
        <rFont val="Times New Roman"/>
        <family val="1"/>
        <charset val="204"/>
      </rPr>
      <t>Жұмысқа орналастырылған азаматтардың, оның ішінде жастардың саны</t>
    </r>
  </si>
  <si>
    <r>
      <rPr>
        <b/>
        <sz val="14"/>
        <color theme="1"/>
        <rFont val="Times New Roman"/>
        <family val="1"/>
        <charset val="204"/>
      </rPr>
      <t xml:space="preserve">Іс-шара 1. </t>
    </r>
    <r>
      <rPr>
        <sz val="14"/>
        <color theme="1"/>
        <rFont val="Times New Roman"/>
        <family val="1"/>
        <charset val="204"/>
      </rPr>
      <t>Жұмыссыз азаматтарды, оның ішінде жастарды жұмысқа орналастыру</t>
    </r>
  </si>
  <si>
    <t>барлығы адам</t>
  </si>
  <si>
    <t>жастар адам</t>
  </si>
  <si>
    <t>Өңірлік стандарттар жүйесіне сәйкес әлеуметтік игіліктермен және қызметтермен қамтамасыз ету деңгейі</t>
  </si>
  <si>
    <r>
      <t xml:space="preserve">КНИ-13. </t>
    </r>
    <r>
      <rPr>
        <sz val="14"/>
        <color theme="1"/>
        <rFont val="Times New Roman"/>
        <family val="1"/>
        <charset val="204"/>
      </rPr>
      <t>АЕМ</t>
    </r>
  </si>
  <si>
    <t>1. Білім</t>
  </si>
  <si>
    <r>
      <rPr>
        <b/>
        <sz val="14"/>
        <color theme="1"/>
        <rFont val="Times New Roman"/>
        <family val="1"/>
        <charset val="204"/>
      </rPr>
      <t xml:space="preserve">Нәтиже көрсеткіші 1.1
</t>
    </r>
    <r>
      <rPr>
        <sz val="14"/>
        <color theme="1"/>
        <rFont val="Times New Roman"/>
        <family val="1"/>
        <charset val="204"/>
      </rPr>
      <t xml:space="preserve">Типтік ғимараттарда орналасқан мектептердің үлесі
</t>
    </r>
  </si>
  <si>
    <t>Білім бөлімінің басшысы - Айтпаева С. Т.</t>
  </si>
  <si>
    <t>бірлік</t>
  </si>
  <si>
    <t>2. Денсаулық сақтау</t>
  </si>
  <si>
    <r>
      <rPr>
        <b/>
        <sz val="14"/>
        <color theme="1"/>
        <rFont val="Times New Roman"/>
        <family val="1"/>
        <charset val="204"/>
      </rPr>
      <t xml:space="preserve">Нәтиже көрсеткіші 2.1 </t>
    </r>
    <r>
      <rPr>
        <sz val="14"/>
        <color theme="1"/>
        <rFont val="Times New Roman"/>
        <family val="1"/>
        <charset val="204"/>
      </rPr>
      <t xml:space="preserve">
Елді мекендерді алғашқы медициналық-санитарлық және консультациялық-диагностикалық көмекпен қамту</t>
    </r>
  </si>
  <si>
    <t>1. Қостанай облысы әкімдігі денсаулық сақтау басқармасының "Ұзынкөл аудандық ауруханасы" коммуналдық мемлекеттік кәсіпорнының ғимаратын Ұзынкөл ауылы Ғ. Мүсірепов көшесі 42 мекенжайы бойынша қайта жаңарту</t>
  </si>
  <si>
    <t>Ұзынкөл аудандық ауруханасының бас дәрігерінің міндетін атқарушы - Шалмағамбетов М.С.</t>
  </si>
  <si>
    <t>Орындалған жұмыстар актісі</t>
  </si>
  <si>
    <t>Бұл жобаны іске асыру аудан тұрғындарына, ең алдымен балаларға, жүкті әйелдерге және әлеуметтік маңызы бар аурулармен ауыратын науқастарға медициналық көмектің сапасын жақсартуға және медициналық көмектің кепілдік берілген көлемі шеңберінде медициналық қызметтер көрсетуге мүмкіндік береді.</t>
  </si>
  <si>
    <r>
      <rPr>
        <b/>
        <sz val="14"/>
        <color theme="1"/>
        <rFont val="Times New Roman"/>
        <family val="1"/>
        <charset val="204"/>
      </rPr>
      <t>Нәтиже көрсеткіші 4.1.</t>
    </r>
    <r>
      <rPr>
        <sz val="14"/>
        <color theme="1"/>
        <rFont val="Times New Roman"/>
        <family val="1"/>
        <charset val="204"/>
      </rPr>
      <t xml:space="preserve"> Дене шынықтырумен және спортпен шұғылданатын азаматтар санын жалпы халықтың 50% - на дейін жеткізу</t>
    </r>
  </si>
  <si>
    <r>
      <rPr>
        <b/>
        <sz val="14"/>
        <color theme="1"/>
        <rFont val="Times New Roman"/>
        <family val="1"/>
        <charset val="204"/>
      </rPr>
      <t>Іс-шара 1.</t>
    </r>
    <r>
      <rPr>
        <sz val="14"/>
        <color theme="1"/>
        <rFont val="Times New Roman"/>
        <family val="1"/>
        <charset val="204"/>
      </rPr>
      <t xml:space="preserve">
Спорт нысандарын салу</t>
    </r>
  </si>
  <si>
    <t>Пайдалануға беру актісі</t>
  </si>
  <si>
    <t>дене шынықтыру және спортпен жүйелі айналысуға тарту арқылы халықты, оның ішінде балалар мен жасөспірімдерді жаппай қамту және олардың санын 2030 жылға қарай 3,6% - ға ұлғайту.</t>
  </si>
  <si>
    <t>Қостанай облысы, Ұзынкөл ауданы, Ұзынкөл ауылы, Ш. Уәлиханов көшесі, 39в құрылыс мекенжайында орналасқан дене шынықтыру-сауықтыру кешеніне жабық өтпелі жабық хоккей кортын салу</t>
  </si>
  <si>
    <t>тірек ауылдық елді мекендердің спорттық инфрақұрылымын дамыту</t>
  </si>
  <si>
    <t>5. Жол инфрақұрылымы</t>
  </si>
  <si>
    <r>
      <t xml:space="preserve">Іс-шара 1.
</t>
    </r>
    <r>
      <rPr>
        <sz val="14"/>
        <color theme="1"/>
        <rFont val="Times New Roman"/>
        <family val="1"/>
        <charset val="204"/>
      </rPr>
      <t>Ішкі жолдарды орташа жөндеу</t>
    </r>
  </si>
  <si>
    <t>жобалар саны</t>
  </si>
  <si>
    <t>Ұзынкөл ауданы Троебратское ауылындағы Школьная (0,575 км), Киров (0,765 км) және Чапаев (0,963 км) көшелерін орташа жөндеу</t>
  </si>
  <si>
    <t>Лесхоз, Лесная, Ленин көшелерін орташа жөндеу, Ұзынкөл ауданы Ершовка ауылындағы ЖПП және қоғамдық зиратқа жол жүру (4,7 км)</t>
  </si>
  <si>
    <t>Ұзынкөл ауданы Ұзынкөл ауылындағы Амангелді (ұзындығы 0,355 км), Әубәкіров (ұзындығы 0,180 км), Тұлпар (ұзындығы 0,710 км) көшелерін орташа жөндеу</t>
  </si>
  <si>
    <t>Ұзынкөл ауданы, Ряжское селосындағы Нуркин көшесін (0,493 км) және Целинная көшесін (1, 026 км) орташа жөндеу</t>
  </si>
  <si>
    <t>Ұзынкөл ауданы Моховое ауылындағы Абай көшесін орташа жөндеу (1,385 км)</t>
  </si>
  <si>
    <t>Белоглинка селосына 0,-0,53 км Набережная көшесін орташа жөндеу, Базарная көшесі  0-0,46 км,  Большая Мельничная 0-0.745 км, Бағыт Касымов 0-0,96 км Ұзынкөл ауданы Пресногорьковка ауылында</t>
  </si>
  <si>
    <t>Қостанай облысы Ұзынкөл ауданы
Сатай ауылындағы Школьная, Автомобильшілер көшесі көшелерінің автомобиль жолын
орташа жөндеу.</t>
  </si>
  <si>
    <t>Қостанай облысы Ұзынкөл ауданы
Сокол ауылы Школьная,
Центральная, К. Маркса көшелерін
орташа жөндеу</t>
  </si>
  <si>
    <t>Қостанай облысы Ұзынкөл ауданы
Ұзынкөл ауылындағы Нұркин, Амангелді, Жамбурчина
көшелерін орташа жөндеу</t>
  </si>
  <si>
    <t>Ұзынкөл ауданы Троебратское ауылындағы О. Кошевой көшесін (1,291 км) және Лесная тұйық көшесін (0,675 км) орташа жөндеу</t>
  </si>
  <si>
    <t>Қостанай облысы Ұзынкөл ауданы Ұзынкөл ауылына кіреберіс аудандық маңызы бар жолдарды орташа жөндеу</t>
  </si>
  <si>
    <t>Қостанай облысы Ұзынкөл ауданы Ершовка ауылына кіреберіс аудандық маңызы бар жолдарды орташа жөндеу</t>
  </si>
  <si>
    <t>Қостанай облысы Ұзынкөл ауданы Павловка ауылына кіреберіс аудандық маңызы бар жолдарды орташа жөндеу</t>
  </si>
  <si>
    <t>Қостанай облысы Ұзынкөл ауданындағы Ұзынкөл ауылынан Ивано-ровное ауылына дейінгі 20 км аудандық маңызы бар жолды орташа жөндеу</t>
  </si>
  <si>
    <t>Қостанай облысы Ұзынкөл ауданындағы Киров ауылына кіреберіс 8 км аудандық маңызы бар жолды орташа жөндеу</t>
  </si>
  <si>
    <t>Қостанай облысы Ұзынкөл ауданы Троебрасткое ауылына кіреберіс аудандық маңызы бар жолдарды ағымдағы жөндеу</t>
  </si>
  <si>
    <t>Қостанай облысы Ұзынкөл ауданы Воскресеновка ауылына кіреберіс аудандық маңызы бар жолдарды ағымдағы жөндеу</t>
  </si>
  <si>
    <t>Қостанай облысы Ұзынкөл ауданының Обаған ауылынан (1 учаскесі) кіреберіс аудандық маңызы бар жолдарды ағымдағы жөндеу</t>
  </si>
  <si>
    <t>Қостанай облысы Ұзынкөл ауданының Обаған ауылынан (2 учаскесі) кіреберіс аудандық маңызы бар жолдарды ағымдағы жөндеу</t>
  </si>
  <si>
    <t>Қостанай облысы Ұзынкөл ауданының Обаған ауылынан (3 учаскесі) кіреберіс аудандық маңызы бар жолдарды ағымдағы жөндеу</t>
  </si>
  <si>
    <t>Қостанай облысы Ұзынкөл ауданындағы Абай ауылына кіреберіс 5 км аудандық маңызы бар жолды орташа жөндеу</t>
  </si>
  <si>
    <t>Ұзынкөл ауылындағы Мир көшесі қиыршық тас жабынының құрылысы</t>
  </si>
  <si>
    <t>Ұзынкөл ауылындағы Абай тұйық көшесінің қиыршық тас жабынының құрылысы</t>
  </si>
  <si>
    <t>Ұзынкөл ауылындағы Гидрострой көшесінің қиыршық тас жабынының құрылысы</t>
  </si>
  <si>
    <t>Ұзынкөл ауылындағы Арай көшесінің қиыршық тас жабынының құрылысы</t>
  </si>
  <si>
    <r>
      <rPr>
        <b/>
        <sz val="14"/>
        <color theme="1"/>
        <rFont val="Times New Roman"/>
        <family val="1"/>
        <charset val="204"/>
      </rPr>
      <t xml:space="preserve">Іс-шара 3. </t>
    </r>
    <r>
      <rPr>
        <sz val="14"/>
        <color theme="1"/>
        <rFont val="Times New Roman"/>
        <family val="1"/>
        <charset val="204"/>
      </rPr>
      <t>Тротуарларды, тротуар алаңдарын орнату</t>
    </r>
  </si>
  <si>
    <t>6. Инженерлік инфрақұрылым</t>
  </si>
  <si>
    <r>
      <rPr>
        <b/>
        <sz val="14"/>
        <color theme="1"/>
        <rFont val="Times New Roman"/>
        <family val="1"/>
        <charset val="204"/>
      </rPr>
      <t>Нәтиже көрсеткіші 6.1. (ТДМ, декомпозиция)</t>
    </r>
    <r>
      <rPr>
        <i/>
        <sz val="12"/>
        <color theme="1"/>
        <rFont val="Times New Roman"/>
        <family val="1"/>
        <charset val="204"/>
      </rPr>
      <t xml:space="preserve"> </t>
    </r>
    <r>
      <rPr>
        <sz val="14"/>
        <color theme="1"/>
        <rFont val="Times New Roman"/>
        <family val="1"/>
        <charset val="204"/>
      </rPr>
      <t>Халықтың сумен жабдықтау қызметтеріне қолжетімділігін қамтамасыз ету</t>
    </r>
  </si>
  <si>
    <r>
      <t xml:space="preserve">1. Қостанай облысы Ұзынкөл ауданы Троебратское ауылында су құбыры тарату желілерін салу </t>
    </r>
    <r>
      <rPr>
        <b/>
        <i/>
        <sz val="12"/>
        <color theme="1"/>
        <rFont val="Times New Roman"/>
        <family val="1"/>
        <charset val="204"/>
      </rPr>
      <t>(жоба әзірленді сметалық құжаттама бар)</t>
    </r>
  </si>
  <si>
    <r>
      <t>2. Қостанай облысы Ұзынкөл ауданы Новопокровка ауылдық округінің Новопокровка ауылында су құбыры тарату желілерін салу</t>
    </r>
    <r>
      <rPr>
        <i/>
        <sz val="12"/>
        <color theme="1"/>
        <rFont val="Times New Roman"/>
        <family val="1"/>
        <charset val="204"/>
      </rPr>
      <t xml:space="preserve"> </t>
    </r>
    <r>
      <rPr>
        <b/>
        <i/>
        <sz val="12"/>
        <color theme="1"/>
        <rFont val="Times New Roman"/>
        <family val="1"/>
        <charset val="204"/>
      </rPr>
      <t>(2026-2028 жылдары "Тойсай" ЖШС жобасын іске асыру)</t>
    </r>
  </si>
  <si>
    <t>3. Сокол ауылында санация әдісімен тарату желілері</t>
  </si>
  <si>
    <t>4. Сатай ауылында санация әдісімен тарату желілері</t>
  </si>
  <si>
    <t>5. Абай ауылында санация әдісімен тарату желілері</t>
  </si>
  <si>
    <r>
      <rPr>
        <b/>
        <sz val="14"/>
        <color theme="1"/>
        <rFont val="Times New Roman"/>
        <family val="1"/>
        <charset val="204"/>
      </rPr>
      <t xml:space="preserve">Нәтиже көрсеткіші 6.4 </t>
    </r>
    <r>
      <rPr>
        <sz val="14"/>
        <color theme="1"/>
        <rFont val="Times New Roman"/>
        <family val="1"/>
        <charset val="204"/>
      </rPr>
      <t>Жылумен қамтамасыз ету инфрақұрылымын дамыту</t>
    </r>
    <r>
      <rPr>
        <b/>
        <sz val="14"/>
        <color theme="1"/>
        <rFont val="Times New Roman"/>
        <family val="1"/>
        <charset val="204"/>
      </rPr>
      <t xml:space="preserve">
</t>
    </r>
  </si>
  <si>
    <r>
      <rPr>
        <b/>
        <sz val="14"/>
        <color theme="1"/>
        <rFont val="Times New Roman"/>
        <family val="1"/>
        <charset val="204"/>
      </rPr>
      <t xml:space="preserve">Іс-шара 1. </t>
    </r>
    <r>
      <rPr>
        <sz val="14"/>
        <color theme="1"/>
        <rFont val="Times New Roman"/>
        <family val="1"/>
        <charset val="204"/>
      </rPr>
      <t>Қазандықтардың құрылысы</t>
    </r>
  </si>
  <si>
    <r>
      <t xml:space="preserve">Қостанай облысы Ұзынкөл ауданы Ұзынкөл ауылы, жылу трассасы бар №3 блок-модульді қазандықтың құрылысы </t>
    </r>
    <r>
      <rPr>
        <b/>
        <sz val="12"/>
        <color theme="1"/>
        <rFont val="Times New Roman"/>
        <family val="1"/>
        <charset val="204"/>
      </rPr>
      <t>(жобалық құжаттама әзірленуде)</t>
    </r>
  </si>
  <si>
    <r>
      <t xml:space="preserve">Қостанай облысы Ұзынкөл ауданы Ұзынкөл ауылы, жылу трассасы бар №4 блок-модульді қазандықтың құрылысы </t>
    </r>
    <r>
      <rPr>
        <b/>
        <sz val="12"/>
        <color theme="1"/>
        <rFont val="Times New Roman"/>
        <family val="1"/>
        <charset val="204"/>
      </rPr>
      <t>(жобалық құжаттама ведомстволық сараптамада)</t>
    </r>
  </si>
  <si>
    <r>
      <rPr>
        <b/>
        <sz val="14"/>
        <color theme="1"/>
        <rFont val="Times New Roman"/>
        <family val="1"/>
        <charset val="204"/>
      </rPr>
      <t xml:space="preserve">Нәтиже көрсеткіші 6.5 (ТДМ, декомпозиция) </t>
    </r>
    <r>
      <rPr>
        <sz val="14"/>
        <color theme="1"/>
        <rFont val="Times New Roman"/>
        <family val="1"/>
        <charset val="204"/>
      </rPr>
      <t>Газбен жабдықтау инфрақұрылымын дамыту</t>
    </r>
    <r>
      <rPr>
        <b/>
        <sz val="14"/>
        <color theme="1"/>
        <rFont val="Times New Roman"/>
        <family val="1"/>
        <charset val="204"/>
      </rPr>
      <t xml:space="preserve">
</t>
    </r>
  </si>
  <si>
    <t>БК-тен</t>
  </si>
  <si>
    <r>
      <rPr>
        <b/>
        <sz val="14"/>
        <color theme="1"/>
        <rFont val="Times New Roman"/>
        <family val="1"/>
        <charset val="204"/>
      </rPr>
      <t xml:space="preserve">Іс-шара 1. </t>
    </r>
    <r>
      <rPr>
        <sz val="14"/>
        <color theme="1"/>
        <rFont val="Times New Roman"/>
        <family val="1"/>
        <charset val="204"/>
      </rPr>
      <t>Газ желілерін салу</t>
    </r>
  </si>
  <si>
    <r>
      <rPr>
        <b/>
        <sz val="14"/>
        <color theme="1"/>
        <rFont val="Times New Roman"/>
        <family val="1"/>
        <charset val="204"/>
      </rPr>
      <t xml:space="preserve">Нәтиже көрсеткіші 8.1 </t>
    </r>
    <r>
      <rPr>
        <sz val="14"/>
        <color theme="1"/>
        <rFont val="Times New Roman"/>
        <family val="1"/>
        <charset val="204"/>
      </rPr>
      <t>Интернет желісіне қол жеткізуді қамтамасыз ету</t>
    </r>
    <r>
      <rPr>
        <b/>
        <sz val="14"/>
        <color theme="1"/>
        <rFont val="Times New Roman"/>
        <family val="1"/>
        <charset val="204"/>
      </rPr>
      <t xml:space="preserve">
</t>
    </r>
  </si>
  <si>
    <t>Аудан әкімі аппаратының басшысы</t>
  </si>
  <si>
    <r>
      <rPr>
        <b/>
        <sz val="14"/>
        <color theme="1"/>
        <rFont val="Times New Roman"/>
        <family val="1"/>
        <charset val="204"/>
      </rPr>
      <t xml:space="preserve">Іс-шара 1. </t>
    </r>
    <r>
      <rPr>
        <sz val="14"/>
        <color theme="1"/>
        <rFont val="Times New Roman"/>
        <family val="1"/>
        <charset val="204"/>
      </rPr>
      <t xml:space="preserve">Антенна-діңгек құрылысын орнату бойынша құрылыс-монтаждау жұмыстары
</t>
    </r>
  </si>
  <si>
    <r>
      <t>1. Қостанай облысы Ұзынкөл ауданы Ұзынкөл ауылдық округінің Павловка ауылында биіктігі 24 метр байланыс тірегін салу</t>
    </r>
    <r>
      <rPr>
        <i/>
        <sz val="12"/>
        <color theme="1"/>
        <rFont val="Times New Roman"/>
        <family val="1"/>
        <charset val="204"/>
      </rPr>
      <t xml:space="preserve"> </t>
    </r>
    <r>
      <rPr>
        <b/>
        <i/>
        <sz val="12"/>
        <color theme="1"/>
        <rFont val="Times New Roman"/>
        <family val="1"/>
        <charset val="204"/>
      </rPr>
      <t>(жобалау-сметалық құжаттама және қорытынды бар)</t>
    </r>
  </si>
  <si>
    <r>
      <t>2. Қостанай облысы Ұзынкөл ауданы Ершов ауылдық округінің Отынағаш ауылында биіктігі 24 метр байланыс тірегін салу</t>
    </r>
    <r>
      <rPr>
        <i/>
        <sz val="12"/>
        <color theme="1"/>
        <rFont val="Times New Roman"/>
        <family val="1"/>
        <charset val="204"/>
      </rPr>
      <t xml:space="preserve"> </t>
    </r>
    <r>
      <rPr>
        <b/>
        <i/>
        <sz val="12"/>
        <color theme="1"/>
        <rFont val="Times New Roman"/>
        <family val="1"/>
        <charset val="204"/>
      </rPr>
      <t>(жобалау-сметалық құжаттама және қорытынды бар)</t>
    </r>
  </si>
  <si>
    <t>Мақсат 2.2. Инфрақұрылымды жетілдіру және халықты қолжетімді тұрғын үймен қамтамасыз ету</t>
  </si>
  <si>
    <r>
      <t xml:space="preserve">НҰИ-14 </t>
    </r>
    <r>
      <rPr>
        <sz val="14"/>
        <color theme="1"/>
        <rFont val="Times New Roman"/>
        <family val="1"/>
        <charset val="204"/>
      </rPr>
      <t xml:space="preserve">ТМС реттейтін жылу, сумен жабдықтау және су бұру желілерінің тозу деңгейі </t>
    </r>
    <r>
      <rPr>
        <sz val="14"/>
        <color rgb="FFFF0000"/>
        <rFont val="Times New Roman"/>
        <family val="1"/>
        <charset val="204"/>
      </rPr>
      <t>Декомпозиция тек ҚР бойынша жеткізілді</t>
    </r>
  </si>
  <si>
    <t>ЖПҚ, ҰЭМ, ЖАО</t>
  </si>
  <si>
    <r>
      <rPr>
        <b/>
        <sz val="14"/>
        <color theme="1"/>
        <rFont val="Times New Roman"/>
        <family val="1"/>
        <charset val="204"/>
      </rPr>
      <t xml:space="preserve">4-міндет.  </t>
    </r>
    <r>
      <rPr>
        <sz val="14"/>
        <color theme="1"/>
        <rFont val="Times New Roman"/>
        <family val="1"/>
        <charset val="204"/>
      </rPr>
      <t>Азаматтар үшін тұрғын үйдің қолжетімділігін қамтамасыз ету үшін тұрғын үй құрылысының қарқынын арттыру</t>
    </r>
  </si>
  <si>
    <r>
      <rPr>
        <b/>
        <sz val="14"/>
        <color theme="1"/>
        <rFont val="Times New Roman"/>
        <family val="1"/>
        <charset val="204"/>
      </rPr>
      <t xml:space="preserve">Нысаналы индикатор ТДМ </t>
    </r>
    <r>
      <rPr>
        <sz val="14"/>
        <color theme="1"/>
        <rFont val="Times New Roman"/>
        <family val="1"/>
        <charset val="204"/>
      </rPr>
      <t xml:space="preserve">Бір тұрғынға тұрғын үймен қамтамасыз ету
</t>
    </r>
  </si>
  <si>
    <t>шаршы метр</t>
  </si>
  <si>
    <t xml:space="preserve">шаршы метр </t>
  </si>
  <si>
    <r>
      <rPr>
        <b/>
        <sz val="14"/>
        <color theme="1"/>
        <rFont val="Times New Roman"/>
        <family val="1"/>
        <charset val="204"/>
      </rPr>
      <t>Іс-шара.</t>
    </r>
    <r>
      <rPr>
        <sz val="14"/>
        <color theme="1"/>
        <rFont val="Times New Roman"/>
        <family val="1"/>
        <charset val="204"/>
      </rPr>
      <t xml:space="preserve"> Тұрғын үй сатып алу</t>
    </r>
  </si>
  <si>
    <t>Техникалық төлқұжаттар</t>
  </si>
  <si>
    <t>Мақсат 2.3. Қолжетімді және тиімді денсаулық сақтау жүйесі</t>
  </si>
  <si>
    <r>
      <t xml:space="preserve">НҰИ-6 </t>
    </r>
    <r>
      <rPr>
        <sz val="14"/>
        <color theme="1"/>
        <rFont val="Times New Roman"/>
        <family val="1"/>
        <charset val="204"/>
      </rPr>
      <t>Туған кездегі өмір сүру ұзақтығы, жылдар</t>
    </r>
  </si>
  <si>
    <t>жылдар</t>
  </si>
  <si>
    <r>
      <t xml:space="preserve">Мақсат 2. </t>
    </r>
    <r>
      <rPr>
        <sz val="14"/>
        <color theme="1"/>
        <rFont val="Times New Roman"/>
        <family val="1"/>
        <charset val="204"/>
      </rPr>
      <t>Көрсетілетін медициналық қызметтердің қолжетімділігі мен сапасын жақсарту</t>
    </r>
  </si>
  <si>
    <r>
      <t>Нысаналы индикатор 2.</t>
    </r>
    <r>
      <rPr>
        <sz val="14"/>
        <color theme="1"/>
        <rFont val="Times New Roman"/>
        <family val="1"/>
        <charset val="204"/>
      </rPr>
      <t xml:space="preserve">
«Стандартталған өлім-жітім коэффициентінің төмендеуі»
</t>
    </r>
  </si>
  <si>
    <t>1000 адамға</t>
  </si>
  <si>
    <r>
      <t xml:space="preserve">3-міндет. </t>
    </r>
    <r>
      <rPr>
        <sz val="14"/>
        <rFont val="Times New Roman"/>
        <family val="1"/>
        <charset val="204"/>
      </rPr>
      <t xml:space="preserve">Халықтың санитариялық-эпидемиологиялық саламаттылығын қамтамасыз ету </t>
    </r>
  </si>
  <si>
    <r>
      <rPr>
        <b/>
        <sz val="14"/>
        <rFont val="Times New Roman"/>
        <family val="1"/>
        <charset val="204"/>
      </rPr>
      <t xml:space="preserve">Нәтиже көрсеткіші 3.1 (ТДМ, декомпозиция) </t>
    </r>
    <r>
      <rPr>
        <sz val="14"/>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</si>
  <si>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t xml:space="preserve">Әкімшілік деректер </t>
  </si>
  <si>
    <t xml:space="preserve">Ұзынкөл ауданы </t>
  </si>
  <si>
    <r>
      <rPr>
        <b/>
        <sz val="14"/>
        <rFont val="Times New Roman"/>
        <family val="1"/>
        <charset val="204"/>
      </rPr>
      <t xml:space="preserve">Іс-шара 1. </t>
    </r>
    <r>
      <rPr>
        <sz val="14"/>
        <rFont val="Times New Roman"/>
        <family val="1"/>
        <charset val="204"/>
      </rPr>
      <t>Медицина қызметкерлерімен вакцинамен басқарылатын инфекцияларға қарсы вакцинациялау мәселелері бойынша тренингтер өткізу</t>
    </r>
  </si>
  <si>
    <t>10 000 ауыл халқына</t>
  </si>
  <si>
    <r>
      <t xml:space="preserve">4-міндет </t>
    </r>
    <r>
      <rPr>
        <sz val="14"/>
        <color theme="1"/>
        <rFont val="Times New Roman"/>
        <family val="1"/>
        <charset val="204"/>
      </rPr>
      <t>Медицина кадрларын даярлау сапасын арттыру және медицина ғылымын дамыту</t>
    </r>
  </si>
  <si>
    <r>
      <rPr>
        <b/>
        <sz val="14"/>
        <rFont val="Times New Roman"/>
        <family val="1"/>
        <charset val="204"/>
      </rPr>
      <t xml:space="preserve">Нәтиже көрсеткіші 4.1. </t>
    </r>
    <r>
      <rPr>
        <sz val="14"/>
        <rFont val="Times New Roman"/>
        <family val="1"/>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t>
    </r>
  </si>
  <si>
    <r>
      <rPr>
        <b/>
        <sz val="14"/>
        <rFont val="Times New Roman"/>
        <family val="1"/>
        <charset val="204"/>
      </rPr>
      <t xml:space="preserve">Іс-шара 1. </t>
    </r>
    <r>
      <rPr>
        <sz val="14"/>
        <rFont val="Times New Roman"/>
        <family val="1"/>
        <charset val="204"/>
      </rPr>
      <t>Мамандарды даярлауға мемлекеттік білім беру тапсырысын орналастыру резидентура</t>
    </r>
  </si>
  <si>
    <t>іс-шаралар саны</t>
  </si>
  <si>
    <r>
      <rPr>
        <b/>
        <sz val="14"/>
        <rFont val="Times New Roman"/>
        <family val="1"/>
        <charset val="204"/>
      </rPr>
      <t xml:space="preserve">Іс-шара 2. </t>
    </r>
    <r>
      <rPr>
        <sz val="14"/>
        <rFont val="Times New Roman"/>
        <family val="1"/>
        <charset val="204"/>
      </rPr>
      <t>Медициналық ЖОО түлектерін жұмысқа орналастыру</t>
    </r>
  </si>
  <si>
    <t>адам</t>
  </si>
  <si>
    <t xml:space="preserve">Мақсат 2.4. Сапалы білім </t>
  </si>
  <si>
    <t>PISA тестілеуіне негізделген орта білім беру нәтижелерінің сапасы, ұпайлар</t>
  </si>
  <si>
    <r>
      <t>НҰИ-7.</t>
    </r>
    <r>
      <rPr>
        <sz val="14"/>
        <color theme="1"/>
        <rFont val="Times New Roman"/>
        <family val="1"/>
        <charset val="204"/>
      </rPr>
      <t xml:space="preserve"> оқу сауаттылығы</t>
    </r>
  </si>
  <si>
    <r>
      <t xml:space="preserve">НҰИ-8. </t>
    </r>
    <r>
      <rPr>
        <sz val="14"/>
        <color theme="1"/>
        <rFont val="Times New Roman"/>
        <family val="1"/>
        <charset val="204"/>
      </rPr>
      <t>математикалық сауаттылық</t>
    </r>
  </si>
  <si>
    <r>
      <t xml:space="preserve">НҰИ-9. </t>
    </r>
    <r>
      <rPr>
        <sz val="14"/>
        <color theme="1"/>
        <rFont val="Times New Roman"/>
        <family val="1"/>
        <charset val="204"/>
      </rPr>
      <t>жаратылыстану-ғылыми сауаттылық</t>
    </r>
  </si>
  <si>
    <t>ЭЫДҰ есебі</t>
  </si>
  <si>
    <t>Ұпайлар</t>
  </si>
  <si>
    <r>
      <t xml:space="preserve">PISA </t>
    </r>
    <r>
      <rPr>
        <i/>
        <sz val="12"/>
        <color theme="1"/>
        <rFont val="Times New Roman"/>
        <family val="1"/>
        <charset val="204"/>
      </rPr>
      <t>(математикалық, оқырмандық, Ғылыми сауаттылық)</t>
    </r>
    <r>
      <rPr>
        <sz val="14"/>
        <color theme="1"/>
        <rFont val="Times New Roman"/>
        <family val="1"/>
        <charset val="204"/>
      </rPr>
      <t>деңгейлері бойынша функционалдық сауаттылықтың шекті деңгейін еңсерген білім алушылардың үлесі</t>
    </r>
  </si>
  <si>
    <r>
      <t>Мақсат.</t>
    </r>
    <r>
      <rPr>
        <sz val="14"/>
        <color theme="1"/>
        <rFont val="Times New Roman"/>
        <family val="1"/>
        <charset val="204"/>
      </rPr>
      <t xml:space="preserve"> Мектеп жасына дейінгі балалардың дағдылары мен дағдыларын дамыту деңгейін арттыру</t>
    </r>
  </si>
  <si>
    <r>
      <rPr>
        <b/>
        <sz val="14"/>
        <color theme="1"/>
        <rFont val="Times New Roman"/>
        <family val="1"/>
        <charset val="204"/>
      </rPr>
      <t xml:space="preserve">Нәтиже көрсеткіші 1.2 </t>
    </r>
    <r>
      <rPr>
        <sz val="14"/>
        <color theme="1"/>
        <rFont val="Times New Roman"/>
        <family val="1"/>
        <charset val="204"/>
      </rPr>
      <t>2 жастан 6 жасқа дейінгі балаларды сапалы мектепке дейінгі тәрбиемен және оқытумен қамту</t>
    </r>
    <r>
      <rPr>
        <b/>
        <sz val="14"/>
        <color theme="1"/>
        <rFont val="Times New Roman"/>
        <family val="1"/>
        <charset val="204"/>
      </rPr>
      <t xml:space="preserve">
</t>
    </r>
  </si>
  <si>
    <r>
      <rPr>
        <b/>
        <sz val="14"/>
        <color theme="1"/>
        <rFont val="Times New Roman"/>
        <family val="1"/>
        <charset val="204"/>
      </rPr>
      <t xml:space="preserve">Іс-шара 1. </t>
    </r>
    <r>
      <rPr>
        <sz val="14"/>
        <color theme="1"/>
        <rFont val="Times New Roman"/>
        <family val="1"/>
        <charset val="204"/>
      </rPr>
      <t>Мектепке дейінгі тәрбие мен оқытумен қамтылмаған ата-аналар мен балаларға арналған консультациялық пункттер желісін кеңейту және олардың қызметін жетілдіру</t>
    </r>
  </si>
  <si>
    <t>Білім бөлімінің басшысы - Айтпаева С.Т.</t>
  </si>
  <si>
    <t>консультативтік пункттер (өсумен)</t>
  </si>
  <si>
    <r>
      <rPr>
        <b/>
        <sz val="14"/>
        <color theme="1"/>
        <rFont val="Times New Roman"/>
        <family val="1"/>
        <charset val="204"/>
      </rPr>
      <t xml:space="preserve">Нысаналы индикатор ТДМ </t>
    </r>
    <r>
      <rPr>
        <sz val="14"/>
        <color theme="1"/>
        <rFont val="Times New Roman"/>
        <family val="1"/>
        <charset val="204"/>
      </rPr>
      <t>Инклюзивті білім беру үшін жағдай жасаған білім беру ұйымдарының үлесі</t>
    </r>
  </si>
  <si>
    <r>
      <rPr>
        <b/>
        <sz val="14"/>
        <rFont val="Times New Roman"/>
        <family val="1"/>
        <charset val="204"/>
      </rPr>
      <t xml:space="preserve">Іс-шара 1. </t>
    </r>
    <r>
      <rPr>
        <sz val="14"/>
        <rFont val="Times New Roman"/>
        <family val="1"/>
        <charset val="204"/>
      </rPr>
      <t xml:space="preserve">Ерекше білім беру қажеттіліктері бар балалар мен студенттер үшін </t>
    </r>
    <r>
      <rPr>
        <i/>
        <sz val="12"/>
        <rFont val="Times New Roman"/>
        <family val="1"/>
        <charset val="204"/>
      </rPr>
      <t xml:space="preserve">(пандустар, лифттер, білім алушылардың жұмыс орындары, кітапханалар, бағдарламалар, педагогикалық кадрлар) </t>
    </r>
    <r>
      <rPr>
        <sz val="14"/>
        <rFont val="Times New Roman"/>
        <family val="1"/>
        <charset val="204"/>
      </rPr>
      <t>тең жағдай жасау және кедергісіз қол жеткізу</t>
    </r>
  </si>
  <si>
    <r>
      <t xml:space="preserve">1-міндет. </t>
    </r>
    <r>
      <rPr>
        <sz val="14"/>
        <color theme="1"/>
        <rFont val="Times New Roman"/>
        <family val="1"/>
        <charset val="204"/>
      </rPr>
      <t>Тәрбиеленушілердің дағдылары мен дағдыларын дамыту деңгейін арттыру</t>
    </r>
  </si>
  <si>
    <r>
      <rPr>
        <b/>
        <sz val="14"/>
        <color theme="1"/>
        <rFont val="Times New Roman"/>
        <family val="1"/>
        <charset val="204"/>
      </rPr>
      <t xml:space="preserve">Нәтиже көрсеткіші 1.1. </t>
    </r>
    <r>
      <rPr>
        <sz val="14"/>
        <color theme="1"/>
        <rFont val="Times New Roman"/>
        <family val="1"/>
        <charset val="204"/>
      </rPr>
      <t>Балалардың мектепалды даярлық деңгейі</t>
    </r>
  </si>
  <si>
    <r>
      <rPr>
        <b/>
        <sz val="14"/>
        <color theme="1"/>
        <rFont val="Times New Roman"/>
        <family val="1"/>
        <charset val="204"/>
      </rPr>
      <t xml:space="preserve">Іс-шара 1. </t>
    </r>
    <r>
      <rPr>
        <sz val="14"/>
        <color theme="1"/>
        <rFont val="Times New Roman"/>
        <family val="1"/>
        <charset val="204"/>
      </rPr>
      <t>"Балақайлар мектебі" қысқа мерзімді курстарында жазғы кезеңде мектепалды даярлықпен қамтылмаған балаларды қамтуды қамтамасыз ету</t>
    </r>
  </si>
  <si>
    <r>
      <rPr>
        <b/>
        <sz val="14"/>
        <color theme="1"/>
        <rFont val="Times New Roman"/>
        <family val="1"/>
        <charset val="204"/>
      </rPr>
      <t xml:space="preserve">Нысаналы индикатор. </t>
    </r>
    <r>
      <rPr>
        <sz val="14"/>
        <color theme="1"/>
        <rFont val="Times New Roman"/>
        <family val="1"/>
        <charset val="204"/>
      </rPr>
      <t>Меншік нысанына қарамастан тәрбие мен оқыту сапасын бағалау өлшемшарттарына сәйкес келетін мектепке дейінгі ұйымдардың үлесі</t>
    </r>
  </si>
  <si>
    <r>
      <t xml:space="preserve">1-міндет. </t>
    </r>
    <r>
      <rPr>
        <sz val="14"/>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</si>
  <si>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r>
      <rPr>
        <b/>
        <sz val="14"/>
        <color theme="1"/>
        <rFont val="Times New Roman"/>
        <family val="1"/>
        <charset val="204"/>
      </rPr>
      <t xml:space="preserve">Нәтиже көрсеткіші 1.1 </t>
    </r>
    <r>
      <rPr>
        <sz val="14"/>
        <color theme="1"/>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</si>
  <si>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rPr>
        <b/>
        <sz val="14"/>
        <color theme="1"/>
        <rFont val="Times New Roman"/>
        <family val="1"/>
        <charset val="204"/>
      </rPr>
      <t xml:space="preserve">Іс-шара 1. </t>
    </r>
    <r>
      <rPr>
        <sz val="14"/>
        <color theme="1"/>
        <rFont val="Times New Roman"/>
        <family val="1"/>
        <charset val="204"/>
      </rPr>
      <t xml:space="preserve"> Мектепке дейінгі ұйымдардың педагогтарын біліктілікті арттыру курстарына жіберу</t>
    </r>
  </si>
  <si>
    <r>
      <rPr>
        <b/>
        <sz val="14"/>
        <color theme="1"/>
        <rFont val="Times New Roman"/>
        <family val="1"/>
        <charset val="204"/>
      </rPr>
      <t xml:space="preserve">Нәтиже көрсеткіші 1.2 </t>
    </r>
    <r>
      <rPr>
        <sz val="14"/>
        <color theme="1"/>
        <rFont val="Times New Roman"/>
        <family val="1"/>
        <charset val="204"/>
      </rPr>
      <t>Біліктілікті арттыру курстарынан өткен Мектепке дейінгі ұйымдар педагогтерінің үлесі</t>
    </r>
  </si>
  <si>
    <r>
      <rPr>
        <b/>
        <sz val="14"/>
        <color theme="1"/>
        <rFont val="Times New Roman"/>
        <family val="1"/>
        <charset val="204"/>
      </rPr>
      <t xml:space="preserve">Іс-шара 1. </t>
    </r>
    <r>
      <rPr>
        <sz val="14"/>
        <color theme="1"/>
        <rFont val="Times New Roman"/>
        <family val="1"/>
        <charset val="204"/>
      </rPr>
      <t>Мектепке дейінгі ұйымдардың педагогтарын біліктілікті арттыру курстарына жіберу</t>
    </r>
  </si>
  <si>
    <r>
      <t xml:space="preserve">Мақсат. </t>
    </r>
    <r>
      <rPr>
        <sz val="14"/>
        <color theme="1"/>
        <rFont val="Times New Roman"/>
        <family val="1"/>
        <charset val="204"/>
      </rPr>
      <t>Заманауи материалдық-техникалық базасы бар эргономикалық және қауіпсіз орта құру</t>
    </r>
  </si>
  <si>
    <r>
      <t xml:space="preserve">1-міндет. </t>
    </r>
    <r>
      <rPr>
        <sz val="14"/>
        <color theme="1"/>
        <rFont val="Times New Roman"/>
        <family val="1"/>
        <charset val="204"/>
      </rPr>
      <t>Мектептерді жайлы, қауіпсіз және заманауи білім беру ортасымен қамтамасыз ету</t>
    </r>
  </si>
  <si>
    <r>
      <t xml:space="preserve">Нәтиже көрсеткіші 1.2 (ТДМ, декомпозиция)
</t>
    </r>
    <r>
      <rPr>
        <sz val="14"/>
        <color theme="1"/>
        <rFont val="Times New Roman"/>
        <family val="1"/>
        <charset val="204"/>
      </rPr>
      <t xml:space="preserve">Физика, химия, биология, робототехника, STEM пәндік кабинеттерімен қамтамасыз етілген негізгі </t>
    </r>
  </si>
  <si>
    <t>кабинеттер</t>
  </si>
  <si>
    <r>
      <rPr>
        <b/>
        <sz val="14"/>
        <color theme="1"/>
        <rFont val="Times New Roman"/>
        <family val="1"/>
        <charset val="204"/>
      </rPr>
      <t>Іс-шара 1.</t>
    </r>
    <r>
      <rPr>
        <sz val="14"/>
        <color theme="1"/>
        <rFont val="Times New Roman"/>
        <family val="1"/>
        <charset val="204"/>
      </rPr>
      <t xml:space="preserve"> Физика, химия және биология пәндерінің кабинеттерін сатып алу</t>
    </r>
  </si>
  <si>
    <r>
      <t>Нәтиже көрсеткіші 1.3</t>
    </r>
    <r>
      <rPr>
        <sz val="14"/>
        <color theme="1"/>
        <rFont val="Times New Roman"/>
        <family val="1"/>
        <charset val="204"/>
      </rPr>
      <t xml:space="preserve"> Жоғары жылдамдықты интернетпен қамтылған мектептердің үлесі
</t>
    </r>
  </si>
  <si>
    <r>
      <rPr>
        <b/>
        <sz val="14"/>
        <color theme="1"/>
        <rFont val="Times New Roman"/>
        <family val="1"/>
        <charset val="204"/>
      </rPr>
      <t xml:space="preserve">Іс-шара 1. </t>
    </r>
    <r>
      <rPr>
        <sz val="14"/>
        <color theme="1"/>
        <rFont val="Times New Roman"/>
        <family val="1"/>
        <charset val="204"/>
      </rPr>
      <t>Мемлекеттік білім беру ұйымдарындағы білім беру жүйесін ақпараттандыру</t>
    </r>
  </si>
  <si>
    <t>Мақсат 2.5. Өңірдегі экологиялық жағдайды жақсарту</t>
  </si>
  <si>
    <r>
      <t xml:space="preserve">НҰИ-15 </t>
    </r>
    <r>
      <rPr>
        <sz val="14"/>
        <color theme="1"/>
        <rFont val="Times New Roman"/>
        <family val="1"/>
        <charset val="204"/>
      </rPr>
      <t>Халықтың экологиялық өмір сапасына қанағаттану деңгейі</t>
    </r>
  </si>
  <si>
    <r>
      <rPr>
        <b/>
        <sz val="14"/>
        <color theme="1"/>
        <rFont val="Times New Roman"/>
        <family val="1"/>
        <charset val="204"/>
      </rPr>
      <t xml:space="preserve">Нысаналы индикатор. </t>
    </r>
    <r>
      <rPr>
        <sz val="14"/>
        <color theme="1"/>
        <rFont val="Times New Roman"/>
        <family val="1"/>
        <charset val="204"/>
      </rPr>
      <t>Халықты қалдықтарды жинау және шығару жөніндегі қызметтермен қамтамасыз ету (%) (ТДМ, декомпозиция)</t>
    </r>
  </si>
  <si>
    <r>
      <rPr>
        <b/>
        <sz val="14"/>
        <color theme="1"/>
        <rFont val="Times New Roman"/>
        <family val="1"/>
        <charset val="204"/>
      </rPr>
      <t xml:space="preserve">Іс-шара 1. </t>
    </r>
    <r>
      <rPr>
        <sz val="14"/>
        <color theme="1"/>
        <rFont val="Times New Roman"/>
        <family val="1"/>
        <charset val="204"/>
      </rPr>
      <t>ҚТҚ жинауға арналған контейнерлік алаңдарды орнату</t>
    </r>
  </si>
  <si>
    <t>саны</t>
  </si>
  <si>
    <t>Барлығы 2 бағыт бойынша қаржылық ресурстар</t>
  </si>
  <si>
    <t>ӨҢІРДІ ДАМЫТУ ЖОСПАРЫ БОЙЫНША ҚАРЖЫ РЕСУРСТАРЫНЫҢ ЖИЫНЫ</t>
  </si>
  <si>
    <t>Жоспарлаудың өзге де құжаттарын, мемлекеттік функцияларды, өкілеттіктерді іске асыру және (немесе) мемлекеттік қызметтер көрсету</t>
  </si>
  <si>
    <r>
      <t xml:space="preserve">КНИ-2 </t>
    </r>
    <r>
      <rPr>
        <sz val="14"/>
        <color theme="1"/>
        <rFont val="Times New Roman"/>
        <family val="1"/>
        <charset val="204"/>
      </rPr>
      <t>экономиканың нақты өсу қарқыны,%, өткен жылға қатысты</t>
    </r>
  </si>
  <si>
    <r>
      <t xml:space="preserve">Нысаналы индикатор (спецификалық). </t>
    </r>
    <r>
      <rPr>
        <sz val="14"/>
        <rFont val="Times New Roman"/>
        <family val="1"/>
        <charset val="204"/>
      </rPr>
      <t>Ауыл шаруашылығы өнімінің ж</t>
    </r>
    <r>
      <rPr>
        <b/>
        <sz val="14"/>
        <rFont val="Times New Roman"/>
        <family val="1"/>
        <charset val="204"/>
      </rPr>
      <t>алпы шығарылымының НКИ</t>
    </r>
  </si>
  <si>
    <r>
      <rPr>
        <b/>
        <sz val="14"/>
        <color theme="1"/>
        <rFont val="Times New Roman"/>
        <family val="1"/>
        <charset val="204"/>
      </rPr>
      <t>Іс-шара 1.</t>
    </r>
    <r>
      <rPr>
        <sz val="14"/>
        <color theme="1"/>
        <rFont val="Times New Roman"/>
        <family val="1"/>
        <charset val="204"/>
      </rPr>
      <t xml:space="preserve"> Агроөнеркәсіптік кешен саласындағы инвестициялық жобаларды іске асыру</t>
    </r>
  </si>
  <si>
    <r>
      <t xml:space="preserve">Абай ауылында балық питомнигін салу </t>
    </r>
    <r>
      <rPr>
        <i/>
        <sz val="12"/>
        <color theme="1"/>
        <rFont val="Times New Roman"/>
        <family val="1"/>
        <charset val="204"/>
      </rPr>
      <t>("Қаратал" ЖК)</t>
    </r>
  </si>
  <si>
    <r>
      <t xml:space="preserve">Пресногорьков ауылдық округінің Белоглика ауылында балық өңдеу цехын салу </t>
    </r>
    <r>
      <rPr>
        <i/>
        <sz val="12"/>
        <color theme="1"/>
        <rFont val="Times New Roman"/>
        <family val="1"/>
        <charset val="204"/>
      </rPr>
      <t>("Шефер Н.Н." ЖК)</t>
    </r>
  </si>
  <si>
    <r>
      <t xml:space="preserve">Федоров ауылдық округінде 600 бас ІҚМ бордақылау алаңын салу </t>
    </r>
    <r>
      <rPr>
        <i/>
        <sz val="12"/>
        <color theme="1"/>
        <rFont val="Times New Roman"/>
        <family val="1"/>
        <charset val="204"/>
      </rPr>
      <t>("Веста" ШҚ)</t>
    </r>
  </si>
  <si>
    <r>
      <t xml:space="preserve">Троебратское ауылында </t>
    </r>
    <r>
      <rPr>
        <i/>
        <sz val="12"/>
        <color rgb="FF000000"/>
        <rFont val="Times New Roman"/>
        <family val="1"/>
        <charset val="204"/>
      </rPr>
      <t>("Кен Дала JQ"ЖШС)</t>
    </r>
    <r>
      <rPr>
        <sz val="14"/>
        <color rgb="FF000000"/>
        <rFont val="Times New Roman"/>
        <family val="1"/>
        <charset val="204"/>
      </rPr>
      <t xml:space="preserve"> жемшөп ұнын өндіру цехының құрылысы</t>
    </r>
  </si>
  <si>
    <r>
      <t xml:space="preserve">КНИ-30. </t>
    </r>
    <r>
      <rPr>
        <sz val="14"/>
        <color theme="1"/>
        <rFont val="Times New Roman"/>
        <family val="1"/>
        <charset val="204"/>
      </rPr>
      <t>Негізгі капиталға инвестициялар (ИОК), ЖІӨ %</t>
    </r>
    <r>
      <rPr>
        <b/>
        <sz val="14"/>
        <color theme="1"/>
        <rFont val="Times New Roman"/>
        <family val="1"/>
        <charset val="204"/>
      </rPr>
      <t xml:space="preserve"> </t>
    </r>
  </si>
  <si>
    <r>
      <t xml:space="preserve">Облыс әкімінің орынбасары Әбенов А. Т. </t>
    </r>
    <r>
      <rPr>
        <i/>
        <sz val="12"/>
        <color theme="1"/>
        <rFont val="Times New Roman"/>
        <family val="1"/>
        <charset val="204"/>
      </rPr>
      <t>(ауыл шаруашылығы және жер қатынастары басқармасы)</t>
    </r>
  </si>
  <si>
    <r>
      <t>Аудан әкімінің орынбасары М. А. Сокитбаев</t>
    </r>
    <r>
      <rPr>
        <i/>
        <sz val="12"/>
        <color theme="1"/>
        <rFont val="Times New Roman"/>
        <family val="1"/>
        <charset val="204"/>
      </rPr>
      <t xml:space="preserve"> (ауыл шаруашылығы бөлімі)</t>
    </r>
  </si>
  <si>
    <r>
      <t xml:space="preserve">Облыс әкімінің орынбасары Әбенов А. Т. </t>
    </r>
    <r>
      <rPr>
        <i/>
        <sz val="12"/>
        <color theme="1"/>
        <rFont val="Times New Roman"/>
        <family val="1"/>
        <charset val="204"/>
      </rPr>
      <t>(кәсіпкерлік және индустриялық-инновациялық даму басқармасы)</t>
    </r>
  </si>
  <si>
    <r>
      <t xml:space="preserve">Аудан әкімінің орынбасары М. А. Сокитбаев </t>
    </r>
    <r>
      <rPr>
        <i/>
        <sz val="12"/>
        <color theme="1"/>
        <rFont val="Times New Roman"/>
        <family val="1"/>
        <charset val="204"/>
      </rPr>
      <t>(кәсіпкерлік бөлімі)</t>
    </r>
  </si>
  <si>
    <r>
      <t xml:space="preserve">КНИ 31. </t>
    </r>
    <r>
      <rPr>
        <sz val="14"/>
        <color theme="1"/>
        <rFont val="Times New Roman"/>
        <family val="1"/>
        <charset val="204"/>
      </rPr>
      <t>ИОК жалпы көлеміндегі сыртқы инвестициялардың үлесі</t>
    </r>
  </si>
  <si>
    <r>
      <t xml:space="preserve">Облыс әкімінің орынбасары Әбенов А. Т. </t>
    </r>
    <r>
      <rPr>
        <sz val="12"/>
        <color theme="1"/>
        <rFont val="Times New Roman"/>
        <family val="1"/>
        <charset val="204"/>
      </rPr>
      <t>(кәсіпкерлік және индустриялық-инновациялық даму басқармасы)</t>
    </r>
  </si>
  <si>
    <r>
      <rPr>
        <b/>
        <sz val="14"/>
        <color theme="1"/>
        <rFont val="Times New Roman"/>
        <family val="1"/>
        <charset val="204"/>
      </rPr>
      <t>Іс-шара 1.</t>
    </r>
    <r>
      <rPr>
        <sz val="14"/>
        <color theme="1"/>
        <rFont val="Times New Roman"/>
        <family val="1"/>
        <charset val="204"/>
      </rPr>
      <t xml:space="preserve">  Әлеуетті инвесторларды іздеу</t>
    </r>
  </si>
  <si>
    <r>
      <rPr>
        <b/>
        <sz val="14"/>
        <color theme="1"/>
        <rFont val="Times New Roman"/>
        <family val="1"/>
        <charset val="204"/>
      </rPr>
      <t xml:space="preserve">КНИ 25. </t>
    </r>
    <r>
      <rPr>
        <sz val="14"/>
        <color theme="1"/>
        <rFont val="Times New Roman"/>
        <family val="1"/>
        <charset val="204"/>
      </rPr>
      <t>Инновация саласындағы белсенділік деңгейі</t>
    </r>
  </si>
  <si>
    <r>
      <rPr>
        <b/>
        <sz val="14"/>
        <color rgb="FF000000"/>
        <rFont val="Times New Roman"/>
        <family val="1"/>
        <charset val="204"/>
      </rPr>
      <t>Іс-шара 1.</t>
    </r>
    <r>
      <rPr>
        <sz val="14"/>
        <color rgb="FF000000"/>
        <rFont val="Times New Roman"/>
        <family val="1"/>
        <charset val="204"/>
      </rPr>
      <t xml:space="preserve"> Инновациялық қызмет бойынша семинарлар өткізу </t>
    </r>
  </si>
  <si>
    <r>
      <rPr>
        <b/>
        <sz val="14"/>
        <color rgb="FF000000"/>
        <rFont val="Times New Roman"/>
        <family val="1"/>
        <charset val="204"/>
      </rPr>
      <t>Іс-шара 2.</t>
    </r>
    <r>
      <rPr>
        <sz val="14"/>
        <color rgb="FF000000"/>
        <rFont val="Times New Roman"/>
        <family val="1"/>
        <charset val="204"/>
      </rPr>
      <t xml:space="preserve"> ШОБ дамыту үшін субсидиялар мен кепілдіктерді ресімдеуге өтінімдерді қабылдау туралы, сондай-ақ әлеуметтік кәсіпкерлерді гранттық қаржыландыруға қатысу туралы аудан кәсіпкерлерін хабардар ету бойынша жұмыс жүргізу</t>
    </r>
  </si>
  <si>
    <t>мың адам</t>
  </si>
  <si>
    <r>
      <t xml:space="preserve">КНИ-34. </t>
    </r>
    <r>
      <rPr>
        <sz val="14"/>
        <color theme="1"/>
        <rFont val="Times New Roman"/>
        <family val="1"/>
        <charset val="204"/>
      </rPr>
      <t xml:space="preserve">ҚР бойынша парниктік газдардың шекті көлемі, % </t>
    </r>
    <r>
      <rPr>
        <i/>
        <sz val="12"/>
        <color theme="1"/>
        <rFont val="Times New Roman"/>
        <family val="1"/>
        <charset val="204"/>
      </rPr>
      <t>(1990 жылғы деңгейге)</t>
    </r>
    <r>
      <rPr>
        <b/>
        <i/>
        <sz val="12"/>
        <color theme="1"/>
        <rFont val="Times New Roman"/>
        <family val="1"/>
        <charset val="204"/>
      </rPr>
      <t xml:space="preserve"> </t>
    </r>
  </si>
  <si>
    <r>
      <t xml:space="preserve">Облыс әкімінің орынбасары
Танжариков Б. К. </t>
    </r>
    <r>
      <rPr>
        <i/>
        <sz val="12"/>
        <color theme="1"/>
        <rFont val="Times New Roman"/>
        <family val="1"/>
        <charset val="204"/>
      </rPr>
      <t>(Табиғи ресурстар және табиғат пайдалануды реттеу басқармасы)</t>
    </r>
  </si>
  <si>
    <r>
      <t xml:space="preserve">Аудан әкімінің орынбасары
Болатов Т. С. 
</t>
    </r>
    <r>
      <rPr>
        <i/>
        <sz val="12"/>
        <color theme="1"/>
        <rFont val="Times New Roman"/>
        <family val="1"/>
        <charset val="204"/>
      </rPr>
      <t>(Тұрғын үй-коммуналдық шаруашылық, жолаушылар көлігі және автомобиль жолдары бөлімі)</t>
    </r>
  </si>
  <si>
    <r>
      <t xml:space="preserve">Аудан әкімінің орынбасары К. К. Уразбаев </t>
    </r>
    <r>
      <rPr>
        <i/>
        <sz val="12"/>
        <color theme="1"/>
        <rFont val="Times New Roman"/>
        <family val="1"/>
        <charset val="204"/>
      </rPr>
      <t>(Ұзынкөл ауданының Мансап орталығы</t>
    </r>
  </si>
  <si>
    <t>Ұзынкөл ауданының Мансап орталығының басшысы-Алмаганбетова Э. Б.</t>
  </si>
  <si>
    <r>
      <t xml:space="preserve">Тапсырма. </t>
    </r>
    <r>
      <rPr>
        <sz val="14"/>
        <color theme="1"/>
        <rFont val="Times New Roman"/>
        <family val="1"/>
        <charset val="204"/>
      </rPr>
      <t>Ауыл және қала тұрғындары үшін қолайлы орта құру</t>
    </r>
  </si>
  <si>
    <r>
      <t>Облыс әкімінің орынбасары 
Нарымбетов Б.Х.</t>
    </r>
    <r>
      <rPr>
        <i/>
        <sz val="14"/>
        <color theme="1"/>
        <rFont val="Times New Roman"/>
        <family val="1"/>
        <charset val="204"/>
      </rPr>
      <t xml:space="preserve"> </t>
    </r>
    <r>
      <rPr>
        <i/>
        <sz val="12"/>
        <color theme="1"/>
        <rFont val="Times New Roman"/>
        <family val="1"/>
        <charset val="204"/>
      </rPr>
      <t>(Білім басқармасы)</t>
    </r>
  </si>
  <si>
    <r>
      <t xml:space="preserve">Аудан әкімінің орынбасары 
Уразбаев К. К. 
</t>
    </r>
    <r>
      <rPr>
        <i/>
        <sz val="12"/>
        <color theme="1"/>
        <rFont val="Times New Roman"/>
        <family val="1"/>
        <charset val="204"/>
      </rPr>
      <t>(Білім бөлімі)</t>
    </r>
  </si>
  <si>
    <r>
      <t xml:space="preserve">Іс-шара 1. </t>
    </r>
    <r>
      <rPr>
        <sz val="14"/>
        <color theme="1"/>
        <rFont val="Times New Roman"/>
        <family val="1"/>
        <charset val="204"/>
      </rPr>
      <t>Объектілерді ағымдағы жөндеу</t>
    </r>
  </si>
  <si>
    <r>
      <t>Облыс әкімінің орынбасары Б. Х. Нарымбетов</t>
    </r>
    <r>
      <rPr>
        <i/>
        <sz val="12"/>
        <color theme="1"/>
        <rFont val="Times New Roman"/>
        <family val="1"/>
        <charset val="204"/>
      </rPr>
      <t xml:space="preserve"> (дене шынықтыру және спорт басқармасы)</t>
    </r>
  </si>
  <si>
    <r>
      <t xml:space="preserve">Ұзынкөл ауданы Ұзынкөл ауылында стадион салу </t>
    </r>
    <r>
      <rPr>
        <b/>
        <i/>
        <sz val="12"/>
        <color theme="1"/>
        <rFont val="Times New Roman"/>
        <family val="1"/>
        <charset val="204"/>
      </rPr>
      <t>(әзірлеудегі жобалау-сметалық құжаттама)</t>
    </r>
  </si>
  <si>
    <r>
      <rPr>
        <b/>
        <sz val="14"/>
        <color theme="1"/>
        <rFont val="Times New Roman"/>
        <family val="1"/>
        <charset val="204"/>
      </rPr>
      <t>Нәтиже көрсеткіші 5.1.</t>
    </r>
    <r>
      <rPr>
        <sz val="14"/>
        <color theme="1"/>
        <rFont val="Times New Roman"/>
        <family val="1"/>
        <charset val="204"/>
      </rPr>
      <t xml:space="preserve"> </t>
    </r>
    <r>
      <rPr>
        <b/>
        <sz val="14"/>
        <color theme="1"/>
        <rFont val="Times New Roman"/>
        <family val="1"/>
        <charset val="204"/>
      </rPr>
      <t xml:space="preserve">(ЦУР, декомпозиция) </t>
    </r>
    <r>
      <rPr>
        <sz val="14"/>
        <color theme="1"/>
        <rFont val="Times New Roman"/>
        <family val="1"/>
        <charset val="204"/>
      </rPr>
      <t xml:space="preserve">Жақсы және қанағаттанарлық жағдайда ішкі жолдардың үлесін арттыру
</t>
    </r>
  </si>
  <si>
    <r>
      <t xml:space="preserve">Аудан әкімінің орынбасары Т. с. Болатов </t>
    </r>
    <r>
      <rPr>
        <i/>
        <sz val="12"/>
        <color theme="1"/>
        <rFont val="Times New Roman"/>
        <family val="1"/>
        <charset val="204"/>
      </rPr>
      <t>(тұрғын үй-коммуналдық шаруашылық, жолаушылар көлігі және автомобиль жолдары бөлімі)</t>
    </r>
  </si>
  <si>
    <r>
      <t xml:space="preserve">Облыс әкімінің орынбасары 
Танжариков Б. К. </t>
    </r>
    <r>
      <rPr>
        <i/>
        <sz val="12"/>
        <color theme="1"/>
        <rFont val="Times New Roman"/>
        <family val="1"/>
        <charset val="204"/>
      </rPr>
      <t>(жолаушылар көлігі және автомобиль жолдары басқармасы)</t>
    </r>
  </si>
  <si>
    <r>
      <rPr>
        <b/>
        <sz val="14"/>
        <color theme="1"/>
        <rFont val="Times New Roman"/>
        <family val="1"/>
        <charset val="204"/>
      </rPr>
      <t xml:space="preserve">Іс-шара 2. </t>
    </r>
    <r>
      <rPr>
        <sz val="14"/>
        <color theme="1"/>
        <rFont val="Times New Roman"/>
        <family val="1"/>
        <charset val="204"/>
      </rPr>
      <t>Аудандық маңызы бар жолдар мен көшелерді орташа және ағымдағы жөндеу</t>
    </r>
  </si>
  <si>
    <r>
      <t xml:space="preserve">Облыс әкімінің орынбасары 
Танжариков Б.К. </t>
    </r>
    <r>
      <rPr>
        <i/>
        <sz val="12"/>
        <color theme="1"/>
        <rFont val="Times New Roman"/>
        <family val="1"/>
        <charset val="204"/>
      </rPr>
      <t>(Экономика және бюджеттік жоспарлау басқармасы, Энергетика және тұрғын үй-коммуналдық шаруашылық басқармасы)</t>
    </r>
  </si>
  <si>
    <r>
      <t xml:space="preserve">Аудан әкімінің орынбасары Булатов Т.С. </t>
    </r>
    <r>
      <rPr>
        <i/>
        <sz val="12"/>
        <color theme="1"/>
        <rFont val="Times New Roman"/>
        <family val="1"/>
        <charset val="204"/>
      </rPr>
      <t>(Тұрғын үй-коммуналдық шаруашылық, жолаушылар көлігі және автомобиль жолдары бөлімі)</t>
    </r>
  </si>
  <si>
    <r>
      <rPr>
        <b/>
        <sz val="14"/>
        <color theme="1"/>
        <rFont val="Times New Roman"/>
        <family val="1"/>
        <charset val="204"/>
      </rPr>
      <t xml:space="preserve">Іс-шара 1. </t>
    </r>
    <r>
      <rPr>
        <sz val="14"/>
        <color theme="1"/>
        <rFont val="Times New Roman"/>
        <family val="1"/>
        <charset val="204"/>
      </rPr>
      <t>Су құбыры желілерін салу</t>
    </r>
  </si>
  <si>
    <r>
      <t xml:space="preserve">Облыс әкімінің орынбасары 
Танжариков Б.К. </t>
    </r>
    <r>
      <rPr>
        <i/>
        <sz val="12"/>
        <color theme="1"/>
        <rFont val="Times New Roman"/>
        <family val="1"/>
        <charset val="204"/>
      </rPr>
      <t>(Экономика және бюджеттік жоспарлау басқармасы)</t>
    </r>
  </si>
  <si>
    <r>
      <t xml:space="preserve">Облыс әкімінің орынбасары 
Сандыбаев М.М. </t>
    </r>
    <r>
      <rPr>
        <i/>
        <sz val="12"/>
        <color theme="1"/>
        <rFont val="Times New Roman"/>
        <family val="1"/>
        <charset val="204"/>
      </rPr>
      <t>(Экономика және бюджеттік жоспарлау басқармасы, Ақпараттандыру, мемлекеттік қызметтер көрсету және мұрағаттар басқармасы)</t>
    </r>
  </si>
  <si>
    <r>
      <t xml:space="preserve">Аудан әкімінің орынбасары Булатов Т.С. </t>
    </r>
    <r>
      <rPr>
        <i/>
        <sz val="12"/>
        <color theme="1"/>
        <rFont val="Times New Roman"/>
        <family val="1"/>
        <charset val="204"/>
      </rPr>
      <t>(Сәулет, қала құрылысы және құрылыс бөлімі)</t>
    </r>
  </si>
  <si>
    <r>
      <t xml:space="preserve">Облыс әкімінің орынбасары 
Танжариков Б.К. </t>
    </r>
    <r>
      <rPr>
        <i/>
        <sz val="12"/>
        <color theme="1"/>
        <rFont val="Times New Roman"/>
        <family val="1"/>
        <charset val="204"/>
      </rPr>
      <t>(Құрылыс, сәулет және қала құрылысы басқармасы)</t>
    </r>
  </si>
  <si>
    <r>
      <t xml:space="preserve">Аудан әкімінің орынбасары Уразбеков К.К. </t>
    </r>
    <r>
      <rPr>
        <i/>
        <sz val="12"/>
        <color theme="1"/>
        <rFont val="Times New Roman"/>
        <family val="1"/>
        <charset val="204"/>
      </rPr>
      <t>(Ұзынкөл аудандық ауруханасы)</t>
    </r>
  </si>
  <si>
    <r>
      <t xml:space="preserve">Облыс әкімінің орынбасары 
Нарымбетов Б.Х. 
</t>
    </r>
    <r>
      <rPr>
        <i/>
        <sz val="12"/>
        <color theme="1"/>
        <rFont val="Times New Roman"/>
        <family val="1"/>
        <charset val="204"/>
      </rPr>
      <t>(Білім басқармасы)</t>
    </r>
  </si>
  <si>
    <r>
      <t xml:space="preserve">Аудан әкімінің орынбасары Уразбаев К.К. </t>
    </r>
    <r>
      <rPr>
        <i/>
        <sz val="12"/>
        <color theme="1"/>
        <rFont val="Times New Roman"/>
        <family val="1"/>
        <charset val="204"/>
      </rPr>
      <t>(Білім бөлімі)</t>
    </r>
  </si>
  <si>
    <r>
      <t xml:space="preserve">Облыс әкімінің орынбасары 
Нарымбетов Б.Х. </t>
    </r>
    <r>
      <rPr>
        <i/>
        <sz val="12"/>
        <color theme="1"/>
        <rFont val="Times New Roman"/>
        <family val="1"/>
        <charset val="204"/>
      </rPr>
      <t>(Экономика және бюджеттік жоспарлау басқармасы, Білім басқармасы)</t>
    </r>
  </si>
  <si>
    <r>
      <t>Аудан әкімінің орынбасары Уразбаев К.К.</t>
    </r>
    <r>
      <rPr>
        <sz val="12"/>
        <color theme="1"/>
        <rFont val="Times New Roman"/>
        <family val="1"/>
        <charset val="204"/>
      </rPr>
      <t xml:space="preserve"> </t>
    </r>
    <r>
      <rPr>
        <i/>
        <sz val="12"/>
        <color theme="1"/>
        <rFont val="Times New Roman"/>
        <family val="1"/>
        <charset val="204"/>
      </rPr>
      <t>(Білім бөлімі)</t>
    </r>
  </si>
  <si>
    <r>
      <t xml:space="preserve">Аудан әкімінің орынбасары Уразбеков К.К. </t>
    </r>
    <r>
      <rPr>
        <i/>
        <sz val="12"/>
        <color theme="1"/>
        <rFont val="Times New Roman"/>
        <family val="1"/>
        <charset val="204"/>
      </rPr>
      <t>(Білім бөлімі)</t>
    </r>
  </si>
  <si>
    <r>
      <t xml:space="preserve">Облыс әкімінің орынбасары 
Нарымбетов Б.Х. 
</t>
    </r>
    <r>
      <rPr>
        <i/>
        <sz val="12"/>
        <color theme="1"/>
        <rFont val="Times New Roman"/>
        <family val="1"/>
        <charset val="204"/>
      </rPr>
      <t>( Білім басқармасы)</t>
    </r>
  </si>
  <si>
    <r>
      <t xml:space="preserve">Облыс әкімінің орынбасары 
Танжариков Б.К. </t>
    </r>
    <r>
      <rPr>
        <i/>
        <sz val="12"/>
        <color theme="1"/>
        <rFont val="Times New Roman"/>
        <family val="1"/>
        <charset val="204"/>
      </rPr>
      <t>(Табиғи ресурстар және табиғат пайдалануды реттеу басқармасы)</t>
    </r>
  </si>
  <si>
    <r>
      <t>Облыс әкімінің орынбасары 
Танжариков Б.К.</t>
    </r>
    <r>
      <rPr>
        <i/>
        <sz val="12"/>
        <color theme="1"/>
        <rFont val="Times New Roman"/>
        <family val="1"/>
        <charset val="204"/>
      </rPr>
      <t xml:space="preserve"> (Табиғи ресурстар және табиғат пайдалануды реттеу басқармасы)</t>
    </r>
  </si>
  <si>
    <r>
      <t xml:space="preserve">ВАП 
</t>
    </r>
    <r>
      <rPr>
        <i/>
        <sz val="12"/>
        <color theme="1"/>
        <rFont val="Times New Roman"/>
        <family val="1"/>
        <charset val="204"/>
      </rPr>
      <t>(келісім бойынша)</t>
    </r>
  </si>
  <si>
    <r>
      <t xml:space="preserve">Аудан әкімінің орынбасары  Булатов Т.С. 
</t>
    </r>
    <r>
      <rPr>
        <i/>
        <sz val="12"/>
        <color theme="1"/>
        <rFont val="Times New Roman"/>
        <family val="1"/>
        <charset val="204"/>
      </rPr>
      <t>(Тұрғын үй-коммуналдық шаруашылық, жолаушылар көлігі және автомобиль жолдары бөлімі)</t>
    </r>
  </si>
  <si>
    <t>АБ</t>
  </si>
  <si>
    <t>БК</t>
  </si>
  <si>
    <t>ОБ (ДБ)</t>
  </si>
  <si>
    <t>Профилактикалық және емдеу-диагностикалық қызметтермен қамтуды арттыру. Сырқаттанушылықтың төмендеуі және халықтың денсаулық көрсеткіштерінің жақсаруы.</t>
  </si>
  <si>
    <t>МСАК деңгейінде Кадрлық қажеттіліктерді жабу. Халықты маман дәрігерлермен қамтамасыз етуді жақсарту.</t>
  </si>
  <si>
    <t>Медицина қызметкерлерінің білім деңгейін арттыру. Вакцинациямен қамтуды арттыру.</t>
  </si>
  <si>
    <t>Халықтың әлеуметтік осал топтарын және Ұзынкөл ауданының мұқтаж тұрғындарын тұрғын үймен қамтамасыз ету, жас мамандарды тарту, халықтың сапалы өмір сүру деңгейін арттыру үшін жағдайлар жасау.</t>
  </si>
  <si>
    <t>Ауылдық жерлердегі халықты сапалы, тұрақты және үздіксіз ұялы және интернет байланысымен қамтамасыз ету</t>
  </si>
  <si>
    <t>Газбен жабдықтау инфрақұрылымы жоқ, газ желілерін салу қажет.</t>
  </si>
  <si>
    <t>Жылу трассасының жалпы ұзындығы 1800 метр Блокты модульді қазандық орнатылады</t>
  </si>
  <si>
    <t>Жылу трассасының жалпы ұзындығы 1260 метр Блокты модульді қазандық орнатылады</t>
  </si>
  <si>
    <t>Тұрғындардың тұрғын үйлерде тұруы үшін барынша қолайлы жағдайларды, сапалы, тұрақты және үздіксіз жылумен жабдықтауды қамтамасыз ету</t>
  </si>
  <si>
    <t>ҰҚ</t>
  </si>
  <si>
    <t>Желінің ұзындығы-67 895,0 м</t>
  </si>
  <si>
    <r>
      <t xml:space="preserve">Халықты сумен жабдықтау қызметтерімен қамтамасыз ету-үйге су. Жобаларды іске асыру халықты тағы 5 АЕМ-ді орталықтандырылған сумен жабдықтауға - үйлерді су құбыры желісіне қосу мүмкіндігімен қамтамасыз етуге мүмкіндік береді. АЕМ - ді ауылдағы орталықтандырылған сумен қамту пайызы 28,1% - дан </t>
    </r>
    <r>
      <rPr>
        <i/>
        <sz val="12"/>
        <color theme="1"/>
        <rFont val="Times New Roman"/>
        <family val="1"/>
        <charset val="204"/>
      </rPr>
      <t xml:space="preserve">(9 АЕМ) </t>
    </r>
    <r>
      <rPr>
        <sz val="13"/>
        <color theme="1"/>
        <rFont val="Times New Roman"/>
        <family val="1"/>
        <charset val="204"/>
      </rPr>
      <t xml:space="preserve">43,7% - ға </t>
    </r>
    <r>
      <rPr>
        <i/>
        <sz val="12"/>
        <color theme="1"/>
        <rFont val="Times New Roman"/>
        <family val="1"/>
        <charset val="204"/>
      </rPr>
      <t>(14 АЕМ)</t>
    </r>
    <r>
      <rPr>
        <sz val="13"/>
        <color theme="1"/>
        <rFont val="Times New Roman"/>
        <family val="1"/>
        <charset val="204"/>
      </rPr>
      <t xml:space="preserve"> дейін ұлғайтылады.</t>
    </r>
  </si>
  <si>
    <t>Атауы</t>
  </si>
  <si>
    <t>Инвестициялық жоспарға қосымша: басым және проблемалық аймақтар картасы</t>
  </si>
  <si>
    <t>Негізгі мәні</t>
  </si>
  <si>
    <t>Барлығы</t>
  </si>
  <si>
    <r>
      <t>қажеттілік</t>
    </r>
    <r>
      <rPr>
        <i/>
        <sz val="9"/>
        <color theme="1"/>
        <rFont val="Times New Roman"/>
        <family val="1"/>
        <charset val="204"/>
      </rPr>
      <t xml:space="preserve"> </t>
    </r>
  </si>
  <si>
    <t>Қанағаттану, %</t>
  </si>
  <si>
    <t>2026 жыл</t>
  </si>
  <si>
    <t>2027 жыл</t>
  </si>
  <si>
    <t>2028 жыл</t>
  </si>
  <si>
    <t>2029 жыл</t>
  </si>
  <si>
    <t>2030 жыл</t>
  </si>
  <si>
    <r>
      <t xml:space="preserve">*Нысаналы индикатор (спецификалық). </t>
    </r>
    <r>
      <rPr>
        <sz val="9"/>
        <color theme="1"/>
        <rFont val="Times New Roman"/>
        <family val="1"/>
        <charset val="204"/>
      </rPr>
      <t>Ауыл шаруашылығы өнімінің жалпы шығарылымының НКИ</t>
    </r>
  </si>
  <si>
    <t>*ҚР ИОК нысаналы индикаторы, млрд теңге</t>
  </si>
  <si>
    <r>
      <t xml:space="preserve">*НҰИ 31. </t>
    </r>
    <r>
      <rPr>
        <sz val="9"/>
        <color theme="1"/>
        <rFont val="Times New Roman"/>
        <family val="1"/>
        <charset val="204"/>
      </rPr>
      <t>ИОК жалпы көлеміндегі сыртқы инвестициялардың үлесі</t>
    </r>
  </si>
  <si>
    <r>
      <t xml:space="preserve">*НҰИ 25. </t>
    </r>
    <r>
      <rPr>
        <sz val="9"/>
        <color theme="1"/>
        <rFont val="Times New Roman"/>
        <family val="1"/>
        <charset val="204"/>
      </rPr>
      <t>Инновация саласындағы белсенділік деңгейі</t>
    </r>
  </si>
  <si>
    <r>
      <t xml:space="preserve">*НҰИ-26. </t>
    </r>
    <r>
      <rPr>
        <sz val="9"/>
        <color theme="1"/>
        <rFont val="Times New Roman"/>
        <family val="1"/>
        <charset val="204"/>
      </rPr>
      <t>Орналастыру орындарында қызмет көрсетілген ішкі туристер саны</t>
    </r>
  </si>
  <si>
    <r>
      <t xml:space="preserve">*НҰИ-27. </t>
    </r>
    <r>
      <rPr>
        <sz val="9"/>
        <color theme="1"/>
        <rFont val="Times New Roman"/>
        <family val="1"/>
        <charset val="204"/>
      </rPr>
      <t>Орналастыру орындарымен қызмет көрсетілетін келуші туристер саны</t>
    </r>
  </si>
  <si>
    <r>
      <t xml:space="preserve">Нысаналы индикатор. </t>
    </r>
    <r>
      <rPr>
        <sz val="9"/>
        <color theme="1"/>
        <rFont val="Times New Roman"/>
        <family val="1"/>
        <charset val="204"/>
      </rPr>
      <t>Коммуналдық қалдықтарды қайта өңдеу және кәдеге жарату үлесі</t>
    </r>
  </si>
  <si>
    <r>
      <t xml:space="preserve">Нәтиже көрсеткіші 1. </t>
    </r>
    <r>
      <rPr>
        <sz val="9"/>
        <color theme="1"/>
        <rFont val="Times New Roman"/>
        <family val="1"/>
        <charset val="204"/>
      </rPr>
      <t>Жұмысқа орналастырылған азаматтардың, оның ішінде жастардың саны (декомпазирленген)</t>
    </r>
  </si>
  <si>
    <t>млрд.теңге</t>
  </si>
  <si>
    <t>жастар, адам</t>
  </si>
  <si>
    <r>
      <t xml:space="preserve">Нәтиже көрсеткіші 2.1. </t>
    </r>
    <r>
      <rPr>
        <sz val="9"/>
        <color theme="1"/>
        <rFont val="Times New Roman"/>
        <family val="1"/>
        <charset val="204"/>
      </rPr>
      <t>Елді мекендерді алғашқы медициналық-санитарлық және консультациялық-диагностикалық көмекпен қамту</t>
    </r>
  </si>
  <si>
    <r>
      <t xml:space="preserve">Нәтиже көрсеткіші 1.1 </t>
    </r>
    <r>
      <rPr>
        <sz val="9"/>
        <color theme="1"/>
        <rFont val="Times New Roman"/>
        <family val="1"/>
        <charset val="204"/>
      </rPr>
      <t>Типтік ғимараттарда орналасқан мектептердің үлесі</t>
    </r>
  </si>
  <si>
    <r>
      <t xml:space="preserve">Нәтиже көрсеткіші 4.1. </t>
    </r>
    <r>
      <rPr>
        <sz val="9"/>
        <color theme="1"/>
        <rFont val="Times New Roman"/>
        <family val="1"/>
        <charset val="204"/>
      </rPr>
      <t>Дене шынықтырумен және спортпен шұғылданатын азаматтар санын жалпы халықтың 50% - на дейін жеткізу</t>
    </r>
  </si>
  <si>
    <r>
      <t>Нәтиже көрсеткіші 5.1. (ТДМ, ыдырау)</t>
    </r>
    <r>
      <rPr>
        <sz val="9"/>
        <color theme="1"/>
        <rFont val="Times New Roman"/>
        <family val="1"/>
        <charset val="204"/>
      </rPr>
      <t xml:space="preserve"> Жақсы және қанағаттанарлық жағдайда ішкі жолдардың үлесін арттыру</t>
    </r>
  </si>
  <si>
    <r>
      <t xml:space="preserve">Нәтиже көрсеткіші 6.1. (ТДМ, декомпозиция) </t>
    </r>
    <r>
      <rPr>
        <sz val="9"/>
        <color theme="1"/>
        <rFont val="Times New Roman"/>
        <family val="1"/>
        <charset val="204"/>
      </rPr>
      <t>Халықтың сумен жабдықтау қызметтеріне қол жеткізуін қамтамасыз ету</t>
    </r>
  </si>
  <si>
    <r>
      <rPr>
        <sz val="9"/>
        <color theme="1"/>
        <rFont val="Times New Roman"/>
        <family val="1"/>
        <charset val="204"/>
      </rPr>
      <t xml:space="preserve">Нәтиже көрсеткіші 6.4. </t>
    </r>
    <r>
      <rPr>
        <b/>
        <sz val="9"/>
        <color theme="1"/>
        <rFont val="Times New Roman"/>
        <family val="1"/>
        <charset val="204"/>
      </rPr>
      <t>Жылумен қамтамасыз ету инфрақұрылымын дамыту</t>
    </r>
  </si>
  <si>
    <r>
      <t xml:space="preserve">Нәтиже көрсеткіші 8.1. </t>
    </r>
    <r>
      <rPr>
        <sz val="9"/>
        <color theme="1"/>
        <rFont val="Times New Roman"/>
        <family val="1"/>
        <charset val="204"/>
      </rPr>
      <t>Интернет желісіне қол жеткізуді қамтамасыз ету</t>
    </r>
  </si>
  <si>
    <r>
      <t xml:space="preserve">ТДМ нысаналы индикаторы. </t>
    </r>
    <r>
      <rPr>
        <sz val="9"/>
        <color theme="1"/>
        <rFont val="Times New Roman"/>
        <family val="1"/>
        <charset val="204"/>
      </rPr>
      <t>Бір тұрғынға тұрғын үймен қамтамасыз ету</t>
    </r>
  </si>
  <si>
    <r>
      <t xml:space="preserve">Нәтиже көрсеткіші 3.1 (ТДМ, ыдырау).
</t>
    </r>
    <r>
      <rPr>
        <sz val="9"/>
        <color theme="1"/>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</si>
  <si>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r>
      <rPr>
        <b/>
        <sz val="9"/>
        <color theme="1"/>
        <rFont val="Times New Roman"/>
        <family val="1"/>
        <charset val="204"/>
      </rPr>
      <t>Нәтиже көрсеткіші 4.1.</t>
    </r>
    <r>
      <rPr>
        <sz val="9"/>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t>
    </r>
  </si>
  <si>
    <r>
      <rPr>
        <b/>
        <sz val="9"/>
        <color theme="1"/>
        <rFont val="Times New Roman"/>
        <family val="1"/>
        <charset val="204"/>
      </rPr>
      <t xml:space="preserve">Нәтиже көрсеткіші 1.2. </t>
    </r>
    <r>
      <rPr>
        <sz val="9"/>
        <color theme="1"/>
        <rFont val="Times New Roman"/>
        <family val="1"/>
        <charset val="204"/>
      </rPr>
      <t>2 жастан 6 жасқа дейінгі балаларды мектепке дейінгі тәрбиемен және оқытумен қамту</t>
    </r>
  </si>
  <si>
    <r>
      <t xml:space="preserve">ТДМ нысаналы индикаторы. 
</t>
    </r>
    <r>
      <rPr>
        <sz val="9"/>
        <color theme="1"/>
        <rFont val="Times New Roman"/>
        <family val="1"/>
        <charset val="204"/>
      </rPr>
      <t>Инклюзивті білім беру үшін жағдай жасаған білім беру ұйымдарының үлесі</t>
    </r>
  </si>
  <si>
    <r>
      <rPr>
        <b/>
        <sz val="9"/>
        <color theme="1"/>
        <rFont val="Times New Roman"/>
        <family val="1"/>
        <charset val="204"/>
      </rPr>
      <t xml:space="preserve">Нәтиже көрсеткіші 1.1. 
</t>
    </r>
    <r>
      <rPr>
        <sz val="9"/>
        <color theme="1"/>
        <rFont val="Times New Roman"/>
        <family val="1"/>
        <charset val="204"/>
      </rPr>
      <t>Балалардың мектепалды даярлық деңгейі</t>
    </r>
  </si>
  <si>
    <r>
      <rPr>
        <b/>
        <sz val="9"/>
        <color theme="1"/>
        <rFont val="Times New Roman"/>
        <family val="1"/>
        <charset val="204"/>
      </rPr>
      <t xml:space="preserve">Нәтиже көрсеткіші 1.1.
</t>
    </r>
    <r>
      <rPr>
        <sz val="9"/>
        <color theme="1"/>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</si>
  <si>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rPr>
        <b/>
        <sz val="9"/>
        <color theme="1"/>
        <rFont val="Times New Roman"/>
        <family val="1"/>
        <charset val="204"/>
      </rPr>
      <t xml:space="preserve">Нәтиже көрсеткіші 1.2
</t>
    </r>
    <r>
      <rPr>
        <sz val="9"/>
        <color theme="1"/>
        <rFont val="Times New Roman"/>
        <family val="1"/>
        <charset val="204"/>
      </rPr>
      <t>Біліктілікті арттыру курстарынан өткен Мектепке дейінгі ұйымдар педагогтерінің үлесі</t>
    </r>
  </si>
  <si>
    <r>
      <rPr>
        <b/>
        <sz val="9"/>
        <color theme="1"/>
        <rFont val="Times New Roman"/>
        <family val="1"/>
        <charset val="204"/>
      </rPr>
      <t xml:space="preserve">Нәтиже көрсеткіші 1.2 (ТДМ, ыдырау).
</t>
    </r>
    <r>
      <rPr>
        <sz val="9"/>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</si>
  <si>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r>
      <rPr>
        <b/>
        <sz val="9"/>
        <color theme="1"/>
        <rFont val="Times New Roman"/>
        <family val="1"/>
        <charset val="204"/>
      </rPr>
      <t xml:space="preserve">Нәтиже көрсеткіші 1.3.
</t>
    </r>
    <r>
      <rPr>
        <sz val="9"/>
        <color theme="1"/>
        <rFont val="Times New Roman"/>
        <family val="1"/>
        <charset val="204"/>
      </rPr>
      <t>Жоғары жылдамдықты интернетпен қамтылған мектептердің үлесі</t>
    </r>
  </si>
  <si>
    <r>
      <rPr>
        <b/>
        <sz val="9"/>
        <color theme="1"/>
        <rFont val="Times New Roman"/>
        <family val="1"/>
        <charset val="204"/>
      </rPr>
      <t xml:space="preserve">Нысаналы индикатор. </t>
    </r>
    <r>
      <rPr>
        <sz val="9"/>
        <color theme="1"/>
        <rFont val="Times New Roman"/>
        <family val="1"/>
        <charset val="204"/>
      </rPr>
      <t xml:space="preserve">Халықты қалдықтарды жинау және шығару жөніндегі қызметтермен қамтамасыз ету ( % ) (ТДМ, декомпозиция) </t>
    </r>
  </si>
  <si>
    <t>Ұзынкөл ауданының әкімі</t>
  </si>
  <si>
    <t>М. Жұрқабаев</t>
  </si>
  <si>
    <t>Троебратское а.</t>
  </si>
  <si>
    <t>Бауманское а.</t>
  </si>
  <si>
    <t>Сатай а.</t>
  </si>
  <si>
    <t>Ершов а.о.</t>
  </si>
  <si>
    <t>Ряжский а.о.</t>
  </si>
  <si>
    <t>Киров а.о.</t>
  </si>
  <si>
    <t>Новопокров а.о.</t>
  </si>
  <si>
    <t>Пресногорьков а.о.</t>
  </si>
  <si>
    <t>А.о. Өбаған</t>
  </si>
  <si>
    <t>Узунколь а.о.</t>
  </si>
  <si>
    <t>Федоров а.о.</t>
  </si>
  <si>
    <t>ауылдар мен ауылдық округтер бойынша есептелмейді</t>
  </si>
  <si>
    <t>бұл көрсеткіш аудандар мен қалалар бөлінісінде жеткізілмеген, ауылдық округтер бөлінісінде есептелмейді</t>
  </si>
  <si>
    <t>тарату желілерін салу қажет, ЖСҚ бар</t>
  </si>
  <si>
    <t>тарату желілерін салу қажет</t>
  </si>
  <si>
    <t>Новопокровка ауылында тарату желілерін салу қажет, ЖШС есебінен құрылыс басталды</t>
  </si>
  <si>
    <t>Сокол ауылында тарату желілерін салу қажет</t>
  </si>
  <si>
    <t>Өзге құжаттар мен функцияларды іске асыруға арналған қаржы ресурстарының жиыны</t>
  </si>
  <si>
    <t>Аудандық мәслихат аппараты</t>
  </si>
  <si>
    <t>Мәслихаттар депутаттары қызметінің тиімділігін арттыру</t>
  </si>
  <si>
    <t>Әкімшілік шығыстар</t>
  </si>
  <si>
    <r>
      <rPr>
        <b/>
        <sz val="14"/>
        <color theme="1"/>
        <rFont val="Times New Roman"/>
        <family val="1"/>
        <charset val="204"/>
      </rPr>
      <t xml:space="preserve">Әкімшілік шығыстар </t>
    </r>
    <r>
      <rPr>
        <i/>
        <sz val="12"/>
        <color theme="1"/>
        <rFont val="Times New Roman"/>
        <family val="1"/>
        <charset val="204"/>
      </rPr>
      <t>(жалақы, ағымдағы шығындар и т.б.)</t>
    </r>
  </si>
  <si>
    <t>Қаржы ресурстары мәслихат аппараты</t>
  </si>
  <si>
    <t xml:space="preserve"> ҰҚ</t>
  </si>
  <si>
    <t xml:space="preserve"> РБ</t>
  </si>
  <si>
    <t xml:space="preserve"> ОБ</t>
  </si>
  <si>
    <t>Аудан әкімінің аппараты</t>
  </si>
  <si>
    <t>Жалпыға бірдей әскери міндетті атқару шеңберіндегі іс-шаралар</t>
  </si>
  <si>
    <t>Басшы  Н.Абилкаиров</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</si>
  <si>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</si>
  <si>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</si>
  <si>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Күрделі шығындар</t>
  </si>
  <si>
    <t>Басшы   Н.Абилкаиров</t>
  </si>
  <si>
    <r>
      <t>Әкімшілік шығыстар (</t>
    </r>
    <r>
      <rPr>
        <i/>
        <sz val="14"/>
        <color theme="1"/>
        <rFont val="Times New Roman"/>
        <family val="1"/>
        <charset val="204"/>
      </rPr>
      <t>жалақы, ағымдағы шығындар и т.б.</t>
    </r>
    <r>
      <rPr>
        <b/>
        <sz val="14"/>
        <color theme="1"/>
        <rFont val="Times New Roman"/>
        <family val="1"/>
        <charset val="204"/>
      </rPr>
      <t>)</t>
    </r>
  </si>
  <si>
    <t>Қаржы ресурстары аудан әкімінің аппараты</t>
  </si>
  <si>
    <t>Ауыл, ауылдық округ әкімдерінің аппараттары</t>
  </si>
  <si>
    <t>Аудандық маңызы бар қалаларда, ауылдарда, кенттерде, ауылдық округтерде автомобиль жолдарының жұмыс істеуін қамтамасыз ету</t>
  </si>
  <si>
    <t>Ауылдық округ және ауыл әкімдері</t>
  </si>
  <si>
    <t>Аудандық маңызы бар қалаларда, ауылдарда, кенттерде, ауылдық округтерде автомобиль жолдарын күрделі және орташа жөндеу</t>
  </si>
  <si>
    <t>Елді мекендердегі көшелерді жарықтандыру</t>
  </si>
  <si>
    <t>Елді мекендерді абаттандыру және көгалдандыру</t>
  </si>
  <si>
    <r>
      <rPr>
        <b/>
        <sz val="14"/>
        <color theme="1"/>
        <rFont val="Times New Roman"/>
        <family val="1"/>
        <charset val="204"/>
      </rPr>
      <t xml:space="preserve">Әкімшілік шығыстар аудан әкімінің аппараты </t>
    </r>
    <r>
      <rPr>
        <i/>
        <sz val="14"/>
        <color theme="1"/>
        <rFont val="Times New Roman"/>
        <family val="1"/>
        <charset val="204"/>
      </rPr>
      <t>(жалақы, ағымдағы шығындар и т.б.)</t>
    </r>
  </si>
  <si>
    <t>Ауданның қаржы бөлімі</t>
  </si>
  <si>
    <t>Салық салу мақсатында мүлікті бағалауды жүргізу</t>
  </si>
  <si>
    <t>Басшы                     Наурузбаева У.О.</t>
  </si>
  <si>
    <t>Жекешелендіру, коммуналдық меншікті басқару,  жекешелендіруден кейінгі қызмет және осыған байланысты дауларды  реттеу</t>
  </si>
  <si>
    <t>Басшы                        Наурузбаева У.О.</t>
  </si>
  <si>
    <t>күрделі шығындар</t>
  </si>
  <si>
    <t>Басшы                  Наурузбаева У.О.</t>
  </si>
  <si>
    <t>қаржы бөлімінің қаржы ресурстары</t>
  </si>
  <si>
    <t>Экономика және бюджеттік жоспарлау бөлімі</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</si>
  <si>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жөніндегі іс-шаралар</t>
  </si>
  <si>
    <t>Басшы  Лагушина А.В.</t>
  </si>
  <si>
    <t>мамандар саны</t>
  </si>
  <si>
    <t>берілген несиелер</t>
  </si>
  <si>
    <t>операциялық қызметтер</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</si>
  <si>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арналған көтерме жәрдемақыларды қаржыландыру жөніндегі іс-шаралар</t>
  </si>
  <si>
    <t>Басшы Лагушина А.В.</t>
  </si>
  <si>
    <t>берілген көтергіштер</t>
  </si>
  <si>
    <r>
      <t>Күрделі шығыстар (</t>
    </r>
    <r>
      <rPr>
        <i/>
        <sz val="14"/>
        <color theme="1"/>
        <rFont val="Times New Roman"/>
        <family val="1"/>
        <charset val="204"/>
      </rPr>
      <t>негізгі құралдарды сатып алу</t>
    </r>
    <r>
      <rPr>
        <b/>
        <sz val="14"/>
        <color theme="1"/>
        <rFont val="Times New Roman"/>
        <family val="1"/>
        <charset val="204"/>
      </rPr>
      <t>)</t>
    </r>
  </si>
  <si>
    <t>қаржы ресурстары</t>
  </si>
  <si>
    <t>Ауданның  тұрғын үй-коммуналдық шаруашылығы, жолаушылар көлігі және автомобиль жолдары бөлімі</t>
  </si>
  <si>
    <t>Автомобиль жолдарының жұмыс істеуін қамтамасыз ету</t>
  </si>
  <si>
    <t>Елдi мекендерде жол қозғалысы қауiпсiздiгін қамтамасыз ету</t>
  </si>
  <si>
    <t>Коммуналдық шаруашылық іс-шаралары</t>
  </si>
  <si>
    <t>Тұрғын үй шаруашылығының іс-шаралары</t>
  </si>
  <si>
    <t>Төмен тұрған бюджеттерге берілетін ағымдағы нысаналы трансферттер</t>
  </si>
  <si>
    <t>Қаржы ресурстары</t>
  </si>
  <si>
    <t>Жұмыспен қамту және әлеуметтік бағдарламалар бөлімі</t>
  </si>
  <si>
    <t>Қарттарға, мүгедектігі бар адамдарға, үйде мүгедектігі бар балаларға арнаулы әлеуметтік қызметтер көрсету жөніндегі іс-шара</t>
  </si>
  <si>
    <t>Мүгедектігі бар адамдарды әлеуметтік қолдау жөніндегі іс-шара</t>
  </si>
  <si>
    <t>Басшы Бекетаева Г.М.</t>
  </si>
  <si>
    <t>Мәдениет және тілдерді дамыту бөлімі</t>
  </si>
  <si>
    <t>Ұзынкөл ауданы әкімдігінің Тілдерді оқыту орталығы " КММ базасында тіл саясаты бойынша оқытуды ұйымдастыру және іс-шараларды өткізу жөніндегі іс-шаралар</t>
  </si>
  <si>
    <t>Дене шынықтыру және спорт бөлімі</t>
  </si>
  <si>
    <t>Аудандық жарыстарды өткізу жөніндегі іс-шаралар және аудан құрама командаларының облыстық жарыстарға қатысуы</t>
  </si>
  <si>
    <t>Басшы Мусин С.Н.</t>
  </si>
  <si>
    <t>Ұлттық және бұқаралық спорт түрлерін дамыту жөніндегі іс-шаралар</t>
  </si>
  <si>
    <t>Басшы  Мусин С.Н.</t>
  </si>
  <si>
    <t>Ішкі саясат бөлімі</t>
  </si>
  <si>
    <t>Мемлекеттік ақпараттық тапсырысты өткізу</t>
  </si>
  <si>
    <t>есеп</t>
  </si>
  <si>
    <t>Мемлекеттік әлеуметтік тапсырысты өткізу</t>
  </si>
  <si>
    <t>Ауыл шаруашылығы бөлімі</t>
  </si>
  <si>
    <t>Басшы Щербак Д.Н.</t>
  </si>
  <si>
    <t>Қаңғыбас жануарлардың санын реттеу жөніндегі жұмыстарды жүргізуге арналған шығыстар</t>
  </si>
  <si>
    <t>Жер қатынастары бөлімі</t>
  </si>
  <si>
    <t>Жерге орналастыру жөніндегі іс-шаралар</t>
  </si>
  <si>
    <t>Сәулет, қала құрылысы және құрылыс бөлімі</t>
  </si>
  <si>
    <t>Аудан аумағының қала құрылысын дамыту схемаларын, ауылдардың, ауылдық округтердің бас жоспарларын әзірлеу</t>
  </si>
  <si>
    <t>Объектіні енгізу актісі</t>
  </si>
  <si>
    <t>Коммуналдық тұрғын үй қорының тұрғын үй құрылысы</t>
  </si>
  <si>
    <t>Кәсіпкерлік бөлімі</t>
  </si>
  <si>
    <t>Басшы Заскалько Ю.А.</t>
  </si>
  <si>
    <r>
      <t xml:space="preserve">Елді мекендерді абаттандыру </t>
    </r>
    <r>
      <rPr>
        <i/>
        <sz val="12"/>
        <color theme="1"/>
        <rFont val="Times New Roman"/>
        <family val="1"/>
        <charset val="204"/>
      </rPr>
      <t>(көшелерді жарықтандыру және елді мекендердің санитариясын қамтамасыз ету)</t>
    </r>
  </si>
  <si>
    <r>
      <t xml:space="preserve">Әкімшілік шығыстар </t>
    </r>
    <r>
      <rPr>
        <sz val="12"/>
        <color theme="1"/>
        <rFont val="Times New Roman"/>
        <family val="1"/>
        <charset val="204"/>
      </rPr>
      <t>(қызметкерлердің жалақысы, аппаратты ұстау, ағымдағы шығыстар және т. б.)</t>
    </r>
  </si>
  <si>
    <r>
      <t xml:space="preserve">Әкімшілік шығыстар </t>
    </r>
    <r>
      <rPr>
        <i/>
        <sz val="12"/>
        <color theme="1"/>
        <rFont val="Times New Roman"/>
        <family val="1"/>
        <charset val="204"/>
      </rPr>
      <t>(қызметкерлердің жалақысы, аппаратты ұстау, ағымдағы шығыстар және т. б.)</t>
    </r>
  </si>
  <si>
    <r>
      <t xml:space="preserve">Мәдени-демалыс жұмысын қолдау мәдениет үйі </t>
    </r>
    <r>
      <rPr>
        <i/>
        <sz val="12"/>
        <color theme="1"/>
        <rFont val="Times New Roman"/>
        <family val="1"/>
        <charset val="204"/>
      </rPr>
      <t>(заңды тұлғаларға субвенция: жалақы, ағымдағы шығыстар)</t>
    </r>
  </si>
  <si>
    <r>
      <t>Аудандық кітапханалардың жұмыс істеуі</t>
    </r>
    <r>
      <rPr>
        <i/>
        <sz val="12"/>
        <color theme="1"/>
        <rFont val="Times New Roman"/>
        <family val="1"/>
        <charset val="204"/>
      </rPr>
      <t xml:space="preserve"> (жалақы, ағымдағы шығындар)</t>
    </r>
  </si>
  <si>
    <r>
      <t xml:space="preserve">Әкімшілік шығыстар </t>
    </r>
    <r>
      <rPr>
        <i/>
        <sz val="12"/>
        <rFont val="Times New Roman"/>
        <family val="1"/>
        <charset val="204"/>
      </rPr>
      <t>(қызметкерлердің жалақысы, аппаратты ұстау, ағымдағы шығыстар және т. б.)</t>
    </r>
  </si>
  <si>
    <r>
      <t>Ішкі саясат бөлімінің әкімшілік шығыстары</t>
    </r>
    <r>
      <rPr>
        <i/>
        <sz val="12"/>
        <color theme="1"/>
        <rFont val="Times New Roman"/>
        <family val="1"/>
        <charset val="204"/>
      </rPr>
      <t xml:space="preserve"> (қызметкерлердің жалақысы, аппаратты ұстау, ағымдағы шығыстар)</t>
    </r>
  </si>
  <si>
    <r>
      <t xml:space="preserve">Жастар ресурстық орталығының әкімшілік шығыстары </t>
    </r>
    <r>
      <rPr>
        <i/>
        <sz val="12"/>
        <color theme="1"/>
        <rFont val="Times New Roman"/>
        <family val="1"/>
        <charset val="204"/>
      </rPr>
      <t>(қызметкерлердің жалақысы, аппаратты ұстау, ағымдағы шығыстар)</t>
    </r>
  </si>
  <si>
    <r>
      <t xml:space="preserve">Әкімшілік шығыстар </t>
    </r>
    <r>
      <rPr>
        <i/>
        <sz val="12"/>
        <color theme="1"/>
        <rFont val="Times New Roman"/>
        <family val="1"/>
        <charset val="204"/>
      </rPr>
      <t>(з / төлем, ат-ның ағымдағы шығыстары.д.)</t>
    </r>
  </si>
  <si>
    <r>
      <t>Әкімшілік шығыстар</t>
    </r>
    <r>
      <rPr>
        <i/>
        <sz val="12"/>
        <color theme="1"/>
        <rFont val="Times New Roman"/>
        <family val="1"/>
        <charset val="204"/>
      </rPr>
      <t xml:space="preserve"> (з / төлем, ат-ның ағымдағы шығыстары.д.)</t>
    </r>
  </si>
  <si>
    <r>
      <t xml:space="preserve">Әлеуметтік саланы дамыту </t>
    </r>
    <r>
      <rPr>
        <i/>
        <sz val="12"/>
        <rFont val="Times New Roman"/>
        <family val="1"/>
        <charset val="204"/>
      </rPr>
      <t>(мәдениет объектілерін салу)</t>
    </r>
  </si>
  <si>
    <t>453.001.015</t>
  </si>
  <si>
    <t>453.004.028</t>
  </si>
  <si>
    <t>453.099.015</t>
  </si>
  <si>
    <t>453.006.013</t>
  </si>
  <si>
    <r>
      <t xml:space="preserve">Әкімшілік шығыстар </t>
    </r>
    <r>
      <rPr>
        <i/>
        <sz val="12"/>
        <color theme="1"/>
        <rFont val="Times New Roman"/>
        <family val="1"/>
        <charset val="204"/>
      </rPr>
      <t>(жалақы, ағымдағы шығындар и т.б.)</t>
    </r>
  </si>
  <si>
    <r>
      <t>Әкімшілік шығыстар</t>
    </r>
    <r>
      <rPr>
        <i/>
        <sz val="12"/>
        <color theme="1"/>
        <rFont val="Times New Roman"/>
        <family val="1"/>
        <charset val="204"/>
      </rPr>
      <t xml:space="preserve"> (жалақы, ағымдағы шығындар и т.б.)</t>
    </r>
  </si>
  <si>
    <t>Іс-шара 2. Ауыл аманаты бағдарламасы бойынша жобаларға микрокредит беру</t>
  </si>
  <si>
    <t>Ауыл тұрғындарының табысын арттыру және жаңа жұмыс орындарын құру</t>
  </si>
  <si>
    <t>несиелер саны</t>
  </si>
  <si>
    <t>БАРЛЫҒЫ ҚАРЖЫЛЫҚ РЕСУРСТАР</t>
  </si>
  <si>
    <t>оның ішінде                                   ӘКІМШІЛІК ШЫҒЫСТАР</t>
  </si>
  <si>
    <t>Іс-шара 2. №1 және № 2 қазандықтарға арналған қазандық жабдықтарын сатып алу</t>
  </si>
  <si>
    <t>458.065.028</t>
  </si>
  <si>
    <t>"№1 және № 2 қазандықтарға арналған қазандық жабдықтарын сатып алу "жобасын қалыптастыру мақсатында"Ұзынкөл Су" МКК жарғылық капиталын ұлғайту үшін бюджеттік инвестициялар</t>
  </si>
  <si>
    <t>Облыс әкімінің орынбасары
Танжариков Б.К.</t>
  </si>
  <si>
    <t>Тұрғын үй-коммуналдық шаруашылық, жолаушылар көлігі және автомобиль жолдары бөлімінің  у.а.басшысы-Булатов Т.</t>
  </si>
  <si>
    <r>
      <t xml:space="preserve">Облыс әкімінің орынбасары Б.К. Танжариков </t>
    </r>
    <r>
      <rPr>
        <i/>
        <sz val="12"/>
        <color theme="1"/>
        <rFont val="Times New Roman"/>
        <family val="1"/>
        <charset val="204"/>
      </rPr>
      <t>(жұмыспен қамтуды үйлестіру және әлеуметтік бағдарламалар басқармасы)</t>
    </r>
  </si>
  <si>
    <r>
      <t>Облыс әкімінің орынбасары Б.К. Танжариков</t>
    </r>
    <r>
      <rPr>
        <i/>
        <sz val="12"/>
        <color theme="1"/>
        <rFont val="Times New Roman"/>
        <family val="1"/>
        <charset val="204"/>
      </rPr>
      <t xml:space="preserve"> (жұмыспен қамтуды үйлестіру және әлеуметтік бағдарламалар басқармасы)</t>
    </r>
  </si>
  <si>
    <t xml:space="preserve">Облыс әкімінің орынбасарлары 
Абенов А.Т., 
 Танжариков Б.К., Нарымбетов Б.Х. </t>
  </si>
  <si>
    <r>
      <t xml:space="preserve">Облыс әкімінің орынбасары 
Б.К. Танжариков </t>
    </r>
    <r>
      <rPr>
        <i/>
        <sz val="12"/>
        <color theme="1"/>
        <rFont val="Times New Roman"/>
        <family val="1"/>
        <charset val="204"/>
      </rPr>
      <t>(Денсаулық сақтау басқармасы)</t>
    </r>
  </si>
  <si>
    <t>Дене шынықтыру және спорт бөлімінің басшысы - Мусин С. Н., бірлесіп орындаушы сәулет, қала құрылысы және құрылыс бөлімінің басшысы-Рахманова Е.А.</t>
  </si>
  <si>
    <t>Тұрғын үй-коммуналдық шаруашылық, жолаушылар көлігі және автомобиль жолдары бөлімінің у.а.басшысының - Булатов Т., бірлесіп орындаушылар ауылдар мен ауылдық округтердің әкімдері</t>
  </si>
  <si>
    <t>Тұрғын үй-коммуналдық шаруашылық, жолаушылар көлігі және автомобиль жолдары бөлімінің у. а. басшысының - Булатов Т., бірлесіп орындаушылар ауылдар мен ауылдық округтердің әкімдері</t>
  </si>
  <si>
    <t>Тұрғын үй-коммуналдық шаруашылық, жолаушылар көлігі және автомобиль жолдары бөлімінің у.а.басшысының - Булатов Т., бірлесіп орындаушылар сәулет, қала құрылысы және құрылыс бөлімі - Рахманова Е.А.</t>
  </si>
  <si>
    <t>Тұрғын үй-коммуналдық шаруашылық, жолаушылар көлігі және автомобиль жолдары бөлімінің у.а. басшысының - Булатов Т., бірлесіп орындаушылар сәулет, қала құрылысы және құрылыс бөлімі - Рахманова Е.А.</t>
  </si>
  <si>
    <t>Тұрғын үй-коммуналдық шаруашылық, жолаушылар көлігі және автомобиль жолдары бөлімінің у.а. басшысының - Булатов Т.</t>
  </si>
  <si>
    <t>Аудан әкімінің аппараты, жетекшісі - Абилкаиров Н.Б., бірлесіп орындаушылар сәулет, қала құрылысы және құрылыс бөлімі - Рахманова Е.А.</t>
  </si>
  <si>
    <t xml:space="preserve">сәулет, қала құрылысы және құрылыс бөлімінің басшысы - Рахманова Е.А., бірлесіп орындаушылар тұрғын үй-коммуналдық шаруашылық, жолаушылар көлігі және автомобиль жолдары - Булатов Т., </t>
  </si>
  <si>
    <r>
      <t>Облыс әкімінің орынбасары 
Танжариков Б.К.</t>
    </r>
    <r>
      <rPr>
        <i/>
        <sz val="12"/>
        <color theme="1"/>
        <rFont val="Times New Roman"/>
        <family val="1"/>
        <charset val="204"/>
      </rPr>
      <t>(Денсаулық сақтау басқармасы)</t>
    </r>
  </si>
  <si>
    <r>
      <t xml:space="preserve">Облыс әкімінің орынбасары 
Танжариков Б.К. </t>
    </r>
    <r>
      <rPr>
        <i/>
        <sz val="12"/>
        <color theme="1"/>
        <rFont val="Times New Roman"/>
        <family val="1"/>
        <charset val="204"/>
      </rPr>
      <t>(Денсаулық сақтау басқармасы)</t>
    </r>
  </si>
  <si>
    <r>
      <t xml:space="preserve">Облыс әкімінің орынбасары 
танжариков Б.К. </t>
    </r>
    <r>
      <rPr>
        <i/>
        <sz val="12"/>
        <color theme="1"/>
        <rFont val="Times New Roman"/>
        <family val="1"/>
        <charset val="204"/>
      </rPr>
      <t xml:space="preserve">(Денсаулық сақтау басқармасы) </t>
    </r>
    <r>
      <rPr>
        <sz val="14"/>
        <color theme="1"/>
        <rFont val="Times New Roman"/>
        <family val="1"/>
        <charset val="204"/>
      </rPr>
      <t xml:space="preserve">
</t>
    </r>
  </si>
  <si>
    <r>
      <t xml:space="preserve">Облыс әкімінің орынбасары 
Танжариков Б.К. </t>
    </r>
    <r>
      <rPr>
        <i/>
        <sz val="12"/>
        <color theme="1"/>
        <rFont val="Times New Roman"/>
        <family val="1"/>
        <charset val="204"/>
      </rPr>
      <t xml:space="preserve">(Денсаулық сақтау басқармасы) </t>
    </r>
    <r>
      <rPr>
        <sz val="14"/>
        <color theme="1"/>
        <rFont val="Times New Roman"/>
        <family val="1"/>
        <charset val="204"/>
      </rPr>
      <t xml:space="preserve">
</t>
    </r>
  </si>
  <si>
    <t>Тұрғын үй-коммуналдық шаруашылық, жолаушылар көлігі және автомобиль жолдары бөлімінің у.а.басшысының - Булатов Т.</t>
  </si>
  <si>
    <t>Төраға Н.Болатов</t>
  </si>
  <si>
    <t>У.А.Басшының Булатов Т.</t>
  </si>
  <si>
    <t>Басшы Естаева Ф.К.</t>
  </si>
  <si>
    <t>У.А.Басшының  Капарова К.Т.</t>
  </si>
  <si>
    <t>Басшы Бақыраденова М.Ж.</t>
  </si>
  <si>
    <t>Басшы Рахманова Е.А.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</si>
</sst>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3"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name val="Times New Roman"/>
      <family val="1"/>
      <charset val="204"/>
    </font>
    <font>
      <sz val="14"/>
      <color theme="1"/>
      <name val="Times New Roman"/>
      <family val="1"/>
      <charset val="204"/>
    </font>
    <font>
      <sz val="11"/>
      <color theme="1"/>
      <name val="Calibri"/>
      <family val="2"/>
      <scheme val="minor"/>
    </font>
    <font>
      <sz val="11"/>
      <color theme="1"/>
      <name val="Calibri"/>
      <family val="2"/>
      <charset val="204"/>
      <scheme val="minor"/>
    </font>
    <font>
      <sz val="10"/>
      <name val="Arial"/>
      <family val="2"/>
      <charset val="204"/>
    </font>
    <font>
      <sz val="10"/>
      <name val="Arial Cyr"/>
      <charset val="204"/>
    </font>
    <font>
      <sz val="11"/>
      <color theme="1"/>
      <name val="Times New Roman"/>
      <family val="1"/>
      <charset val="204"/>
    </font>
    <font>
      <i/>
      <sz val="12"/>
      <color theme="1"/>
      <name val="Times New Roman"/>
      <family val="1"/>
      <charset val="204"/>
    </font>
    <font>
      <i/>
      <sz val="12"/>
      <name val="Times New Roman"/>
      <family val="1"/>
      <charset val="204"/>
    </font>
    <font>
      <b/>
      <i/>
      <sz val="12"/>
      <color theme="1"/>
      <name val="Times New Roman"/>
      <family val="1"/>
      <charset val="204"/>
    </font>
    <font>
      <b/>
      <sz val="12"/>
      <color rgb="FFFF0000"/>
      <name val="Times New Roman"/>
      <family val="1"/>
      <charset val="204"/>
    </font>
    <font>
      <sz val="9"/>
      <color theme="1"/>
      <name val="Times New Roman"/>
      <family val="1"/>
      <charset val="204"/>
    </font>
    <font>
      <i/>
      <sz val="9"/>
      <color theme="1"/>
      <name val="Times New Roman"/>
      <family val="1"/>
      <charset val="204"/>
    </font>
    <font>
      <b/>
      <sz val="9"/>
      <color theme="1"/>
      <name val="Times New Roman"/>
      <family val="1"/>
      <charset val="204"/>
    </font>
    <font>
      <b/>
      <i/>
      <sz val="9"/>
      <color theme="1"/>
      <name val="Times New Roman"/>
      <family val="1"/>
      <charset val="204"/>
    </font>
    <font>
      <sz val="9"/>
      <name val="Times New Roman"/>
      <family val="1"/>
      <charset val="204"/>
    </font>
    <font>
      <b/>
      <sz val="9"/>
      <name val="Times New Roman"/>
      <family val="1"/>
      <charset val="204"/>
    </font>
    <font>
      <b/>
      <i/>
      <sz val="14"/>
      <color theme="1"/>
      <name val="Times New Roman"/>
      <family val="1"/>
      <charset val="204"/>
    </font>
    <font>
      <b/>
      <sz val="14"/>
      <name val="Times New Roman"/>
      <family val="1"/>
      <charset val="204"/>
    </font>
    <font>
      <b/>
      <i/>
      <sz val="11"/>
      <color theme="1"/>
      <name val="Times New Roman"/>
      <family val="1"/>
      <charset val="204"/>
    </font>
    <font>
      <sz val="14"/>
      <color rgb="FF000000"/>
      <name val="Times New Roman"/>
      <family val="1"/>
      <charset val="204"/>
    </font>
    <font>
      <i/>
      <sz val="14"/>
      <color theme="1"/>
      <name val="Times New Roman"/>
      <family val="1"/>
      <charset val="204"/>
    </font>
    <font>
      <sz val="14"/>
      <name val="Times New Roman"/>
      <family val="1"/>
      <charset val="204"/>
    </font>
    <font>
      <sz val="14"/>
      <color rgb="FFFF0000"/>
      <name val="Times New Roman"/>
      <family val="1"/>
      <charset val="204"/>
    </font>
    <font>
      <b/>
      <sz val="14"/>
      <color rgb="FFFF0000"/>
      <name val="Times New Roman"/>
      <family val="1"/>
      <charset val="204"/>
    </font>
    <font>
      <b/>
      <sz val="14"/>
      <color rgb="FF00B050"/>
      <name val="Times New Roman"/>
      <family val="1"/>
      <charset val="204"/>
    </font>
    <font>
      <sz val="14"/>
      <color rgb="FF00B050"/>
      <name val="Times New Roman"/>
      <family val="1"/>
      <charset val="204"/>
    </font>
    <font>
      <b/>
      <sz val="12"/>
      <color rgb="FF00B050"/>
      <name val="Times New Roman"/>
      <family val="1"/>
      <charset val="204"/>
    </font>
    <font>
      <sz val="12"/>
      <color rgb="FFFF0000"/>
      <name val="Times New Roman"/>
      <family val="1"/>
      <charset val="204"/>
    </font>
    <font>
      <sz val="12"/>
      <color rgb="FF00B050"/>
      <name val="Times New Roman"/>
      <family val="1"/>
      <charset val="204"/>
    </font>
    <font>
      <sz val="14"/>
      <color rgb="FF231F20"/>
      <name val="Times New Roman"/>
      <family val="1"/>
      <charset val="204"/>
    </font>
    <font>
      <i/>
      <sz val="12"/>
      <color rgb="FF000000"/>
      <name val="Times New Roman"/>
      <family val="1"/>
      <charset val="204"/>
    </font>
    <font>
      <b/>
      <i/>
      <sz val="12"/>
      <color rgb="FF000000"/>
      <name val="Times New Roman"/>
      <family val="1"/>
      <charset val="204"/>
    </font>
    <font>
      <sz val="13"/>
      <color theme="1"/>
      <name val="Times New Roman"/>
      <family val="1"/>
      <charset val="204"/>
    </font>
    <font>
      <b/>
      <sz val="14"/>
      <color rgb="FF000000"/>
      <name val="Times New Roman"/>
      <family val="1"/>
      <charset val="204"/>
    </font>
    <font>
      <sz val="13.5"/>
      <name val="Times New Roman"/>
      <family val="1"/>
      <charset val="204"/>
    </font>
    <font>
      <i/>
      <sz val="12"/>
      <color rgb="FF00B050"/>
      <name val="Times New Roman"/>
      <family val="1"/>
      <charset val="204"/>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theme="7"/>
        <bgColor indexed="64"/>
      </patternFill>
    </fill>
    <fill>
      <patternFill patternType="solid">
        <fgColor rgb="FFDEEAF6"/>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00B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thin">
        <color indexed="64"/>
      </top>
      <bottom/>
      <diagonal/>
    </border>
  </borders>
  <cellStyleXfs count="7">
    <xf numFmtId="0" fontId="0" fillId="0" borderId="0"/>
    <xf numFmtId="0" fontId="8" fillId="0" borderId="0"/>
    <xf numFmtId="0" fontId="10" fillId="0" borderId="0"/>
    <xf numFmtId="0" fontId="11" fillId="0" borderId="0"/>
    <xf numFmtId="0" fontId="9" fillId="0" borderId="0"/>
    <xf numFmtId="0" fontId="9" fillId="0" borderId="0"/>
    <xf numFmtId="0" fontId="9" fillId="0" borderId="0"/>
  </cellStyleXfs>
  <cellXfs count="698">
    <xf numFmtId="0" fontId="0" fillId="0" borderId="0" xfId="0"/>
    <xf numFmtId="0" fontId="0" fillId="0" borderId="1" xfId="0" applyBorder="1"/>
    <xf numFmtId="0" fontId="13" fillId="0" borderId="1" xfId="0" applyFont="1" applyBorder="1" applyAlignment="1">
      <alignment horizontal="left" vertical="center" wrapText="1"/>
    </xf>
    <xf numFmtId="0" fontId="14" fillId="0" borderId="1" xfId="0" applyFont="1" applyBorder="1" applyAlignment="1">
      <alignment horizontal="justify" vertical="center" wrapText="1"/>
    </xf>
    <xf numFmtId="0" fontId="0" fillId="5" borderId="1" xfId="0" applyFill="1" applyBorder="1"/>
    <xf numFmtId="0" fontId="0" fillId="6" borderId="1" xfId="0" applyFill="1" applyBorder="1"/>
    <xf numFmtId="0" fontId="2" fillId="0" borderId="1" xfId="0" applyFont="1" applyBorder="1"/>
    <xf numFmtId="0" fontId="0" fillId="7" borderId="1" xfId="0" applyFill="1" applyBorder="1"/>
    <xf numFmtId="0" fontId="0" fillId="9" borderId="1" xfId="0" applyFill="1" applyBorder="1"/>
    <xf numFmtId="0" fontId="6"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0" xfId="0" applyFont="1" applyAlignment="1">
      <alignment horizontal="center" vertical="center"/>
    </xf>
    <xf numFmtId="0" fontId="17" fillId="11" borderId="17"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166" fontId="17" fillId="0" borderId="1" xfId="0" applyNumberFormat="1"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166" fontId="17" fillId="0" borderId="3" xfId="0" applyNumberFormat="1" applyFont="1" applyFill="1" applyBorder="1" applyAlignment="1">
      <alignment horizontal="center" vertical="center" wrapText="1"/>
    </xf>
    <xf numFmtId="0" fontId="17" fillId="0" borderId="3" xfId="0" applyFont="1" applyFill="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12" borderId="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17" fillId="13"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165" fontId="21" fillId="0"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5" fontId="17" fillId="0" borderId="2" xfId="1" applyNumberFormat="1" applyFont="1" applyBorder="1" applyAlignment="1">
      <alignment horizontal="center" vertical="center"/>
    </xf>
    <xf numFmtId="165" fontId="17" fillId="0" borderId="1" xfId="1" applyNumberFormat="1" applyFont="1" applyBorder="1" applyAlignment="1">
      <alignment horizontal="center" vertical="center"/>
    </xf>
    <xf numFmtId="16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wrapText="1"/>
    </xf>
    <xf numFmtId="0" fontId="13" fillId="0" borderId="7" xfId="0" applyFont="1" applyFill="1" applyBorder="1" applyAlignment="1">
      <alignment horizontal="center" vertical="center" wrapText="1"/>
    </xf>
    <xf numFmtId="3" fontId="13" fillId="0" borderId="4" xfId="0" applyNumberFormat="1" applyFont="1" applyFill="1" applyBorder="1" applyAlignment="1">
      <alignment horizontal="center" vertical="center" wrapText="1"/>
    </xf>
    <xf numFmtId="3" fontId="13" fillId="0" borderId="4" xfId="0" applyNumberFormat="1" applyFont="1" applyFill="1" applyBorder="1" applyAlignment="1">
      <alignment horizontal="justify" vertical="center" wrapText="1"/>
    </xf>
    <xf numFmtId="165" fontId="13" fillId="0" borderId="2" xfId="0"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17" fillId="12" borderId="1" xfId="0"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2" fillId="12" borderId="0" xfId="0" applyFont="1" applyFill="1" applyAlignment="1">
      <alignment horizontal="center" vertical="center"/>
    </xf>
    <xf numFmtId="0" fontId="25" fillId="12" borderId="0" xfId="0" applyFont="1" applyFill="1" applyAlignment="1">
      <alignment horizontal="center" vertical="center"/>
    </xf>
    <xf numFmtId="0" fontId="12" fillId="0" borderId="0" xfId="0" applyFont="1" applyFill="1" applyAlignment="1">
      <alignment horizontal="center" vertical="center"/>
    </xf>
    <xf numFmtId="0" fontId="12" fillId="0" borderId="1" xfId="0" applyFont="1" applyBorder="1" applyAlignment="1">
      <alignment horizontal="center" vertical="center"/>
    </xf>
    <xf numFmtId="0" fontId="4" fillId="0" borderId="0" xfId="0" applyFont="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1" xfId="0"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15" fillId="0" borderId="3" xfId="0" applyFont="1" applyFill="1" applyBorder="1" applyAlignment="1">
      <alignment horizontal="center" vertical="center" wrapText="1"/>
    </xf>
    <xf numFmtId="0" fontId="12" fillId="14" borderId="0" xfId="0" applyFont="1" applyFill="1" applyAlignment="1">
      <alignment horizontal="center" vertical="center"/>
    </xf>
    <xf numFmtId="0" fontId="5" fillId="0" borderId="4" xfId="0" applyFont="1" applyBorder="1" applyAlignment="1">
      <alignment horizontal="center" vertical="center" wrapText="1"/>
    </xf>
    <xf numFmtId="0" fontId="7" fillId="0" borderId="0" xfId="0" applyFont="1" applyAlignment="1">
      <alignment horizontal="center" wrapText="1"/>
    </xf>
    <xf numFmtId="0" fontId="17" fillId="0" borderId="19" xfId="0" applyFont="1" applyFill="1" applyBorder="1" applyAlignment="1">
      <alignment horizontal="center" vertical="center" wrapText="1"/>
    </xf>
    <xf numFmtId="0" fontId="4" fillId="0" borderId="0" xfId="0" applyFont="1" applyFill="1" applyAlignment="1">
      <alignment horizontal="center" vertical="center"/>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5" fillId="0" borderId="0" xfId="0" applyFont="1" applyAlignment="1">
      <alignment wrapText="1"/>
    </xf>
    <xf numFmtId="0" fontId="7" fillId="0" borderId="0" xfId="0" applyFont="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7" borderId="1" xfId="0" applyFont="1" applyFill="1" applyBorder="1" applyAlignment="1">
      <alignment horizontal="center" vertical="center" wrapText="1"/>
    </xf>
    <xf numFmtId="0" fontId="24" fillId="7" borderId="1" xfId="0" applyFont="1" applyFill="1" applyBorder="1" applyAlignment="1">
      <alignment horizontal="justify" vertical="center" wrapText="1"/>
    </xf>
    <xf numFmtId="0" fontId="7" fillId="7" borderId="1" xfId="0" applyFont="1" applyFill="1" applyBorder="1" applyAlignment="1">
      <alignment horizontal="center" vertical="center" wrapText="1"/>
    </xf>
    <xf numFmtId="164" fontId="7" fillId="7" borderId="1" xfId="0" applyNumberFormat="1" applyFont="1" applyFill="1" applyBorder="1" applyAlignment="1">
      <alignment horizontal="center" vertical="center" wrapText="1"/>
    </xf>
    <xf numFmtId="164" fontId="7" fillId="7" borderId="4" xfId="0" applyNumberFormat="1" applyFont="1" applyFill="1" applyBorder="1" applyAlignment="1">
      <alignment horizontal="center" vertical="center" wrapText="1"/>
    </xf>
    <xf numFmtId="0" fontId="5" fillId="7" borderId="2" xfId="0" applyFont="1" applyFill="1" applyBorder="1" applyAlignment="1">
      <alignment horizontal="center" vertical="center" wrapText="1"/>
    </xf>
    <xf numFmtId="0" fontId="24" fillId="7" borderId="2" xfId="0" applyFont="1" applyFill="1" applyBorder="1" applyAlignment="1">
      <alignment horizontal="justify" vertical="center" wrapText="1"/>
    </xf>
    <xf numFmtId="0" fontId="27"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0" fontId="5" fillId="5" borderId="4" xfId="0"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164" fontId="7" fillId="5" borderId="4" xfId="0" applyNumberFormat="1"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1" xfId="0" applyFont="1" applyFill="1" applyBorder="1" applyAlignment="1">
      <alignment horizontal="justify" vertical="center"/>
    </xf>
    <xf numFmtId="0" fontId="7" fillId="10" borderId="1" xfId="0" applyFont="1" applyFill="1" applyBorder="1" applyAlignment="1">
      <alignment horizontal="center" vertical="center" wrapText="1"/>
    </xf>
    <xf numFmtId="166" fontId="7" fillId="10" borderId="1" xfId="0" applyNumberFormat="1" applyFont="1" applyFill="1" applyBorder="1" applyAlignment="1">
      <alignment horizontal="center" vertical="center" wrapText="1"/>
    </xf>
    <xf numFmtId="166" fontId="7" fillId="10" borderId="4"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5" borderId="3" xfId="0" applyFont="1" applyFill="1" applyBorder="1" applyAlignment="1">
      <alignment horizontal="justify" vertical="center" wrapText="1"/>
    </xf>
    <xf numFmtId="0" fontId="7" fillId="5" borderId="3" xfId="0" applyFont="1" applyFill="1" applyBorder="1" applyAlignment="1">
      <alignment horizontal="center" vertical="center" wrapText="1"/>
    </xf>
    <xf numFmtId="0" fontId="7" fillId="5" borderId="6" xfId="0"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165" fontId="7" fillId="5" borderId="11"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6" xfId="0" applyFont="1" applyFill="1" applyBorder="1" applyAlignment="1">
      <alignment horizontal="justify" vertical="center" wrapText="1"/>
    </xf>
    <xf numFmtId="0" fontId="5" fillId="10" borderId="1" xfId="0" applyFont="1" applyFill="1" applyBorder="1" applyAlignment="1">
      <alignment horizontal="center" vertical="center" wrapText="1"/>
    </xf>
    <xf numFmtId="0" fontId="7" fillId="10" borderId="1" xfId="0" applyFont="1" applyFill="1" applyBorder="1" applyAlignment="1">
      <alignment horizontal="justify" vertical="center" wrapText="1"/>
    </xf>
    <xf numFmtId="165" fontId="7" fillId="10" borderId="1" xfId="0" applyNumberFormat="1" applyFont="1" applyFill="1" applyBorder="1" applyAlignment="1">
      <alignment horizontal="center" vertical="center" wrapText="1"/>
    </xf>
    <xf numFmtId="0" fontId="26" fillId="0" borderId="1" xfId="0" applyFont="1" applyFill="1" applyBorder="1" applyAlignment="1">
      <alignment vertical="center" wrapText="1"/>
    </xf>
    <xf numFmtId="0" fontId="7" fillId="0"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2" fontId="7" fillId="5" borderId="1"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166" fontId="7" fillId="6" borderId="3" xfId="0" applyNumberFormat="1" applyFont="1" applyFill="1" applyBorder="1" applyAlignment="1">
      <alignment horizontal="center" vertical="center" wrapText="1"/>
    </xf>
    <xf numFmtId="166" fontId="7" fillId="10" borderId="3"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 xfId="0" applyFont="1" applyFill="1" applyBorder="1" applyAlignment="1">
      <alignment horizontal="left" vertical="center" wrapText="1"/>
    </xf>
    <xf numFmtId="166" fontId="7" fillId="5" borderId="3" xfId="0" applyNumberFormat="1"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166" fontId="7" fillId="5"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164" fontId="7" fillId="0" borderId="8" xfId="0" applyNumberFormat="1" applyFont="1" applyBorder="1" applyAlignment="1">
      <alignment horizontal="justify" vertical="center" wrapText="1"/>
    </xf>
    <xf numFmtId="164" fontId="7" fillId="0" borderId="4" xfId="0" applyNumberFormat="1" applyFont="1" applyBorder="1" applyAlignment="1">
      <alignment horizontal="justify" vertical="center" wrapText="1"/>
    </xf>
    <xf numFmtId="164" fontId="7" fillId="8" borderId="1"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left" vertical="center" wrapText="1"/>
    </xf>
    <xf numFmtId="0" fontId="28" fillId="0" borderId="1" xfId="0" applyFont="1" applyBorder="1" applyAlignment="1">
      <alignment horizontal="center" vertical="center" wrapText="1"/>
    </xf>
    <xf numFmtId="0" fontId="7" fillId="5" borderId="3" xfId="0" applyFont="1" applyFill="1" applyBorder="1" applyAlignment="1">
      <alignment horizontal="center" vertical="top" wrapText="1"/>
    </xf>
    <xf numFmtId="0" fontId="5" fillId="8"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165" fontId="7" fillId="8" borderId="4"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 fontId="7" fillId="0" borderId="4"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164" fontId="7" fillId="0" borderId="4"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1" xfId="0" applyFont="1" applyBorder="1" applyAlignment="1">
      <alignment horizontal="center" wrapText="1"/>
    </xf>
    <xf numFmtId="164" fontId="7" fillId="8" borderId="4" xfId="0" applyNumberFormat="1" applyFont="1" applyFill="1" applyBorder="1" applyAlignment="1">
      <alignment horizontal="center" vertical="center" wrapText="1"/>
    </xf>
    <xf numFmtId="0" fontId="7" fillId="8" borderId="2" xfId="0" applyFont="1" applyFill="1" applyBorder="1" applyAlignment="1">
      <alignment horizontal="left" vertical="center" wrapText="1"/>
    </xf>
    <xf numFmtId="166" fontId="7" fillId="0" borderId="1" xfId="0" applyNumberFormat="1" applyFont="1" applyBorder="1" applyAlignment="1">
      <alignment horizontal="center" vertical="center" wrapText="1"/>
    </xf>
    <xf numFmtId="0" fontId="27" fillId="0" borderId="1" xfId="0" applyFont="1" applyFill="1" applyBorder="1" applyAlignment="1">
      <alignment horizontal="left" vertical="center" wrapText="1"/>
    </xf>
    <xf numFmtId="166" fontId="7" fillId="0" borderId="1" xfId="0" applyNumberFormat="1" applyFont="1" applyFill="1" applyBorder="1" applyAlignment="1">
      <alignment horizontal="center" vertical="center" wrapText="1"/>
    </xf>
    <xf numFmtId="0" fontId="28" fillId="3" borderId="1" xfId="0" applyFont="1" applyFill="1" applyBorder="1" applyAlignment="1">
      <alignment horizontal="center" vertical="center" wrapText="1"/>
    </xf>
    <xf numFmtId="166" fontId="7" fillId="0" borderId="4"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7" fillId="0" borderId="1" xfId="0" applyFont="1" applyFill="1" applyBorder="1" applyAlignment="1">
      <alignment horizontal="center" wrapText="1"/>
    </xf>
    <xf numFmtId="4" fontId="7" fillId="0" borderId="1" xfId="0" applyNumberFormat="1" applyFont="1" applyFill="1" applyBorder="1" applyAlignment="1">
      <alignment horizontal="center" vertical="center" wrapText="1"/>
    </xf>
    <xf numFmtId="1" fontId="7" fillId="0" borderId="4"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166" fontId="7" fillId="0" borderId="2" xfId="0" applyNumberFormat="1" applyFont="1" applyBorder="1" applyAlignment="1">
      <alignment horizontal="center" vertical="center" wrapText="1"/>
    </xf>
    <xf numFmtId="166" fontId="7" fillId="0" borderId="4" xfId="0" applyNumberFormat="1" applyFont="1" applyBorder="1" applyAlignment="1">
      <alignment horizontal="center" vertical="center" wrapText="1"/>
    </xf>
    <xf numFmtId="0" fontId="7" fillId="0" borderId="1" xfId="0" applyFont="1" applyFill="1" applyBorder="1" applyAlignment="1">
      <alignment vertical="center" wrapText="1"/>
    </xf>
    <xf numFmtId="0" fontId="7" fillId="7" borderId="3" xfId="0" applyFont="1" applyFill="1" applyBorder="1" applyAlignment="1">
      <alignment horizontal="left" vertical="top" wrapText="1"/>
    </xf>
    <xf numFmtId="0" fontId="7" fillId="7" borderId="3" xfId="0" applyFont="1" applyFill="1" applyBorder="1" applyAlignment="1">
      <alignment horizontal="center" vertical="center" wrapText="1"/>
    </xf>
    <xf numFmtId="0" fontId="28" fillId="7" borderId="3" xfId="0" applyFont="1" applyFill="1" applyBorder="1" applyAlignment="1">
      <alignment horizontal="center" vertical="center" wrapText="1"/>
    </xf>
    <xf numFmtId="0" fontId="28" fillId="7" borderId="3" xfId="0" applyFont="1" applyFill="1" applyBorder="1" applyAlignment="1">
      <alignment horizontal="justify" vertical="center" wrapText="1"/>
    </xf>
    <xf numFmtId="0" fontId="28" fillId="7" borderId="1" xfId="0" applyFont="1" applyFill="1" applyBorder="1" applyAlignment="1">
      <alignment horizontal="justify" vertical="center" wrapText="1"/>
    </xf>
    <xf numFmtId="164" fontId="28" fillId="0" borderId="1" xfId="0" applyNumberFormat="1" applyFont="1" applyFill="1" applyBorder="1" applyAlignment="1">
      <alignment horizontal="center" vertical="center"/>
    </xf>
    <xf numFmtId="0" fontId="29" fillId="0" borderId="1" xfId="0" applyFont="1" applyFill="1" applyBorder="1" applyAlignment="1">
      <alignment horizontal="center" vertical="center" wrapText="1"/>
    </xf>
    <xf numFmtId="0" fontId="5" fillId="7" borderId="3" xfId="0" applyFont="1" applyFill="1" applyBorder="1" applyAlignment="1">
      <alignment horizontal="left" vertical="center" wrapText="1"/>
    </xf>
    <xf numFmtId="2" fontId="7" fillId="7" borderId="1" xfId="0" applyNumberFormat="1" applyFont="1" applyFill="1" applyBorder="1" applyAlignment="1">
      <alignment horizontal="center" vertical="center" wrapText="1"/>
    </xf>
    <xf numFmtId="2" fontId="28" fillId="7" borderId="1" xfId="0" applyNumberFormat="1" applyFont="1" applyFill="1" applyBorder="1" applyAlignment="1">
      <alignment horizontal="center" vertical="center" wrapText="1"/>
    </xf>
    <xf numFmtId="2" fontId="7" fillId="7" borderId="4"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wrapText="1"/>
    </xf>
    <xf numFmtId="0" fontId="28" fillId="8" borderId="2" xfId="0" applyFont="1" applyFill="1" applyBorder="1" applyAlignment="1">
      <alignment horizontal="left" vertical="center" wrapText="1"/>
    </xf>
    <xf numFmtId="0" fontId="28" fillId="8" borderId="1" xfId="0" applyFont="1" applyFill="1" applyBorder="1" applyAlignment="1">
      <alignment horizontal="left" vertical="center" wrapText="1"/>
    </xf>
    <xf numFmtId="164" fontId="28" fillId="0" borderId="1" xfId="0" applyNumberFormat="1" applyFont="1" applyFill="1" applyBorder="1" applyAlignment="1">
      <alignment horizontal="center" vertical="center" wrapText="1"/>
    </xf>
    <xf numFmtId="0" fontId="30" fillId="0" borderId="3" xfId="0" applyFont="1" applyFill="1" applyBorder="1" applyAlignment="1">
      <alignment horizontal="center" vertical="center" wrapText="1"/>
    </xf>
    <xf numFmtId="0" fontId="28" fillId="3" borderId="3" xfId="0" applyFont="1" applyFill="1" applyBorder="1" applyAlignment="1">
      <alignment horizontal="justify" vertical="center" wrapText="1"/>
    </xf>
    <xf numFmtId="0" fontId="5" fillId="5" borderId="1" xfId="0" applyFont="1" applyFill="1" applyBorder="1" applyAlignment="1">
      <alignment horizontal="justify" vertical="center" wrapText="1"/>
    </xf>
    <xf numFmtId="0" fontId="7" fillId="7" borderId="1" xfId="0" applyFont="1" applyFill="1" applyBorder="1" applyAlignment="1">
      <alignment horizontal="justify" vertical="center" wrapText="1"/>
    </xf>
    <xf numFmtId="0" fontId="7" fillId="7" borderId="2" xfId="0" applyFont="1" applyFill="1" applyBorder="1" applyAlignment="1">
      <alignment horizontal="justify" vertical="center" wrapText="1"/>
    </xf>
    <xf numFmtId="0" fontId="28" fillId="0" borderId="2" xfId="0" applyFont="1" applyFill="1" applyBorder="1" applyAlignment="1">
      <alignment horizontal="left"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7" fillId="8" borderId="1" xfId="0" applyFont="1" applyFill="1" applyBorder="1" applyAlignment="1">
      <alignment horizontal="justify" vertical="center" wrapText="1"/>
    </xf>
    <xf numFmtId="0" fontId="7" fillId="8" borderId="2" xfId="0" applyFont="1" applyFill="1" applyBorder="1" applyAlignment="1">
      <alignment horizontal="justify" vertical="center" wrapText="1"/>
    </xf>
    <xf numFmtId="165" fontId="7" fillId="7"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8" borderId="1" xfId="0" applyFont="1" applyFill="1" applyBorder="1" applyAlignment="1">
      <alignment horizontal="justify" vertical="center" wrapText="1"/>
    </xf>
    <xf numFmtId="3" fontId="7" fillId="0" borderId="1" xfId="0" applyNumberFormat="1" applyFont="1" applyBorder="1" applyAlignment="1">
      <alignment horizontal="center" vertical="center" wrapText="1"/>
    </xf>
    <xf numFmtId="0" fontId="5" fillId="8" borderId="1" xfId="0" applyFont="1" applyFill="1" applyBorder="1" applyAlignment="1">
      <alignment horizontal="left" vertical="top" wrapText="1"/>
    </xf>
    <xf numFmtId="0" fontId="7" fillId="0" borderId="2" xfId="0" applyFont="1" applyBorder="1" applyAlignment="1">
      <alignment vertical="center" wrapText="1"/>
    </xf>
    <xf numFmtId="0" fontId="7" fillId="5" borderId="4" xfId="0" applyFont="1" applyFill="1" applyBorder="1" applyAlignment="1">
      <alignment horizontal="center" vertical="center" wrapText="1"/>
    </xf>
    <xf numFmtId="0" fontId="31" fillId="0" borderId="1" xfId="0" applyFont="1" applyFill="1" applyBorder="1" applyAlignment="1">
      <alignment horizontal="center"/>
    </xf>
    <xf numFmtId="0" fontId="5" fillId="4"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166" fontId="7" fillId="3" borderId="1" xfId="0" applyNumberFormat="1" applyFont="1" applyFill="1" applyBorder="1" applyAlignment="1">
      <alignment horizontal="center" vertical="center" wrapText="1"/>
    </xf>
    <xf numFmtId="0" fontId="24" fillId="4"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7" fillId="0" borderId="1" xfId="0" applyFont="1" applyBorder="1" applyAlignment="1">
      <alignment horizontal="justify" vertical="center" wrapText="1"/>
    </xf>
    <xf numFmtId="166" fontId="7" fillId="0" borderId="1" xfId="0" applyNumberFormat="1" applyFont="1" applyBorder="1" applyAlignment="1">
      <alignment horizontal="center" vertical="top" wrapText="1"/>
    </xf>
    <xf numFmtId="0" fontId="5" fillId="0" borderId="1" xfId="0" applyFont="1" applyFill="1" applyBorder="1" applyAlignment="1">
      <alignment horizontal="justify" vertical="center" wrapText="1"/>
    </xf>
    <xf numFmtId="0" fontId="5" fillId="0" borderId="1" xfId="0" applyFont="1" applyFill="1" applyBorder="1" applyAlignment="1">
      <alignment wrapText="1"/>
    </xf>
    <xf numFmtId="0" fontId="5" fillId="0" borderId="1" xfId="0" applyFont="1" applyBorder="1" applyAlignment="1">
      <alignment wrapText="1"/>
    </xf>
    <xf numFmtId="0" fontId="7" fillId="0" borderId="1" xfId="0" applyFont="1" applyFill="1" applyBorder="1" applyAlignment="1">
      <alignment wrapText="1"/>
    </xf>
    <xf numFmtId="0" fontId="7" fillId="0" borderId="2" xfId="0" applyFont="1" applyFill="1" applyBorder="1" applyAlignment="1">
      <alignment wrapText="1"/>
    </xf>
    <xf numFmtId="0" fontId="24" fillId="0" borderId="2" xfId="0" applyFont="1" applyFill="1" applyBorder="1" applyAlignment="1">
      <alignment horizontal="justify" vertical="center" wrapText="1"/>
    </xf>
    <xf numFmtId="0" fontId="5" fillId="4" borderId="1" xfId="0" applyFont="1" applyFill="1" applyBorder="1" applyAlignment="1">
      <alignment wrapText="1"/>
    </xf>
    <xf numFmtId="0" fontId="7" fillId="0" borderId="7" xfId="0" applyFont="1" applyFill="1" applyBorder="1" applyAlignment="1">
      <alignment horizontal="left" vertical="center" wrapText="1"/>
    </xf>
    <xf numFmtId="0" fontId="26" fillId="0" borderId="1" xfId="0" applyFont="1" applyBorder="1" applyAlignment="1">
      <alignment vertical="center" wrapText="1"/>
    </xf>
    <xf numFmtId="0" fontId="7" fillId="0" borderId="7" xfId="0" applyFont="1" applyFill="1" applyBorder="1" applyAlignment="1">
      <alignment horizontal="center" vertical="center" wrapText="1"/>
    </xf>
    <xf numFmtId="3" fontId="7" fillId="0" borderId="4" xfId="0" applyNumberFormat="1" applyFont="1" applyFill="1" applyBorder="1" applyAlignment="1">
      <alignment horizontal="justify" vertical="center" wrapText="1"/>
    </xf>
    <xf numFmtId="0" fontId="7" fillId="0" borderId="1" xfId="0" applyFont="1" applyBorder="1" applyAlignment="1">
      <alignment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justify" vertical="center" wrapText="1"/>
    </xf>
    <xf numFmtId="0" fontId="7" fillId="0" borderId="6" xfId="0" applyFont="1" applyBorder="1" applyAlignment="1">
      <alignment horizontal="center" vertical="center" wrapText="1"/>
    </xf>
    <xf numFmtId="166" fontId="7" fillId="0" borderId="6" xfId="0" applyNumberFormat="1" applyFont="1" applyBorder="1" applyAlignment="1">
      <alignment horizontal="center" vertical="center" wrapText="1"/>
    </xf>
    <xf numFmtId="0" fontId="28" fillId="3" borderId="1" xfId="0" applyFont="1" applyFill="1" applyBorder="1" applyAlignment="1">
      <alignment horizontal="left" vertical="top" wrapText="1"/>
    </xf>
    <xf numFmtId="0" fontId="28" fillId="0" borderId="1" xfId="0" applyFont="1" applyBorder="1" applyAlignment="1">
      <alignment horizontal="left" vertical="center" wrapText="1"/>
    </xf>
    <xf numFmtId="0" fontId="29" fillId="0"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32" fillId="0" borderId="1" xfId="0" applyFont="1" applyFill="1" applyBorder="1" applyAlignment="1">
      <alignment horizontal="center"/>
    </xf>
    <xf numFmtId="0" fontId="33" fillId="0" borderId="1" xfId="0" applyFont="1" applyFill="1" applyBorder="1" applyAlignment="1">
      <alignment horizontal="center"/>
    </xf>
    <xf numFmtId="0" fontId="7" fillId="0" borderId="0" xfId="0" applyFont="1" applyAlignment="1">
      <alignment wrapText="1"/>
    </xf>
    <xf numFmtId="0" fontId="7" fillId="0" borderId="0" xfId="0" applyFont="1" applyAlignment="1">
      <alignment horizontal="justify" vertical="center" wrapText="1"/>
    </xf>
    <xf numFmtId="0" fontId="5" fillId="0" borderId="1" xfId="0" applyFont="1" applyBorder="1" applyAlignment="1">
      <alignment horizontal="center" wrapText="1"/>
    </xf>
    <xf numFmtId="0" fontId="5" fillId="5" borderId="1" xfId="0" applyFont="1" applyFill="1" applyBorder="1" applyAlignment="1">
      <alignment horizontal="center" wrapText="1"/>
    </xf>
    <xf numFmtId="0" fontId="5" fillId="5" borderId="0" xfId="0" applyFont="1" applyFill="1" applyAlignment="1">
      <alignment wrapText="1"/>
    </xf>
    <xf numFmtId="0" fontId="7" fillId="7" borderId="1" xfId="0" applyFont="1" applyFill="1" applyBorder="1" applyAlignment="1">
      <alignment horizontal="center" wrapText="1"/>
    </xf>
    <xf numFmtId="0" fontId="7" fillId="7" borderId="0" xfId="0" applyFont="1" applyFill="1" applyAlignment="1">
      <alignment wrapText="1"/>
    </xf>
    <xf numFmtId="0" fontId="7" fillId="7" borderId="4" xfId="0" applyFont="1" applyFill="1" applyBorder="1" applyAlignment="1">
      <alignment horizontal="center" wrapText="1"/>
    </xf>
    <xf numFmtId="0" fontId="7" fillId="2" borderId="0" xfId="0" applyFont="1" applyFill="1" applyAlignment="1">
      <alignment wrapText="1"/>
    </xf>
    <xf numFmtId="0" fontId="7" fillId="0" borderId="0" xfId="0" applyFont="1" applyFill="1" applyAlignment="1">
      <alignment wrapText="1"/>
    </xf>
    <xf numFmtId="0" fontId="13" fillId="0" borderId="0" xfId="0" applyFont="1" applyFill="1" applyAlignment="1">
      <alignment wrapText="1"/>
    </xf>
    <xf numFmtId="0" fontId="7" fillId="5" borderId="1" xfId="0" applyFont="1" applyFill="1" applyBorder="1" applyAlignment="1">
      <alignment horizontal="center" wrapText="1"/>
    </xf>
    <xf numFmtId="0" fontId="7" fillId="5" borderId="1" xfId="0" applyFont="1" applyFill="1" applyBorder="1" applyAlignment="1">
      <alignment horizontal="justify" vertical="center" wrapText="1"/>
    </xf>
    <xf numFmtId="0" fontId="7" fillId="5" borderId="0" xfId="0" applyFont="1" applyFill="1" applyAlignment="1">
      <alignment wrapText="1"/>
    </xf>
    <xf numFmtId="0" fontId="7" fillId="10" borderId="1" xfId="0" applyFont="1" applyFill="1" applyBorder="1" applyAlignment="1">
      <alignment horizontal="center" wrapText="1"/>
    </xf>
    <xf numFmtId="0" fontId="7" fillId="10" borderId="0" xfId="0" applyFont="1" applyFill="1" applyAlignment="1">
      <alignment wrapText="1"/>
    </xf>
    <xf numFmtId="0" fontId="1" fillId="0" borderId="0" xfId="0" applyFont="1" applyFill="1" applyAlignment="1">
      <alignment wrapText="1"/>
    </xf>
    <xf numFmtId="0" fontId="1" fillId="2" borderId="0" xfId="0" applyFont="1" applyFill="1" applyAlignment="1">
      <alignment wrapText="1"/>
    </xf>
    <xf numFmtId="0" fontId="1" fillId="0" borderId="0" xfId="0" applyFont="1" applyAlignment="1">
      <alignment wrapText="1"/>
    </xf>
    <xf numFmtId="0" fontId="7" fillId="8" borderId="1" xfId="0" applyFont="1" applyFill="1" applyBorder="1" applyAlignment="1">
      <alignment horizontal="center" wrapText="1"/>
    </xf>
    <xf numFmtId="0" fontId="7" fillId="8" borderId="0" xfId="0" applyFont="1" applyFill="1" applyAlignment="1">
      <alignment wrapText="1"/>
    </xf>
    <xf numFmtId="0" fontId="13" fillId="0" borderId="1" xfId="0" applyFont="1" applyBorder="1" applyAlignment="1">
      <alignment horizontal="center" wrapText="1"/>
    </xf>
    <xf numFmtId="0" fontId="13" fillId="0" borderId="1" xfId="0" applyFont="1" applyBorder="1" applyAlignment="1">
      <alignment horizontal="justify" vertical="center" wrapText="1"/>
    </xf>
    <xf numFmtId="0" fontId="13" fillId="0" borderId="0" xfId="0" applyFont="1" applyAlignment="1">
      <alignment wrapText="1"/>
    </xf>
    <xf numFmtId="0" fontId="1" fillId="0" borderId="1" xfId="0" applyFont="1" applyFill="1" applyBorder="1" applyAlignment="1">
      <alignment horizontal="center" wrapText="1"/>
    </xf>
    <xf numFmtId="0" fontId="13" fillId="0" borderId="1" xfId="0" applyFont="1" applyFill="1" applyBorder="1" applyAlignment="1">
      <alignment horizontal="justify"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wrapText="1"/>
    </xf>
    <xf numFmtId="0" fontId="7" fillId="3" borderId="0" xfId="0" applyFont="1" applyFill="1" applyAlignment="1">
      <alignment wrapText="1"/>
    </xf>
    <xf numFmtId="0" fontId="13" fillId="3" borderId="3"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7" fillId="8" borderId="1" xfId="0" applyFont="1" applyFill="1" applyBorder="1" applyAlignment="1">
      <alignment wrapText="1"/>
    </xf>
    <xf numFmtId="0" fontId="29" fillId="0" borderId="1" xfId="0" applyFont="1" applyFill="1" applyBorder="1" applyAlignment="1">
      <alignment horizontal="center" wrapText="1"/>
    </xf>
    <xf numFmtId="0" fontId="29" fillId="0" borderId="1" xfId="0" applyFont="1" applyFill="1" applyBorder="1" applyAlignment="1">
      <alignment wrapText="1"/>
    </xf>
    <xf numFmtId="0" fontId="34" fillId="0" borderId="1" xfId="0" applyFont="1" applyFill="1" applyBorder="1" applyAlignment="1">
      <alignment wrapText="1"/>
    </xf>
    <xf numFmtId="165" fontId="7" fillId="8" borderId="1" xfId="0" applyNumberFormat="1" applyFont="1" applyFill="1" applyBorder="1" applyAlignment="1">
      <alignment horizontal="center" wrapText="1"/>
    </xf>
    <xf numFmtId="165" fontId="7" fillId="0" borderId="1" xfId="0" applyNumberFormat="1" applyFont="1" applyFill="1" applyBorder="1" applyAlignment="1">
      <alignment horizontal="center" wrapText="1"/>
    </xf>
    <xf numFmtId="165" fontId="7" fillId="8" borderId="1" xfId="0" applyNumberFormat="1" applyFont="1" applyFill="1" applyBorder="1" applyAlignment="1">
      <alignment horizontal="justify" vertical="center" wrapText="1"/>
    </xf>
    <xf numFmtId="0" fontId="32" fillId="2" borderId="0" xfId="0" applyFont="1" applyFill="1" applyAlignment="1">
      <alignment horizontal="center"/>
    </xf>
    <xf numFmtId="0" fontId="35" fillId="2" borderId="0" xfId="0" applyFont="1" applyFill="1" applyAlignment="1">
      <alignment horizontal="center"/>
    </xf>
    <xf numFmtId="0" fontId="24" fillId="0" borderId="1" xfId="0" applyFont="1" applyFill="1" applyBorder="1" applyAlignment="1">
      <alignment horizontal="center" wrapText="1"/>
    </xf>
    <xf numFmtId="0" fontId="5" fillId="0" borderId="1" xfId="0" applyFont="1" applyFill="1" applyBorder="1" applyAlignment="1">
      <alignment horizontal="center" wrapText="1"/>
    </xf>
    <xf numFmtId="0" fontId="5" fillId="0" borderId="0" xfId="0" applyFont="1" applyFill="1" applyAlignment="1">
      <alignment wrapText="1"/>
    </xf>
    <xf numFmtId="0" fontId="28" fillId="3" borderId="1" xfId="0" applyFont="1" applyFill="1" applyBorder="1" applyAlignment="1">
      <alignment horizontal="center" wrapText="1"/>
    </xf>
    <xf numFmtId="0" fontId="7" fillId="4" borderId="1" xfId="0" applyFont="1" applyFill="1" applyBorder="1" applyAlignment="1">
      <alignment horizontal="center" wrapText="1"/>
    </xf>
    <xf numFmtId="0" fontId="7" fillId="4" borderId="1" xfId="0" applyFont="1" applyFill="1" applyBorder="1" applyAlignment="1">
      <alignment wrapText="1"/>
    </xf>
    <xf numFmtId="0" fontId="7" fillId="0" borderId="1" xfId="0" applyFont="1" applyBorder="1" applyAlignment="1">
      <alignment wrapText="1"/>
    </xf>
    <xf numFmtId="0" fontId="7" fillId="0" borderId="3" xfId="0" applyFont="1" applyFill="1" applyBorder="1" applyAlignment="1">
      <alignment wrapText="1"/>
    </xf>
    <xf numFmtId="0" fontId="7" fillId="4" borderId="1" xfId="0" applyFont="1" applyFill="1" applyBorder="1" applyAlignment="1">
      <alignment horizontal="justify" vertical="center" wrapText="1"/>
    </xf>
    <xf numFmtId="0" fontId="7" fillId="0" borderId="4" xfId="0" applyFont="1" applyFill="1" applyBorder="1" applyAlignment="1">
      <alignment horizontal="center" wrapText="1"/>
    </xf>
    <xf numFmtId="0" fontId="7" fillId="4" borderId="0" xfId="0" applyFont="1" applyFill="1" applyAlignment="1">
      <alignment wrapText="1"/>
    </xf>
    <xf numFmtId="0" fontId="23" fillId="3" borderId="0" xfId="0" applyFont="1" applyFill="1" applyAlignment="1">
      <alignment wrapText="1"/>
    </xf>
    <xf numFmtId="0" fontId="7" fillId="0" borderId="1"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12" fillId="0" borderId="0" xfId="0" applyFont="1" applyFill="1" applyAlignment="1">
      <alignment horizontal="left" vertical="center" wrapText="1"/>
    </xf>
    <xf numFmtId="0" fontId="12" fillId="12" borderId="0" xfId="0" applyFont="1" applyFill="1" applyAlignment="1">
      <alignment horizontal="left" vertical="center"/>
    </xf>
    <xf numFmtId="0" fontId="12" fillId="14" borderId="0" xfId="0" applyFont="1" applyFill="1" applyAlignment="1">
      <alignment horizontal="left" vertical="center"/>
    </xf>
    <xf numFmtId="0" fontId="5" fillId="3"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5" borderId="4" xfId="0" applyFont="1" applyFill="1" applyBorder="1" applyAlignment="1">
      <alignment vertical="center" wrapText="1"/>
    </xf>
    <xf numFmtId="0" fontId="7" fillId="5" borderId="3" xfId="0" applyFont="1" applyFill="1" applyBorder="1" applyAlignment="1">
      <alignment horizontal="center" wrapText="1"/>
    </xf>
    <xf numFmtId="0" fontId="12" fillId="0" borderId="0" xfId="0" applyFont="1" applyAlignment="1">
      <alignment horizontal="left" vertical="center" wrapText="1"/>
    </xf>
    <xf numFmtId="0" fontId="1" fillId="5" borderId="0" xfId="0" applyFont="1" applyFill="1" applyAlignment="1">
      <alignment wrapText="1"/>
    </xf>
    <xf numFmtId="0" fontId="5" fillId="7" borderId="1" xfId="0" applyFont="1" applyFill="1" applyBorder="1" applyAlignment="1">
      <alignment horizontal="left" vertical="center" wrapText="1"/>
    </xf>
    <xf numFmtId="165" fontId="5" fillId="7" borderId="1" xfId="0" applyNumberFormat="1" applyFont="1" applyFill="1" applyBorder="1" applyAlignment="1">
      <alignment horizontal="center" vertical="center" wrapText="1"/>
    </xf>
    <xf numFmtId="0" fontId="1" fillId="7" borderId="0" xfId="0" applyFont="1" applyFill="1" applyAlignment="1">
      <alignment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justify" vertical="center" wrapText="1"/>
    </xf>
    <xf numFmtId="1" fontId="28"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top" wrapText="1"/>
    </xf>
    <xf numFmtId="166" fontId="24" fillId="3" borderId="1" xfId="0" applyNumberFormat="1" applyFont="1" applyFill="1" applyBorder="1" applyAlignment="1">
      <alignment horizontal="center" vertical="center" wrapText="1"/>
    </xf>
    <xf numFmtId="166" fontId="24"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66" fontId="5" fillId="0" borderId="1" xfId="0" applyNumberFormat="1" applyFont="1" applyFill="1" applyBorder="1" applyAlignment="1">
      <alignment horizontal="center" vertical="center" wrapText="1"/>
    </xf>
    <xf numFmtId="167" fontId="7" fillId="0" borderId="1" xfId="0" applyNumberFormat="1" applyFont="1" applyFill="1" applyBorder="1" applyAlignment="1">
      <alignment horizontal="center" vertical="center" wrapText="1"/>
    </xf>
    <xf numFmtId="0" fontId="7" fillId="0" borderId="1" xfId="0" applyFont="1" applyFill="1" applyBorder="1"/>
    <xf numFmtId="164" fontId="7" fillId="0" borderId="1" xfId="0" applyNumberFormat="1" applyFont="1" applyFill="1" applyBorder="1" applyAlignment="1">
      <alignment horizontal="center" vertical="top" wrapText="1"/>
    </xf>
    <xf numFmtId="166" fontId="7" fillId="0" borderId="1" xfId="0" applyNumberFormat="1" applyFont="1" applyFill="1" applyBorder="1" applyAlignment="1">
      <alignment horizontal="center" vertical="top" wrapText="1"/>
    </xf>
    <xf numFmtId="166" fontId="7" fillId="0" borderId="1" xfId="0" applyNumberFormat="1" applyFont="1" applyFill="1" applyBorder="1" applyAlignment="1">
      <alignment vertical="center" wrapText="1"/>
    </xf>
    <xf numFmtId="166" fontId="7" fillId="0" borderId="1" xfId="0" applyNumberFormat="1" applyFont="1" applyFill="1" applyBorder="1" applyAlignment="1">
      <alignment horizontal="center" wrapText="1"/>
    </xf>
    <xf numFmtId="166" fontId="28"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65" fontId="7" fillId="0" borderId="6"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3" fontId="7" fillId="0" borderId="1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0" fontId="17" fillId="12" borderId="1"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36" fillId="0" borderId="1" xfId="0" applyFont="1" applyBorder="1" applyAlignment="1">
      <alignment horizontal="justify" vertical="top" wrapText="1"/>
    </xf>
    <xf numFmtId="0" fontId="1" fillId="3" borderId="1" xfId="0"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0" borderId="1" xfId="0" applyFont="1" applyBorder="1" applyAlignment="1">
      <alignment horizontal="justify" vertical="center" wrapText="1"/>
    </xf>
    <xf numFmtId="0" fontId="13" fillId="3" borderId="1" xfId="0" applyFont="1" applyFill="1" applyBorder="1" applyAlignment="1">
      <alignment horizontal="center" vertical="center" wrapText="1"/>
    </xf>
    <xf numFmtId="0" fontId="15" fillId="0" borderId="1" xfId="0" applyFont="1" applyBorder="1" applyAlignment="1">
      <alignment horizontal="justify" vertical="center" wrapText="1"/>
    </xf>
    <xf numFmtId="166" fontId="13"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horizontal="justify" vertical="center" wrapText="1"/>
    </xf>
    <xf numFmtId="166" fontId="14" fillId="3" borderId="1" xfId="0" applyNumberFormat="1" applyFont="1" applyFill="1" applyBorder="1" applyAlignment="1">
      <alignment horizontal="center" vertical="center" wrapText="1"/>
    </xf>
    <xf numFmtId="0" fontId="14" fillId="3" borderId="1" xfId="0" applyFont="1" applyFill="1" applyBorder="1" applyAlignment="1">
      <alignment horizontal="center" wrapText="1"/>
    </xf>
    <xf numFmtId="0" fontId="13" fillId="0" borderId="1" xfId="0" applyFont="1" applyBorder="1" applyAlignment="1">
      <alignment horizontal="center" vertical="top" wrapText="1"/>
    </xf>
    <xf numFmtId="166" fontId="37" fillId="0" borderId="1" xfId="0" applyNumberFormat="1" applyFont="1" applyBorder="1" applyAlignment="1">
      <alignment horizontal="center" vertical="top" wrapText="1"/>
    </xf>
    <xf numFmtId="166" fontId="38" fillId="0" borderId="1" xfId="0" applyNumberFormat="1" applyFont="1" applyBorder="1" applyAlignment="1">
      <alignment horizontal="center" vertical="top" wrapText="1"/>
    </xf>
    <xf numFmtId="0" fontId="1" fillId="0" borderId="1" xfId="0" applyFont="1" applyBorder="1" applyAlignment="1">
      <alignment wrapText="1"/>
    </xf>
    <xf numFmtId="166" fontId="1" fillId="0" borderId="1" xfId="0" applyNumberFormat="1" applyFont="1" applyBorder="1" applyAlignment="1">
      <alignment horizontal="center" wrapText="1"/>
    </xf>
    <xf numFmtId="0" fontId="1" fillId="0" borderId="1" xfId="0" applyFont="1" applyFill="1" applyBorder="1" applyAlignment="1">
      <alignment wrapText="1"/>
    </xf>
    <xf numFmtId="0" fontId="13" fillId="0" borderId="3" xfId="0" applyFont="1" applyFill="1" applyBorder="1" applyAlignment="1">
      <alignment horizontal="center" wrapText="1"/>
    </xf>
    <xf numFmtId="0" fontId="13" fillId="0" borderId="3" xfId="0" applyFont="1" applyFill="1" applyBorder="1" applyAlignment="1">
      <alignment wrapText="1"/>
    </xf>
    <xf numFmtId="0" fontId="13" fillId="0" borderId="1" xfId="0" applyFont="1" applyFill="1" applyBorder="1" applyAlignment="1">
      <alignment wrapText="1"/>
    </xf>
    <xf numFmtId="166" fontId="13" fillId="0" borderId="1" xfId="0" applyNumberFormat="1" applyFont="1" applyBorder="1" applyAlignment="1">
      <alignment horizontal="center" vertical="center" wrapText="1"/>
    </xf>
    <xf numFmtId="0" fontId="13" fillId="2" borderId="0" xfId="0" applyFont="1" applyFill="1" applyAlignment="1">
      <alignment wrapText="1"/>
    </xf>
    <xf numFmtId="0" fontId="13" fillId="0" borderId="1" xfId="0" applyFont="1" applyBorder="1" applyAlignment="1">
      <alignment wrapText="1"/>
    </xf>
    <xf numFmtId="0" fontId="13" fillId="0" borderId="1" xfId="0" applyFont="1" applyBorder="1" applyAlignment="1">
      <alignment horizontal="center" vertical="center" wrapText="1"/>
    </xf>
    <xf numFmtId="0" fontId="15" fillId="0" borderId="1" xfId="0" applyFont="1" applyBorder="1" applyAlignment="1">
      <alignment wrapText="1"/>
    </xf>
    <xf numFmtId="0" fontId="15" fillId="0" borderId="1" xfId="0" applyFont="1" applyFill="1" applyBorder="1" applyAlignment="1">
      <alignment horizontal="center" vertical="center" wrapText="1"/>
    </xf>
    <xf numFmtId="0" fontId="15" fillId="0" borderId="1" xfId="0" applyFont="1" applyFill="1" applyBorder="1" applyAlignment="1">
      <alignment wrapText="1"/>
    </xf>
    <xf numFmtId="0" fontId="13" fillId="3" borderId="0" xfId="0" applyFont="1" applyFill="1" applyAlignment="1">
      <alignment wrapText="1"/>
    </xf>
    <xf numFmtId="0" fontId="15" fillId="3"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justify" vertical="center" wrapText="1"/>
    </xf>
    <xf numFmtId="3" fontId="7" fillId="0" borderId="8" xfId="0" applyNumberFormat="1" applyFont="1" applyFill="1" applyBorder="1" applyAlignment="1">
      <alignment horizontal="justify" vertical="center" wrapText="1"/>
    </xf>
    <xf numFmtId="0" fontId="5" fillId="0"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0" fontId="7" fillId="6" borderId="0" xfId="0" applyFont="1" applyFill="1" applyAlignment="1">
      <alignment wrapText="1"/>
    </xf>
    <xf numFmtId="165" fontId="1" fillId="5" borderId="1" xfId="0" applyNumberFormat="1" applyFont="1" applyFill="1" applyBorder="1" applyAlignment="1">
      <alignment horizontal="center" vertical="center" wrapText="1"/>
    </xf>
    <xf numFmtId="0" fontId="5" fillId="7" borderId="4"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164" fontId="1" fillId="7" borderId="4" xfId="0" applyNumberFormat="1" applyFont="1" applyFill="1" applyBorder="1" applyAlignment="1">
      <alignment horizontal="center" vertical="center" wrapText="1"/>
    </xf>
    <xf numFmtId="0" fontId="5" fillId="7" borderId="1" xfId="0" applyFont="1" applyFill="1" applyBorder="1" applyAlignment="1">
      <alignment horizontal="justify" vertical="center"/>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center" wrapText="1"/>
    </xf>
    <xf numFmtId="0" fontId="28" fillId="0" borderId="1" xfId="0" applyFont="1" applyFill="1" applyBorder="1" applyAlignment="1">
      <alignment vertical="center" wrapText="1"/>
    </xf>
    <xf numFmtId="165" fontId="26" fillId="5" borderId="1" xfId="0" applyNumberFormat="1" applyFont="1" applyFill="1" applyBorder="1" applyAlignment="1">
      <alignment horizontal="center" vertical="center" wrapText="1"/>
    </xf>
    <xf numFmtId="165" fontId="7" fillId="5" borderId="1" xfId="0" applyNumberFormat="1" applyFont="1" applyFill="1" applyBorder="1" applyAlignment="1">
      <alignment horizontal="center" vertical="center" wrapText="1"/>
    </xf>
    <xf numFmtId="165" fontId="7" fillId="7" borderId="3" xfId="0"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30" fillId="0" borderId="3"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1" fontId="7" fillId="5" borderId="1" xfId="0" applyNumberFormat="1" applyFont="1" applyFill="1" applyBorder="1" applyAlignment="1">
      <alignment horizontal="center" vertical="center" wrapText="1"/>
    </xf>
    <xf numFmtId="1" fontId="7" fillId="5" borderId="4"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165" fontId="7" fillId="0" borderId="6" xfId="0" applyNumberFormat="1" applyFont="1" applyBorder="1" applyAlignment="1">
      <alignment horizontal="center" vertical="center" wrapText="1"/>
    </xf>
    <xf numFmtId="166" fontId="28" fillId="0" borderId="1" xfId="0" applyNumberFormat="1"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justify" vertical="center" wrapTex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1" fontId="7" fillId="6" borderId="4" xfId="0" applyNumberFormat="1"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1" xfId="0" applyFont="1" applyFill="1" applyBorder="1" applyAlignment="1">
      <alignment horizontal="justify" vertical="center" wrapText="1"/>
    </xf>
    <xf numFmtId="165" fontId="7"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165" fontId="7" fillId="4" borderId="1"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5" fontId="7" fillId="0" borderId="1" xfId="0" applyNumberFormat="1" applyFont="1" applyFill="1" applyBorder="1" applyAlignment="1">
      <alignment wrapText="1"/>
    </xf>
    <xf numFmtId="165" fontId="28"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5" fontId="14" fillId="3" borderId="1" xfId="0" applyNumberFormat="1" applyFont="1" applyFill="1" applyBorder="1" applyAlignment="1">
      <alignment horizontal="center" vertical="center" wrapText="1"/>
    </xf>
    <xf numFmtId="165" fontId="7" fillId="4" borderId="1" xfId="0" applyNumberFormat="1" applyFont="1" applyFill="1" applyBorder="1" applyAlignment="1">
      <alignment wrapText="1"/>
    </xf>
    <xf numFmtId="165" fontId="7" fillId="0" borderId="1" xfId="0" applyNumberFormat="1" applyFont="1" applyFill="1" applyBorder="1" applyAlignment="1">
      <alignment horizontal="center" vertical="top" wrapText="1"/>
    </xf>
    <xf numFmtId="165" fontId="7" fillId="0" borderId="1" xfId="0" applyNumberFormat="1" applyFont="1" applyFill="1" applyBorder="1" applyAlignment="1">
      <alignment vertical="center" wrapText="1"/>
    </xf>
    <xf numFmtId="165" fontId="7" fillId="0" borderId="1" xfId="0" applyNumberFormat="1" applyFont="1" applyBorder="1" applyAlignment="1">
      <alignment horizontal="center" vertical="top" wrapText="1"/>
    </xf>
    <xf numFmtId="165" fontId="37" fillId="0" borderId="1" xfId="0" applyNumberFormat="1" applyFont="1" applyBorder="1" applyAlignment="1">
      <alignment horizontal="center" vertical="top" wrapText="1"/>
    </xf>
    <xf numFmtId="165" fontId="24" fillId="3" borderId="1" xfId="0" applyNumberFormat="1" applyFont="1" applyFill="1" applyBorder="1" applyAlignment="1">
      <alignment horizontal="center" vertical="center" wrapText="1"/>
    </xf>
    <xf numFmtId="165" fontId="1" fillId="0" borderId="1" xfId="0" applyNumberFormat="1" applyFont="1" applyBorder="1" applyAlignment="1">
      <alignment horizontal="center" wrapText="1"/>
    </xf>
    <xf numFmtId="165" fontId="24"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165" fontId="17" fillId="0" borderId="1" xfId="0" applyNumberFormat="1" applyFont="1" applyFill="1" applyBorder="1" applyAlignment="1">
      <alignment horizontal="center" vertical="center"/>
    </xf>
    <xf numFmtId="165" fontId="21" fillId="0" borderId="1"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Fill="1" applyBorder="1" applyAlignment="1">
      <alignment horizontal="left" vertical="center" wrapText="1"/>
    </xf>
    <xf numFmtId="0" fontId="7" fillId="8" borderId="3"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7" fillId="0" borderId="3" xfId="0" applyFont="1" applyFill="1" applyBorder="1" applyAlignment="1">
      <alignment horizontal="left" vertical="center" wrapText="1"/>
    </xf>
    <xf numFmtId="0" fontId="7" fillId="8" borderId="2"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3"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top" wrapText="1"/>
    </xf>
    <xf numFmtId="0" fontId="24" fillId="0" borderId="3" xfId="0" applyFont="1" applyFill="1" applyBorder="1" applyAlignment="1">
      <alignment horizontal="left" vertical="center" wrapText="1"/>
    </xf>
    <xf numFmtId="0" fontId="7" fillId="0" borderId="3" xfId="0" applyFont="1" applyFill="1" applyBorder="1" applyAlignment="1">
      <alignment horizontal="center" wrapText="1"/>
    </xf>
    <xf numFmtId="0" fontId="14" fillId="0" borderId="1" xfId="0" applyFont="1" applyBorder="1" applyAlignment="1">
      <alignment horizontal="left" vertical="center" wrapText="1"/>
    </xf>
    <xf numFmtId="0" fontId="24" fillId="8" borderId="2" xfId="0" applyFont="1" applyFill="1" applyBorder="1" applyAlignment="1">
      <alignment horizontal="left" vertical="center" wrapText="1"/>
    </xf>
    <xf numFmtId="0" fontId="5" fillId="7" borderId="2" xfId="0" applyFont="1" applyFill="1" applyBorder="1" applyAlignment="1">
      <alignment horizontal="justify" vertical="center" wrapText="1"/>
    </xf>
    <xf numFmtId="0" fontId="5" fillId="8" borderId="2" xfId="0" applyFont="1" applyFill="1" applyBorder="1" applyAlignment="1">
      <alignment horizontal="justify" vertical="center" wrapText="1"/>
    </xf>
    <xf numFmtId="0" fontId="5" fillId="7" borderId="1" xfId="0" applyFont="1" applyFill="1" applyBorder="1" applyAlignment="1">
      <alignment horizontal="justify" vertical="center" wrapText="1"/>
    </xf>
    <xf numFmtId="0" fontId="5" fillId="10" borderId="1" xfId="0" applyFont="1" applyFill="1" applyBorder="1" applyAlignment="1">
      <alignment horizontal="justify" vertical="center" wrapText="1"/>
    </xf>
    <xf numFmtId="0" fontId="5" fillId="6" borderId="3" xfId="0" applyFont="1" applyFill="1" applyBorder="1" applyAlignment="1">
      <alignment horizontal="center" vertical="center" wrapText="1"/>
    </xf>
    <xf numFmtId="166" fontId="7" fillId="6" borderId="7" xfId="0" applyNumberFormat="1" applyFont="1" applyFill="1" applyBorder="1" applyAlignment="1">
      <alignment horizontal="center" vertical="center" wrapText="1"/>
    </xf>
    <xf numFmtId="0" fontId="7" fillId="6" borderId="3" xfId="0" applyFont="1" applyFill="1" applyBorder="1" applyAlignment="1">
      <alignment horizontal="center" wrapText="1"/>
    </xf>
    <xf numFmtId="0" fontId="7" fillId="6" borderId="3" xfId="0" applyFont="1" applyFill="1" applyBorder="1" applyAlignment="1">
      <alignment horizontal="justify" vertical="center" wrapText="1"/>
    </xf>
    <xf numFmtId="0" fontId="5" fillId="8" borderId="1" xfId="0" applyFont="1" applyFill="1" applyBorder="1" applyAlignment="1">
      <alignment vertical="center" wrapText="1"/>
    </xf>
    <xf numFmtId="0" fontId="5" fillId="0" borderId="1" xfId="0" applyFont="1" applyFill="1" applyBorder="1" applyAlignment="1">
      <alignment vertical="center" wrapText="1"/>
    </xf>
    <xf numFmtId="0" fontId="5" fillId="7" borderId="3" xfId="0" applyFont="1" applyFill="1" applyBorder="1" applyAlignment="1">
      <alignment horizontal="left" vertical="top" wrapText="1"/>
    </xf>
    <xf numFmtId="0" fontId="17" fillId="15" borderId="17" xfId="0" applyFont="1" applyFill="1" applyBorder="1" applyAlignment="1">
      <alignment horizontal="center" vertical="center" wrapText="1"/>
    </xf>
    <xf numFmtId="165" fontId="19" fillId="16" borderId="1" xfId="0" applyNumberFormat="1" applyFont="1" applyFill="1" applyBorder="1" applyAlignment="1">
      <alignment horizontal="center" vertical="center" wrapText="1"/>
    </xf>
    <xf numFmtId="165" fontId="19" fillId="17" borderId="1" xfId="0" applyNumberFormat="1"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165" fontId="22" fillId="17" borderId="1" xfId="0" applyNumberFormat="1" applyFont="1" applyFill="1" applyBorder="1" applyAlignment="1">
      <alignment horizontal="center" vertical="center" wrapText="1"/>
    </xf>
    <xf numFmtId="165" fontId="19" fillId="17" borderId="1" xfId="0" applyNumberFormat="1" applyFont="1" applyFill="1" applyBorder="1" applyAlignment="1">
      <alignment horizontal="center" vertical="center"/>
    </xf>
    <xf numFmtId="165" fontId="19" fillId="16" borderId="1" xfId="0" applyNumberFormat="1" applyFont="1" applyFill="1" applyBorder="1" applyAlignment="1">
      <alignment horizontal="center" vertical="center"/>
    </xf>
    <xf numFmtId="165" fontId="19" fillId="2" borderId="1" xfId="0" applyNumberFormat="1" applyFont="1" applyFill="1" applyBorder="1" applyAlignment="1">
      <alignment horizontal="center" vertical="center"/>
    </xf>
    <xf numFmtId="165" fontId="22" fillId="16" borderId="1" xfId="0" applyNumberFormat="1" applyFont="1" applyFill="1" applyBorder="1" applyAlignment="1">
      <alignment horizontal="center" vertical="center" wrapText="1"/>
    </xf>
    <xf numFmtId="0" fontId="40" fillId="0" borderId="1" xfId="0" applyFont="1" applyBorder="1" applyAlignment="1">
      <alignment wrapText="1"/>
    </xf>
    <xf numFmtId="0" fontId="40" fillId="0" borderId="1" xfId="0" applyFont="1" applyBorder="1" applyAlignment="1">
      <alignment vertical="center" wrapText="1"/>
    </xf>
    <xf numFmtId="0" fontId="24" fillId="0" borderId="1" xfId="0" applyFont="1" applyFill="1" applyBorder="1" applyAlignment="1">
      <alignment horizontal="left" vertical="center" wrapText="1"/>
    </xf>
    <xf numFmtId="0" fontId="5" fillId="4" borderId="1" xfId="0" applyFont="1" applyFill="1" applyBorder="1"/>
    <xf numFmtId="0" fontId="5" fillId="4" borderId="1" xfId="0" applyFont="1" applyFill="1" applyBorder="1" applyAlignment="1">
      <alignment horizontal="justify" vertical="center" wrapText="1"/>
    </xf>
    <xf numFmtId="0" fontId="5" fillId="0" borderId="1" xfId="0" applyFont="1" applyBorder="1" applyAlignment="1">
      <alignment vertical="center" wrapText="1"/>
    </xf>
    <xf numFmtId="0" fontId="7" fillId="0" borderId="3" xfId="0" applyFont="1" applyFill="1" applyBorder="1" applyAlignment="1">
      <alignment horizontal="center" vertical="center" wrapText="1"/>
    </xf>
    <xf numFmtId="0" fontId="12" fillId="0" borderId="0" xfId="0" applyFont="1" applyAlignment="1">
      <alignment horizontal="center" vertical="center" wrapText="1"/>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164" fontId="13" fillId="0" borderId="1" xfId="0" applyNumberFormat="1" applyFont="1" applyBorder="1" applyAlignment="1">
      <alignment horizontal="center" vertical="center" wrapText="1"/>
    </xf>
    <xf numFmtId="164" fontId="13" fillId="0" borderId="1" xfId="0" applyNumberFormat="1" applyFont="1" applyBorder="1" applyAlignment="1">
      <alignment horizontal="justify" vertical="center" wrapText="1"/>
    </xf>
    <xf numFmtId="0" fontId="42" fillId="0" borderId="1" xfId="0" applyFont="1" applyFill="1" applyBorder="1" applyAlignment="1">
      <alignment horizontal="center"/>
    </xf>
    <xf numFmtId="0" fontId="42" fillId="2" borderId="0" xfId="0" applyFont="1" applyFill="1" applyAlignment="1">
      <alignment horizont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3" fontId="7" fillId="0" borderId="8" xfId="0" applyNumberFormat="1" applyFont="1" applyFill="1" applyBorder="1" applyAlignment="1">
      <alignment horizontal="center" vertical="center" wrapText="1"/>
    </xf>
    <xf numFmtId="3" fontId="7" fillId="0" borderId="7"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28" fillId="3" borderId="2"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7"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3" borderId="2"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3" xfId="0" applyFont="1" applyFill="1" applyBorder="1" applyAlignment="1">
      <alignment horizontal="center" vertical="top" wrapText="1"/>
    </xf>
    <xf numFmtId="0" fontId="5" fillId="0" borderId="1" xfId="0" applyFont="1" applyBorder="1" applyAlignment="1">
      <alignment horizontal="left" vertical="center" wrapText="1"/>
    </xf>
    <xf numFmtId="0" fontId="7" fillId="0" borderId="1" xfId="0" applyFont="1" applyBorder="1" applyAlignment="1">
      <alignment horizontal="center" vertical="top" wrapText="1"/>
    </xf>
    <xf numFmtId="0" fontId="5" fillId="0" borderId="2" xfId="0" applyFont="1" applyBorder="1" applyAlignment="1">
      <alignment horizontal="left" vertical="center" wrapText="1"/>
    </xf>
    <xf numFmtId="0" fontId="7"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4" fillId="0" borderId="2"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7" fillId="0" borderId="2" xfId="0" applyFont="1" applyFill="1" applyBorder="1" applyAlignment="1">
      <alignment horizontal="center" wrapText="1"/>
    </xf>
    <xf numFmtId="0" fontId="7" fillId="0" borderId="6" xfId="0" applyFont="1" applyFill="1" applyBorder="1" applyAlignment="1">
      <alignment horizontal="center" wrapText="1"/>
    </xf>
    <xf numFmtId="0" fontId="7" fillId="0" borderId="3" xfId="0" applyFont="1" applyFill="1" applyBorder="1" applyAlignment="1">
      <alignment horizontal="center" wrapText="1"/>
    </xf>
    <xf numFmtId="0" fontId="5" fillId="0" borderId="6" xfId="0" applyFont="1" applyBorder="1" applyAlignment="1">
      <alignment horizontal="center"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5" fillId="0" borderId="6" xfId="0" applyFont="1" applyFill="1" applyBorder="1" applyAlignment="1">
      <alignment horizontal="left" wrapText="1"/>
    </xf>
    <xf numFmtId="0" fontId="7" fillId="3" borderId="6"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9" fillId="0" borderId="2" xfId="0" applyFont="1" applyFill="1" applyBorder="1" applyAlignment="1">
      <alignment horizontal="justify" vertical="center" wrapText="1"/>
    </xf>
    <xf numFmtId="0" fontId="39" fillId="0" borderId="6" xfId="0" applyFont="1" applyFill="1" applyBorder="1" applyAlignment="1">
      <alignment horizontal="justify" vertical="center" wrapText="1"/>
    </xf>
    <xf numFmtId="0" fontId="39" fillId="0" borderId="3" xfId="0" applyFont="1" applyFill="1" applyBorder="1" applyAlignment="1">
      <alignment horizontal="justify" vertical="center" wrapText="1"/>
    </xf>
    <xf numFmtId="0" fontId="5" fillId="0" borderId="1" xfId="0" applyFont="1" applyBorder="1" applyAlignment="1">
      <alignment horizontal="center" vertical="center" wrapText="1"/>
    </xf>
    <xf numFmtId="0" fontId="28"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10"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41" fillId="3" borderId="2" xfId="0" applyFont="1" applyFill="1" applyBorder="1" applyAlignment="1">
      <alignment horizontal="justify" vertical="center" wrapText="1"/>
    </xf>
    <xf numFmtId="0" fontId="41" fillId="3" borderId="3" xfId="0" applyFont="1" applyFill="1" applyBorder="1" applyAlignment="1">
      <alignment horizontal="justify" vertical="center" wrapText="1"/>
    </xf>
    <xf numFmtId="0" fontId="24" fillId="0" borderId="4"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28" fillId="3" borderId="2" xfId="0" applyFont="1" applyFill="1" applyBorder="1" applyAlignment="1">
      <alignment horizontal="justify" vertical="center" wrapText="1"/>
    </xf>
    <xf numFmtId="0" fontId="28" fillId="3" borderId="3" xfId="0" applyFont="1" applyFill="1" applyBorder="1" applyAlignment="1">
      <alignment horizontal="justify"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0" xfId="0" applyFont="1" applyBorder="1" applyAlignment="1">
      <alignment horizontal="left" vertical="center"/>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5" fillId="8" borderId="3"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20" xfId="0" applyFont="1" applyBorder="1" applyAlignment="1">
      <alignment horizontal="center" vertic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7" fillId="0" borderId="0" xfId="0" applyFont="1" applyAlignment="1">
      <alignment horizontal="center" wrapText="1"/>
    </xf>
    <xf numFmtId="0" fontId="7" fillId="0" borderId="0" xfId="0" applyFont="1" applyAlignment="1">
      <alignment horizontal="left" wrapText="1"/>
    </xf>
    <xf numFmtId="0" fontId="5" fillId="0" borderId="6"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5" fillId="0" borderId="0" xfId="0" applyFont="1" applyAlignment="1">
      <alignment horizont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19" fillId="12" borderId="4" xfId="0" applyFont="1"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7" fillId="12" borderId="4"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20" fillId="12" borderId="5"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3" fillId="0" borderId="0" xfId="0" applyFont="1" applyAlignment="1">
      <alignment horizontal="left" vertical="center"/>
    </xf>
    <xf numFmtId="0" fontId="17" fillId="11" borderId="12" xfId="0" applyFont="1" applyFill="1" applyBorder="1" applyAlignment="1">
      <alignment horizontal="center" vertical="center" wrapText="1"/>
    </xf>
    <xf numFmtId="0" fontId="17" fillId="11" borderId="16"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17" fillId="11" borderId="14" xfId="0" applyFont="1" applyFill="1" applyBorder="1" applyAlignment="1">
      <alignment horizontal="center" vertical="center" wrapText="1"/>
    </xf>
    <xf numFmtId="0" fontId="17" fillId="11" borderId="15"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13" borderId="2" xfId="0" applyFont="1" applyFill="1" applyBorder="1" applyAlignment="1">
      <alignment horizontal="left" vertical="center" wrapText="1"/>
    </xf>
    <xf numFmtId="0" fontId="17" fillId="13" borderId="3"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12" borderId="1" xfId="0" applyFont="1" applyFill="1" applyBorder="1" applyAlignment="1">
      <alignment horizontal="center" vertical="center" wrapText="1"/>
    </xf>
  </cellXfs>
  <cellStyles count="7">
    <cellStyle name="Обычный" xfId="0" builtinId="0"/>
    <cellStyle name="Обычный 12" xfId="2"/>
    <cellStyle name="Обычный 2" xfId="1"/>
    <cellStyle name="Обычный 2 2" xfId="3"/>
    <cellStyle name="Обычный 2 28" xfId="4"/>
    <cellStyle name="Обычный 6" xfId="5"/>
    <cellStyle name="Обычный 6 2 2" xfId="6"/>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248</xdr:row>
      <xdr:rowOff>0</xdr:rowOff>
    </xdr:from>
    <xdr:to>
      <xdr:col>2</xdr:col>
      <xdr:colOff>100013</xdr:colOff>
      <xdr:row>332</xdr:row>
      <xdr:rowOff>38100</xdr:rowOff>
    </xdr:to>
    <xdr:sp macro="" textlink="">
      <xdr:nvSpPr>
        <xdr:cNvPr id="3"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57300" y="25184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8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9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0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1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2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3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4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5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6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7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8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19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0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1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2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3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4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5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6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7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8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29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0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1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2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3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4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5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6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7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8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39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0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1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2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3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4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5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6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7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8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49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0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1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2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3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4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5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6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7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8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59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0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1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2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3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4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5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6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7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8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69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0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1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2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3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4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5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6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332</xdr:row>
      <xdr:rowOff>66675</xdr:rowOff>
    </xdr:to>
    <xdr:sp macro="" textlink="">
      <xdr:nvSpPr>
        <xdr:cNvPr id="77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248</xdr:row>
      <xdr:rowOff>0</xdr:rowOff>
    </xdr:from>
    <xdr:to>
      <xdr:col>2</xdr:col>
      <xdr:colOff>95250</xdr:colOff>
      <xdr:row>332</xdr:row>
      <xdr:rowOff>38100</xdr:rowOff>
    </xdr:to>
    <xdr:sp macro="" textlink="">
      <xdr:nvSpPr>
        <xdr:cNvPr id="776" name="Text Box 987420">
          <a:extLst>
            <a:ext uri="{FF2B5EF4-FFF2-40B4-BE49-F238E27FC236}">
              <a16:creationId xmlns:a16="http://schemas.microsoft.com/office/drawing/2014/main" xmlns="" id="{00000000-0008-0000-0000-000002000000}"/>
            </a:ext>
          </a:extLst>
        </xdr:cNvPr>
        <xdr:cNvSpPr txBox="1">
          <a:spLocks noChangeArrowheads="1"/>
        </xdr:cNvSpPr>
      </xdr:nvSpPr>
      <xdr:spPr bwMode="auto">
        <a:xfrm rot="9906002" flipV="1">
          <a:off x="1257300" y="270414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0"/>
  <sheetViews>
    <sheetView tabSelected="1" view="pageBreakPreview" zoomScale="80" zoomScaleNormal="80" zoomScaleSheetLayoutView="80" zoomScalePageLayoutView="89" workbookViewId="0">
      <pane ySplit="17" topLeftCell="A18" activePane="bottomLeft" state="frozen"/>
      <selection pane="bottomLeft" activeCell="D337" sqref="D337"/>
    </sheetView>
  </sheetViews>
  <sheetFormatPr defaultColWidth="9.140625" defaultRowHeight="18.75" x14ac:dyDescent="0.3"/>
  <cols>
    <col min="1" max="1" width="6.140625" style="83" customWidth="1"/>
    <col min="2" max="2" width="41.140625" style="248" customWidth="1"/>
    <col min="3" max="3" width="32.140625" style="76" customWidth="1"/>
    <col min="4" max="4" width="21.140625" style="248" customWidth="1"/>
    <col min="5" max="5" width="14.85546875" style="248" customWidth="1"/>
    <col min="6" max="6" width="15.5703125" style="248" customWidth="1"/>
    <col min="7" max="7" width="14.85546875" style="248" customWidth="1"/>
    <col min="8" max="8" width="13.28515625" style="248" customWidth="1"/>
    <col min="9" max="9" width="13.85546875" style="248" customWidth="1"/>
    <col min="10" max="10" width="13.7109375" style="248" customWidth="1"/>
    <col min="11" max="11" width="13.42578125" style="248" customWidth="1"/>
    <col min="12" max="12" width="13.28515625" style="248" customWidth="1"/>
    <col min="13" max="13" width="13.140625" style="248" customWidth="1"/>
    <col min="14" max="14" width="9.7109375" style="76" customWidth="1"/>
    <col min="15" max="15" width="17" style="76" customWidth="1"/>
    <col min="16" max="16" width="33.85546875" style="249" customWidth="1"/>
    <col min="17" max="16384" width="9.140625" style="248"/>
  </cols>
  <sheetData>
    <row r="1" spans="1:16" hidden="1" x14ac:dyDescent="0.3"/>
    <row r="2" spans="1:16" ht="15.75" hidden="1" customHeight="1" x14ac:dyDescent="0.3">
      <c r="L2" s="664" t="s">
        <v>10</v>
      </c>
      <c r="M2" s="664"/>
      <c r="N2" s="664"/>
    </row>
    <row r="3" spans="1:16" ht="15.75" hidden="1" customHeight="1" x14ac:dyDescent="0.3">
      <c r="L3" s="664" t="s">
        <v>11</v>
      </c>
      <c r="M3" s="664"/>
      <c r="N3" s="664"/>
    </row>
    <row r="4" spans="1:16" ht="15.75" hidden="1" customHeight="1" x14ac:dyDescent="0.3">
      <c r="L4" s="664" t="s">
        <v>12</v>
      </c>
      <c r="M4" s="664"/>
      <c r="N4" s="664"/>
    </row>
    <row r="5" spans="1:16" ht="15.75" hidden="1" customHeight="1" x14ac:dyDescent="0.3">
      <c r="L5" s="664" t="s">
        <v>15</v>
      </c>
      <c r="M5" s="664"/>
      <c r="N5" s="664"/>
    </row>
    <row r="6" spans="1:16" hidden="1" x14ac:dyDescent="0.3">
      <c r="L6" s="664" t="s">
        <v>17</v>
      </c>
      <c r="M6" s="664"/>
      <c r="N6" s="664"/>
    </row>
    <row r="7" spans="1:16" ht="19.5" hidden="1" customHeight="1" x14ac:dyDescent="0.3">
      <c r="L7" s="84"/>
      <c r="M7" s="84"/>
    </row>
    <row r="8" spans="1:16" ht="15.75" hidden="1" customHeight="1" x14ac:dyDescent="0.3">
      <c r="L8" s="664" t="s">
        <v>13</v>
      </c>
      <c r="M8" s="664"/>
      <c r="N8" s="664"/>
    </row>
    <row r="9" spans="1:16" ht="15.75" hidden="1" customHeight="1" x14ac:dyDescent="0.3">
      <c r="L9" s="664" t="s">
        <v>14</v>
      </c>
      <c r="M9" s="664"/>
      <c r="N9" s="664"/>
    </row>
    <row r="10" spans="1:16" ht="15.75" hidden="1" customHeight="1" x14ac:dyDescent="0.3">
      <c r="L10" s="664" t="s">
        <v>12</v>
      </c>
      <c r="M10" s="664"/>
      <c r="N10" s="664"/>
    </row>
    <row r="11" spans="1:16" ht="15.75" hidden="1" customHeight="1" x14ac:dyDescent="0.3">
      <c r="L11" s="664" t="s">
        <v>16</v>
      </c>
      <c r="M11" s="664"/>
      <c r="N11" s="664"/>
    </row>
    <row r="12" spans="1:16" hidden="1" x14ac:dyDescent="0.3">
      <c r="L12" s="664" t="s">
        <v>17</v>
      </c>
      <c r="M12" s="664"/>
      <c r="N12" s="664"/>
    </row>
    <row r="13" spans="1:16" hidden="1" x14ac:dyDescent="0.3"/>
    <row r="14" spans="1:16" ht="82.5" customHeight="1" x14ac:dyDescent="0.3">
      <c r="B14" s="663" t="s">
        <v>122</v>
      </c>
      <c r="C14" s="663"/>
      <c r="D14" s="663"/>
      <c r="E14" s="663"/>
      <c r="F14" s="663"/>
      <c r="G14" s="663"/>
      <c r="H14" s="663"/>
      <c r="I14" s="663"/>
      <c r="J14" s="663"/>
      <c r="K14" s="663"/>
      <c r="L14" s="663"/>
      <c r="M14" s="663"/>
    </row>
    <row r="15" spans="1:16" s="83" customFormat="1" ht="18.75" customHeight="1" x14ac:dyDescent="0.3">
      <c r="A15" s="581" t="s">
        <v>0</v>
      </c>
      <c r="B15" s="581" t="s">
        <v>391</v>
      </c>
      <c r="C15" s="581" t="s">
        <v>123</v>
      </c>
      <c r="D15" s="581" t="s">
        <v>124</v>
      </c>
      <c r="E15" s="581" t="s">
        <v>125</v>
      </c>
      <c r="F15" s="581" t="s">
        <v>126</v>
      </c>
      <c r="G15" s="581" t="s">
        <v>127</v>
      </c>
      <c r="H15" s="581" t="s">
        <v>128</v>
      </c>
      <c r="I15" s="658" t="s">
        <v>129</v>
      </c>
      <c r="J15" s="659"/>
      <c r="K15" s="659"/>
      <c r="L15" s="659"/>
      <c r="M15" s="659"/>
      <c r="N15" s="661" t="s">
        <v>135</v>
      </c>
      <c r="O15" s="661" t="s">
        <v>136</v>
      </c>
      <c r="P15" s="581" t="s">
        <v>137</v>
      </c>
    </row>
    <row r="16" spans="1:16" s="83" customFormat="1" ht="77.25" customHeight="1" x14ac:dyDescent="0.3">
      <c r="A16" s="582"/>
      <c r="B16" s="582"/>
      <c r="C16" s="582"/>
      <c r="D16" s="582"/>
      <c r="E16" s="582"/>
      <c r="F16" s="582"/>
      <c r="G16" s="582"/>
      <c r="H16" s="582"/>
      <c r="I16" s="156" t="s">
        <v>130</v>
      </c>
      <c r="J16" s="156" t="s">
        <v>131</v>
      </c>
      <c r="K16" s="156" t="s">
        <v>132</v>
      </c>
      <c r="L16" s="156" t="s">
        <v>133</v>
      </c>
      <c r="M16" s="75" t="s">
        <v>134</v>
      </c>
      <c r="N16" s="662"/>
      <c r="O16" s="662"/>
      <c r="P16" s="582"/>
    </row>
    <row r="17" spans="1:16" s="83" customFormat="1" x14ac:dyDescent="0.3">
      <c r="A17" s="86">
        <v>1</v>
      </c>
      <c r="B17" s="86">
        <v>2</v>
      </c>
      <c r="C17" s="86">
        <v>3</v>
      </c>
      <c r="D17" s="86">
        <v>4</v>
      </c>
      <c r="E17" s="86">
        <v>5</v>
      </c>
      <c r="F17" s="86"/>
      <c r="G17" s="86">
        <v>6</v>
      </c>
      <c r="H17" s="86">
        <v>7</v>
      </c>
      <c r="I17" s="86">
        <v>8</v>
      </c>
      <c r="J17" s="86">
        <v>9</v>
      </c>
      <c r="K17" s="86">
        <v>10</v>
      </c>
      <c r="L17" s="86">
        <v>11</v>
      </c>
      <c r="M17" s="87">
        <v>12</v>
      </c>
      <c r="N17" s="250"/>
      <c r="O17" s="250"/>
      <c r="P17" s="16"/>
    </row>
    <row r="18" spans="1:16" s="83" customFormat="1" ht="21.75" hidden="1" customHeight="1" x14ac:dyDescent="0.3">
      <c r="A18" s="86"/>
      <c r="B18" s="638" t="s">
        <v>138</v>
      </c>
      <c r="C18" s="639"/>
      <c r="D18" s="639"/>
      <c r="E18" s="639"/>
      <c r="F18" s="639"/>
      <c r="G18" s="639"/>
      <c r="H18" s="639"/>
      <c r="I18" s="639"/>
      <c r="J18" s="639"/>
      <c r="K18" s="639"/>
      <c r="L18" s="639"/>
      <c r="M18" s="639"/>
      <c r="N18" s="250"/>
      <c r="O18" s="250"/>
      <c r="P18" s="16"/>
    </row>
    <row r="19" spans="1:16" s="83" customFormat="1" hidden="1" x14ac:dyDescent="0.3">
      <c r="A19" s="86"/>
      <c r="B19" s="638" t="s">
        <v>139</v>
      </c>
      <c r="C19" s="639"/>
      <c r="D19" s="639"/>
      <c r="E19" s="639"/>
      <c r="F19" s="639"/>
      <c r="G19" s="639"/>
      <c r="H19" s="660"/>
      <c r="I19" s="660"/>
      <c r="J19" s="660"/>
      <c r="K19" s="660"/>
      <c r="L19" s="660"/>
      <c r="M19" s="660"/>
      <c r="N19" s="85"/>
      <c r="O19" s="250"/>
      <c r="P19" s="16"/>
    </row>
    <row r="20" spans="1:16" s="252" customFormat="1" ht="78.75" hidden="1" customHeight="1" x14ac:dyDescent="0.3">
      <c r="A20" s="80"/>
      <c r="B20" s="79" t="s">
        <v>324</v>
      </c>
      <c r="C20" s="81" t="s">
        <v>551</v>
      </c>
      <c r="D20" s="81" t="s">
        <v>141</v>
      </c>
      <c r="E20" s="81" t="s">
        <v>1</v>
      </c>
      <c r="F20" s="80"/>
      <c r="G20" s="80"/>
      <c r="H20" s="80"/>
      <c r="I20" s="82">
        <v>7.2</v>
      </c>
      <c r="J20" s="82">
        <v>7.5</v>
      </c>
      <c r="K20" s="82">
        <v>7.7</v>
      </c>
      <c r="L20" s="82">
        <v>7.8</v>
      </c>
      <c r="M20" s="82">
        <v>7.8</v>
      </c>
      <c r="N20" s="251"/>
      <c r="O20" s="251"/>
      <c r="P20" s="196"/>
    </row>
    <row r="21" spans="1:16" s="254" customFormat="1" ht="95.25" hidden="1" customHeight="1" x14ac:dyDescent="0.3">
      <c r="A21" s="88"/>
      <c r="B21" s="89" t="s">
        <v>325</v>
      </c>
      <c r="C21" s="90" t="s">
        <v>332</v>
      </c>
      <c r="D21" s="90" t="s">
        <v>141</v>
      </c>
      <c r="E21" s="90" t="s">
        <v>1</v>
      </c>
      <c r="F21" s="90"/>
      <c r="G21" s="90"/>
      <c r="H21" s="90"/>
      <c r="I21" s="90">
        <v>101.1</v>
      </c>
      <c r="J21" s="91">
        <v>101.2</v>
      </c>
      <c r="K21" s="91">
        <v>101.3</v>
      </c>
      <c r="L21" s="91">
        <v>101.4</v>
      </c>
      <c r="M21" s="92">
        <v>101.5</v>
      </c>
      <c r="N21" s="253"/>
      <c r="O21" s="253"/>
      <c r="P21" s="197"/>
    </row>
    <row r="22" spans="1:16" s="254" customFormat="1" ht="72" hidden="1" x14ac:dyDescent="0.3">
      <c r="A22" s="93"/>
      <c r="B22" s="94" t="s">
        <v>140</v>
      </c>
      <c r="C22" s="90" t="s">
        <v>333</v>
      </c>
      <c r="D22" s="90" t="s">
        <v>141</v>
      </c>
      <c r="E22" s="90" t="s">
        <v>1</v>
      </c>
      <c r="F22" s="90"/>
      <c r="G22" s="90">
        <v>129.30000000000001</v>
      </c>
      <c r="H22" s="90">
        <v>106.3</v>
      </c>
      <c r="I22" s="90">
        <v>101.2</v>
      </c>
      <c r="J22" s="91">
        <v>101.3</v>
      </c>
      <c r="K22" s="91">
        <v>101.4</v>
      </c>
      <c r="L22" s="91">
        <v>101.5</v>
      </c>
      <c r="M22" s="92">
        <v>101.6</v>
      </c>
      <c r="N22" s="255"/>
      <c r="O22" s="255"/>
      <c r="P22" s="198"/>
    </row>
    <row r="23" spans="1:16" s="256" customFormat="1" ht="60" hidden="1" customHeight="1" x14ac:dyDescent="0.3">
      <c r="A23" s="394"/>
      <c r="B23" s="423" t="s">
        <v>326</v>
      </c>
      <c r="C23" s="391" t="s">
        <v>142</v>
      </c>
      <c r="D23" s="391" t="s">
        <v>143</v>
      </c>
      <c r="E23" s="391" t="s">
        <v>7</v>
      </c>
      <c r="F23" s="391" t="s">
        <v>144</v>
      </c>
      <c r="G23" s="139">
        <v>237</v>
      </c>
      <c r="H23" s="96">
        <v>1102</v>
      </c>
      <c r="I23" s="122">
        <f>I24+I25+I26+I27</f>
        <v>1590</v>
      </c>
      <c r="J23" s="122">
        <f t="shared" ref="J23:M23" si="0">J24+J25+J26+J27</f>
        <v>1500</v>
      </c>
      <c r="K23" s="122">
        <f t="shared" si="0"/>
        <v>0</v>
      </c>
      <c r="L23" s="122">
        <f t="shared" si="0"/>
        <v>0</v>
      </c>
      <c r="M23" s="122">
        <f t="shared" si="0"/>
        <v>0</v>
      </c>
      <c r="N23" s="200" t="s">
        <v>377</v>
      </c>
      <c r="O23" s="200"/>
      <c r="P23" s="393" t="s">
        <v>149</v>
      </c>
    </row>
    <row r="24" spans="1:16" s="257" customFormat="1" ht="93.75" hidden="1" customHeight="1" x14ac:dyDescent="0.3">
      <c r="A24" s="391"/>
      <c r="B24" s="423" t="s">
        <v>327</v>
      </c>
      <c r="C24" s="391"/>
      <c r="D24" s="391" t="s">
        <v>143</v>
      </c>
      <c r="E24" s="391" t="s">
        <v>7</v>
      </c>
      <c r="F24" s="391" t="s">
        <v>144</v>
      </c>
      <c r="G24" s="391"/>
      <c r="H24" s="391"/>
      <c r="I24" s="391">
        <v>210</v>
      </c>
      <c r="J24" s="391"/>
      <c r="K24" s="391"/>
      <c r="L24" s="391"/>
      <c r="M24" s="391"/>
      <c r="N24" s="200" t="s">
        <v>377</v>
      </c>
      <c r="O24" s="200"/>
      <c r="P24" s="236" t="s">
        <v>150</v>
      </c>
    </row>
    <row r="25" spans="1:16" s="257" customFormat="1" ht="75" hidden="1" customHeight="1" x14ac:dyDescent="0.3">
      <c r="A25" s="138"/>
      <c r="B25" s="422" t="s">
        <v>328</v>
      </c>
      <c r="C25" s="138"/>
      <c r="D25" s="421" t="s">
        <v>143</v>
      </c>
      <c r="E25" s="121" t="s">
        <v>7</v>
      </c>
      <c r="F25" s="421" t="s">
        <v>144</v>
      </c>
      <c r="G25" s="121"/>
      <c r="H25" s="121"/>
      <c r="I25" s="121">
        <v>580</v>
      </c>
      <c r="J25" s="138"/>
      <c r="K25" s="138"/>
      <c r="L25" s="138"/>
      <c r="M25" s="235"/>
      <c r="N25" s="200" t="s">
        <v>377</v>
      </c>
      <c r="O25" s="201"/>
      <c r="P25" s="236" t="s">
        <v>151</v>
      </c>
    </row>
    <row r="26" spans="1:16" s="257" customFormat="1" ht="75" hidden="1" x14ac:dyDescent="0.3">
      <c r="A26" s="390"/>
      <c r="B26" s="233" t="s">
        <v>329</v>
      </c>
      <c r="C26" s="391"/>
      <c r="D26" s="421" t="s">
        <v>143</v>
      </c>
      <c r="E26" s="391" t="s">
        <v>7</v>
      </c>
      <c r="F26" s="391" t="s">
        <v>144</v>
      </c>
      <c r="G26" s="351"/>
      <c r="H26" s="351"/>
      <c r="I26" s="122"/>
      <c r="J26" s="122">
        <v>1500</v>
      </c>
      <c r="K26" s="122"/>
      <c r="L26" s="122"/>
      <c r="M26" s="352"/>
      <c r="N26" s="200" t="s">
        <v>377</v>
      </c>
      <c r="O26" s="353"/>
      <c r="P26" s="392" t="s">
        <v>152</v>
      </c>
    </row>
    <row r="27" spans="1:16" s="257" customFormat="1" ht="77.25" hidden="1" customHeight="1" x14ac:dyDescent="0.3">
      <c r="A27" s="138"/>
      <c r="B27" s="234" t="s">
        <v>330</v>
      </c>
      <c r="C27" s="138"/>
      <c r="D27" s="421" t="s">
        <v>143</v>
      </c>
      <c r="E27" s="121" t="s">
        <v>7</v>
      </c>
      <c r="F27" s="421" t="s">
        <v>144</v>
      </c>
      <c r="G27" s="121"/>
      <c r="H27" s="121"/>
      <c r="I27" s="391">
        <v>800</v>
      </c>
      <c r="J27" s="391"/>
      <c r="K27" s="391"/>
      <c r="L27" s="391"/>
      <c r="M27" s="235"/>
      <c r="N27" s="200" t="s">
        <v>377</v>
      </c>
      <c r="O27" s="201"/>
      <c r="P27" s="236" t="s">
        <v>153</v>
      </c>
    </row>
    <row r="28" spans="1:16" s="257" customFormat="1" ht="48" hidden="1" customHeight="1" x14ac:dyDescent="0.3">
      <c r="A28" s="553"/>
      <c r="B28" s="555" t="s">
        <v>543</v>
      </c>
      <c r="C28" s="553" t="s">
        <v>142</v>
      </c>
      <c r="D28" s="553" t="s">
        <v>143</v>
      </c>
      <c r="E28" s="391" t="s">
        <v>545</v>
      </c>
      <c r="F28" s="527"/>
      <c r="G28" s="391"/>
      <c r="H28" s="391"/>
      <c r="I28" s="391">
        <v>32</v>
      </c>
      <c r="J28" s="391">
        <v>43</v>
      </c>
      <c r="K28" s="391">
        <v>49</v>
      </c>
      <c r="L28" s="391">
        <v>46</v>
      </c>
      <c r="M28" s="235">
        <v>0</v>
      </c>
      <c r="N28" s="201"/>
      <c r="O28" s="201"/>
      <c r="P28" s="557" t="s">
        <v>544</v>
      </c>
    </row>
    <row r="29" spans="1:16" s="257" customFormat="1" hidden="1" x14ac:dyDescent="0.3">
      <c r="A29" s="554"/>
      <c r="B29" s="556"/>
      <c r="C29" s="554"/>
      <c r="D29" s="554"/>
      <c r="E29" s="391" t="s">
        <v>7</v>
      </c>
      <c r="F29" s="529"/>
      <c r="G29" s="391"/>
      <c r="H29" s="391"/>
      <c r="I29" s="122">
        <v>314</v>
      </c>
      <c r="J29" s="122">
        <v>473</v>
      </c>
      <c r="K29" s="122">
        <v>633</v>
      </c>
      <c r="L29" s="122">
        <v>633</v>
      </c>
      <c r="M29" s="352">
        <v>0</v>
      </c>
      <c r="N29" s="200" t="s">
        <v>377</v>
      </c>
      <c r="O29" s="201"/>
      <c r="P29" s="558"/>
    </row>
    <row r="30" spans="1:16" s="257" customFormat="1" hidden="1" x14ac:dyDescent="0.3">
      <c r="A30" s="138"/>
      <c r="B30" s="476" t="s">
        <v>145</v>
      </c>
      <c r="C30" s="138"/>
      <c r="D30" s="138"/>
      <c r="E30" s="121"/>
      <c r="F30" s="138"/>
      <c r="G30" s="122">
        <f>G31+G32+G33+G34+G35</f>
        <v>237</v>
      </c>
      <c r="H30" s="122">
        <f t="shared" ref="H30:M30" si="1">H31+H32+H33+H34+H35</f>
        <v>1102</v>
      </c>
      <c r="I30" s="122">
        <f t="shared" si="1"/>
        <v>1904</v>
      </c>
      <c r="J30" s="122">
        <f t="shared" si="1"/>
        <v>1973</v>
      </c>
      <c r="K30" s="122">
        <f t="shared" si="1"/>
        <v>633</v>
      </c>
      <c r="L30" s="122">
        <f t="shared" si="1"/>
        <v>633</v>
      </c>
      <c r="M30" s="122">
        <f t="shared" si="1"/>
        <v>0</v>
      </c>
      <c r="N30" s="201"/>
      <c r="O30" s="201"/>
      <c r="P30" s="236"/>
    </row>
    <row r="31" spans="1:16" s="258" customFormat="1" ht="15.75" hidden="1" x14ac:dyDescent="0.25">
      <c r="A31" s="73"/>
      <c r="B31" s="3" t="s">
        <v>146</v>
      </c>
      <c r="C31" s="67"/>
      <c r="D31" s="67"/>
      <c r="E31" s="13"/>
      <c r="F31" s="67"/>
      <c r="G31" s="13">
        <v>0</v>
      </c>
      <c r="H31" s="13">
        <v>0</v>
      </c>
      <c r="I31" s="13">
        <v>0</v>
      </c>
      <c r="J31" s="67">
        <v>0</v>
      </c>
      <c r="K31" s="67">
        <v>0</v>
      </c>
      <c r="L31" s="67">
        <v>0</v>
      </c>
      <c r="M31" s="42">
        <v>0</v>
      </c>
      <c r="N31" s="43"/>
      <c r="O31" s="43"/>
      <c r="P31" s="44"/>
    </row>
    <row r="32" spans="1:16" s="258" customFormat="1" ht="15.75" hidden="1" x14ac:dyDescent="0.25">
      <c r="A32" s="73"/>
      <c r="B32" s="3" t="s">
        <v>147</v>
      </c>
      <c r="C32" s="67"/>
      <c r="D32" s="67"/>
      <c r="E32" s="13"/>
      <c r="F32" s="67"/>
      <c r="G32" s="13">
        <v>0</v>
      </c>
      <c r="H32" s="13">
        <v>0</v>
      </c>
      <c r="I32" s="13">
        <v>0</v>
      </c>
      <c r="J32" s="67">
        <v>0</v>
      </c>
      <c r="K32" s="67">
        <v>0</v>
      </c>
      <c r="L32" s="67">
        <v>0</v>
      </c>
      <c r="M32" s="42">
        <v>0</v>
      </c>
      <c r="N32" s="43"/>
      <c r="O32" s="43"/>
      <c r="P32" s="44"/>
    </row>
    <row r="33" spans="1:16" s="258" customFormat="1" ht="15.75" hidden="1" x14ac:dyDescent="0.25">
      <c r="A33" s="73"/>
      <c r="B33" s="3" t="s">
        <v>148</v>
      </c>
      <c r="C33" s="67"/>
      <c r="D33" s="67"/>
      <c r="E33" s="13"/>
      <c r="F33" s="67"/>
      <c r="G33" s="13">
        <v>0</v>
      </c>
      <c r="H33" s="13">
        <v>0</v>
      </c>
      <c r="I33" s="13">
        <v>0</v>
      </c>
      <c r="J33" s="67">
        <v>0</v>
      </c>
      <c r="K33" s="67">
        <v>0</v>
      </c>
      <c r="L33" s="67">
        <v>0</v>
      </c>
      <c r="M33" s="42">
        <v>0</v>
      </c>
      <c r="N33" s="43"/>
      <c r="O33" s="43"/>
      <c r="P33" s="44"/>
    </row>
    <row r="34" spans="1:16" s="258" customFormat="1" ht="15.75" hidden="1" x14ac:dyDescent="0.25">
      <c r="A34" s="73"/>
      <c r="B34" s="2" t="s">
        <v>147</v>
      </c>
      <c r="C34" s="67"/>
      <c r="D34" s="67"/>
      <c r="E34" s="13"/>
      <c r="F34" s="67"/>
      <c r="G34" s="13">
        <v>0</v>
      </c>
      <c r="H34" s="13">
        <v>0</v>
      </c>
      <c r="I34" s="13">
        <v>0</v>
      </c>
      <c r="J34" s="67">
        <v>0</v>
      </c>
      <c r="K34" s="67">
        <v>0</v>
      </c>
      <c r="L34" s="67">
        <v>0</v>
      </c>
      <c r="M34" s="42">
        <v>0</v>
      </c>
      <c r="N34" s="43"/>
      <c r="O34" s="43"/>
      <c r="P34" s="44"/>
    </row>
    <row r="35" spans="1:16" s="258" customFormat="1" ht="15.75" hidden="1" x14ac:dyDescent="0.25">
      <c r="A35" s="73"/>
      <c r="B35" s="498" t="s">
        <v>251</v>
      </c>
      <c r="C35" s="67"/>
      <c r="D35" s="67"/>
      <c r="E35" s="13"/>
      <c r="F35" s="67"/>
      <c r="G35" s="14">
        <f>G23+G29</f>
        <v>237</v>
      </c>
      <c r="H35" s="14">
        <f t="shared" ref="H35:M35" si="2">H23+H29</f>
        <v>1102</v>
      </c>
      <c r="I35" s="14">
        <f t="shared" si="2"/>
        <v>1904</v>
      </c>
      <c r="J35" s="14">
        <f t="shared" si="2"/>
        <v>1973</v>
      </c>
      <c r="K35" s="14">
        <f t="shared" si="2"/>
        <v>633</v>
      </c>
      <c r="L35" s="14">
        <f t="shared" si="2"/>
        <v>633</v>
      </c>
      <c r="M35" s="14">
        <f t="shared" si="2"/>
        <v>0</v>
      </c>
      <c r="N35" s="43"/>
      <c r="O35" s="43"/>
      <c r="P35" s="44"/>
    </row>
    <row r="36" spans="1:16" s="258" customFormat="1" hidden="1" x14ac:dyDescent="0.25">
      <c r="A36" s="73"/>
      <c r="B36" s="638" t="s">
        <v>154</v>
      </c>
      <c r="C36" s="639"/>
      <c r="D36" s="639"/>
      <c r="E36" s="639"/>
      <c r="F36" s="639"/>
      <c r="G36" s="639"/>
      <c r="H36" s="646"/>
      <c r="I36" s="646"/>
      <c r="J36" s="646"/>
      <c r="K36" s="646"/>
      <c r="L36" s="646"/>
      <c r="M36" s="646"/>
      <c r="N36" s="646"/>
      <c r="O36" s="639"/>
      <c r="P36" s="640"/>
    </row>
    <row r="37" spans="1:16" s="261" customFormat="1" ht="56.25" hidden="1" x14ac:dyDescent="0.3">
      <c r="A37" s="80"/>
      <c r="B37" s="79" t="s">
        <v>331</v>
      </c>
      <c r="C37" s="81" t="s">
        <v>156</v>
      </c>
      <c r="D37" s="81" t="s">
        <v>157</v>
      </c>
      <c r="E37" s="81" t="s">
        <v>2</v>
      </c>
      <c r="F37" s="79"/>
      <c r="G37" s="81"/>
      <c r="H37" s="81"/>
      <c r="I37" s="397"/>
      <c r="J37" s="395"/>
      <c r="K37" s="395"/>
      <c r="L37" s="395"/>
      <c r="M37" s="100"/>
      <c r="N37" s="79"/>
      <c r="O37" s="79"/>
      <c r="P37" s="79"/>
    </row>
    <row r="38" spans="1:16" s="254" customFormat="1" ht="87.75" hidden="1" x14ac:dyDescent="0.3">
      <c r="A38" s="398"/>
      <c r="B38" s="502" t="s">
        <v>155</v>
      </c>
      <c r="C38" s="90" t="s">
        <v>334</v>
      </c>
      <c r="D38" s="90" t="s">
        <v>157</v>
      </c>
      <c r="E38" s="90" t="s">
        <v>2</v>
      </c>
      <c r="F38" s="317"/>
      <c r="G38" s="90"/>
      <c r="H38" s="90"/>
      <c r="I38" s="324">
        <v>1003.8</v>
      </c>
      <c r="J38" s="399">
        <v>1232.0999999999999</v>
      </c>
      <c r="K38" s="399">
        <v>1519.3</v>
      </c>
      <c r="L38" s="399">
        <v>1864.1</v>
      </c>
      <c r="M38" s="400">
        <v>2165.6</v>
      </c>
      <c r="N38" s="317"/>
      <c r="O38" s="317"/>
      <c r="P38" s="317"/>
    </row>
    <row r="39" spans="1:16" s="254" customFormat="1" ht="74.25" hidden="1" customHeight="1" x14ac:dyDescent="0.3">
      <c r="A39" s="398"/>
      <c r="B39" s="401" t="s">
        <v>140</v>
      </c>
      <c r="C39" s="90" t="s">
        <v>335</v>
      </c>
      <c r="D39" s="90" t="s">
        <v>157</v>
      </c>
      <c r="E39" s="90" t="s">
        <v>24</v>
      </c>
      <c r="F39" s="317"/>
      <c r="G39" s="204">
        <v>10.801</v>
      </c>
      <c r="H39" s="90">
        <v>11.1</v>
      </c>
      <c r="I39" s="90">
        <v>24.4</v>
      </c>
      <c r="J39" s="90">
        <v>29.9</v>
      </c>
      <c r="K39" s="90">
        <v>36.9</v>
      </c>
      <c r="L39" s="90">
        <v>45.3</v>
      </c>
      <c r="M39" s="90">
        <v>58.2</v>
      </c>
      <c r="N39" s="317"/>
      <c r="O39" s="317"/>
      <c r="P39" s="317"/>
    </row>
    <row r="40" spans="1:16" s="257" customFormat="1" ht="134.25" hidden="1" customHeight="1" x14ac:dyDescent="0.3">
      <c r="A40" s="356"/>
      <c r="B40" s="106" t="s">
        <v>158</v>
      </c>
      <c r="C40" s="455" t="s">
        <v>159</v>
      </c>
      <c r="D40" s="455" t="s">
        <v>143</v>
      </c>
      <c r="E40" s="354" t="s">
        <v>2</v>
      </c>
      <c r="F40" s="354"/>
      <c r="G40" s="354"/>
      <c r="H40" s="354"/>
      <c r="I40" s="358"/>
      <c r="J40" s="358"/>
      <c r="K40" s="358"/>
      <c r="L40" s="358"/>
      <c r="M40" s="358"/>
      <c r="N40" s="354"/>
      <c r="O40" s="357"/>
      <c r="P40" s="392" t="s">
        <v>160</v>
      </c>
    </row>
    <row r="41" spans="1:16" s="396" customFormat="1" hidden="1" x14ac:dyDescent="0.3">
      <c r="A41" s="355"/>
      <c r="B41" s="649" t="s">
        <v>161</v>
      </c>
      <c r="C41" s="650"/>
      <c r="D41" s="650"/>
      <c r="E41" s="650"/>
      <c r="F41" s="650"/>
      <c r="G41" s="650"/>
      <c r="H41" s="650"/>
      <c r="I41" s="650"/>
      <c r="J41" s="650"/>
      <c r="K41" s="650"/>
      <c r="L41" s="650"/>
      <c r="M41" s="650"/>
      <c r="N41" s="650"/>
      <c r="O41" s="650"/>
      <c r="P41" s="651"/>
    </row>
    <row r="42" spans="1:16" s="261" customFormat="1" ht="110.25" hidden="1" customHeight="1" x14ac:dyDescent="0.3">
      <c r="A42" s="98"/>
      <c r="B42" s="196" t="s">
        <v>336</v>
      </c>
      <c r="C42" s="81" t="s">
        <v>337</v>
      </c>
      <c r="D42" s="81" t="s">
        <v>141</v>
      </c>
      <c r="E42" s="81" t="s">
        <v>24</v>
      </c>
      <c r="F42" s="81"/>
      <c r="G42" s="81"/>
      <c r="H42" s="81"/>
      <c r="I42" s="81">
        <v>230.9</v>
      </c>
      <c r="J42" s="99">
        <v>308</v>
      </c>
      <c r="K42" s="99">
        <v>410.2</v>
      </c>
      <c r="L42" s="99">
        <v>559.20000000000005</v>
      </c>
      <c r="M42" s="100">
        <v>649.6</v>
      </c>
      <c r="N42" s="259"/>
      <c r="O42" s="259"/>
      <c r="P42" s="260"/>
    </row>
    <row r="43" spans="1:16" s="263" customFormat="1" ht="73.5" hidden="1" customHeight="1" x14ac:dyDescent="0.3">
      <c r="A43" s="101"/>
      <c r="B43" s="102" t="s">
        <v>140</v>
      </c>
      <c r="C43" s="103" t="s">
        <v>335</v>
      </c>
      <c r="D43" s="103" t="s">
        <v>141</v>
      </c>
      <c r="E43" s="103" t="s">
        <v>24</v>
      </c>
      <c r="F43" s="103"/>
      <c r="G43" s="104">
        <v>2.7E-2</v>
      </c>
      <c r="H43" s="104">
        <v>0.03</v>
      </c>
      <c r="I43" s="104">
        <v>6.7000000000000004E-2</v>
      </c>
      <c r="J43" s="104">
        <v>8.8999999999999996E-2</v>
      </c>
      <c r="K43" s="104">
        <v>0.11899999999999999</v>
      </c>
      <c r="L43" s="104">
        <v>0.16200000000000001</v>
      </c>
      <c r="M43" s="105">
        <v>0.56299999999999994</v>
      </c>
      <c r="N43" s="262"/>
      <c r="O43" s="262"/>
      <c r="P43" s="118"/>
    </row>
    <row r="44" spans="1:16" s="257" customFormat="1" ht="132" hidden="1" customHeight="1" x14ac:dyDescent="0.3">
      <c r="A44" s="49"/>
      <c r="B44" s="106" t="s">
        <v>338</v>
      </c>
      <c r="C44" s="455" t="s">
        <v>159</v>
      </c>
      <c r="D44" s="455" t="s">
        <v>143</v>
      </c>
      <c r="E44" s="107" t="s">
        <v>2</v>
      </c>
      <c r="F44" s="107"/>
      <c r="G44" s="107"/>
      <c r="H44" s="107"/>
      <c r="I44" s="108"/>
      <c r="J44" s="108"/>
      <c r="K44" s="108"/>
      <c r="L44" s="108"/>
      <c r="M44" s="108"/>
      <c r="N44" s="107"/>
      <c r="O44" s="121"/>
      <c r="P44" s="392" t="s">
        <v>160</v>
      </c>
    </row>
    <row r="45" spans="1:16" s="257" customFormat="1" hidden="1" x14ac:dyDescent="0.3">
      <c r="A45" s="121"/>
      <c r="B45" s="476" t="s">
        <v>145</v>
      </c>
      <c r="C45" s="107"/>
      <c r="D45" s="107"/>
      <c r="E45" s="107"/>
      <c r="F45" s="107"/>
      <c r="G45" s="107">
        <f>G46+G47+G48+G49+G50</f>
        <v>0</v>
      </c>
      <c r="H45" s="107">
        <f t="shared" ref="H45:M45" si="3">H46+H47+H48+H49+H50</f>
        <v>0</v>
      </c>
      <c r="I45" s="107">
        <f t="shared" si="3"/>
        <v>0</v>
      </c>
      <c r="J45" s="107">
        <f t="shared" si="3"/>
        <v>0</v>
      </c>
      <c r="K45" s="107">
        <f t="shared" si="3"/>
        <v>0</v>
      </c>
      <c r="L45" s="107">
        <f t="shared" si="3"/>
        <v>0</v>
      </c>
      <c r="M45" s="107">
        <f t="shared" si="3"/>
        <v>0</v>
      </c>
      <c r="N45" s="107"/>
      <c r="O45" s="121"/>
      <c r="P45" s="109"/>
    </row>
    <row r="46" spans="1:16" s="264" customFormat="1" ht="15.75" hidden="1" x14ac:dyDescent="0.25">
      <c r="A46" s="37"/>
      <c r="B46" s="3" t="s">
        <v>146</v>
      </c>
      <c r="C46" s="60"/>
      <c r="D46" s="60"/>
      <c r="E46" s="60"/>
      <c r="F46" s="60"/>
      <c r="G46" s="60">
        <v>0</v>
      </c>
      <c r="H46" s="60">
        <v>0</v>
      </c>
      <c r="I46" s="71">
        <v>0</v>
      </c>
      <c r="J46" s="71">
        <v>0</v>
      </c>
      <c r="K46" s="71">
        <v>0</v>
      </c>
      <c r="L46" s="71">
        <v>0</v>
      </c>
      <c r="M46" s="71">
        <v>0</v>
      </c>
      <c r="N46" s="60"/>
      <c r="O46" s="70"/>
      <c r="P46" s="69"/>
    </row>
    <row r="47" spans="1:16" s="264" customFormat="1" ht="15.75" hidden="1" x14ac:dyDescent="0.25">
      <c r="A47" s="37"/>
      <c r="B47" s="3" t="s">
        <v>147</v>
      </c>
      <c r="C47" s="60"/>
      <c r="D47" s="60"/>
      <c r="E47" s="60"/>
      <c r="F47" s="60"/>
      <c r="G47" s="60">
        <v>0</v>
      </c>
      <c r="H47" s="60">
        <v>0</v>
      </c>
      <c r="I47" s="71">
        <v>0</v>
      </c>
      <c r="J47" s="71">
        <v>0</v>
      </c>
      <c r="K47" s="71">
        <v>0</v>
      </c>
      <c r="L47" s="71">
        <v>0</v>
      </c>
      <c r="M47" s="71">
        <v>0</v>
      </c>
      <c r="N47" s="60"/>
      <c r="O47" s="70"/>
      <c r="P47" s="69"/>
    </row>
    <row r="48" spans="1:16" s="264" customFormat="1" ht="15.75" hidden="1" x14ac:dyDescent="0.25">
      <c r="A48" s="37"/>
      <c r="B48" s="3" t="s">
        <v>148</v>
      </c>
      <c r="C48" s="60"/>
      <c r="D48" s="60"/>
      <c r="E48" s="60"/>
      <c r="F48" s="60"/>
      <c r="G48" s="60">
        <v>0</v>
      </c>
      <c r="H48" s="60">
        <v>0</v>
      </c>
      <c r="I48" s="71">
        <v>0</v>
      </c>
      <c r="J48" s="71">
        <v>0</v>
      </c>
      <c r="K48" s="71">
        <v>0</v>
      </c>
      <c r="L48" s="71">
        <v>0</v>
      </c>
      <c r="M48" s="71">
        <v>0</v>
      </c>
      <c r="N48" s="60"/>
      <c r="O48" s="70"/>
      <c r="P48" s="69"/>
    </row>
    <row r="49" spans="1:16" s="264" customFormat="1" ht="15.75" hidden="1" x14ac:dyDescent="0.25">
      <c r="A49" s="37"/>
      <c r="B49" s="2" t="s">
        <v>147</v>
      </c>
      <c r="C49" s="60"/>
      <c r="D49" s="60"/>
      <c r="E49" s="60"/>
      <c r="F49" s="60"/>
      <c r="G49" s="60">
        <v>0</v>
      </c>
      <c r="H49" s="60">
        <v>0</v>
      </c>
      <c r="I49" s="71">
        <v>0</v>
      </c>
      <c r="J49" s="71">
        <v>0</v>
      </c>
      <c r="K49" s="71">
        <v>0</v>
      </c>
      <c r="L49" s="71">
        <v>0</v>
      </c>
      <c r="M49" s="71">
        <v>0</v>
      </c>
      <c r="N49" s="60"/>
      <c r="O49" s="70"/>
      <c r="P49" s="69"/>
    </row>
    <row r="50" spans="1:16" s="264" customFormat="1" ht="15.75" hidden="1" x14ac:dyDescent="0.25">
      <c r="A50" s="37"/>
      <c r="B50" s="498" t="s">
        <v>251</v>
      </c>
      <c r="C50" s="60"/>
      <c r="D50" s="60"/>
      <c r="E50" s="60"/>
      <c r="F50" s="60"/>
      <c r="G50" s="60">
        <v>0</v>
      </c>
      <c r="H50" s="60">
        <v>0</v>
      </c>
      <c r="I50" s="71">
        <v>0</v>
      </c>
      <c r="J50" s="71">
        <v>0</v>
      </c>
      <c r="K50" s="71">
        <v>0</v>
      </c>
      <c r="L50" s="71">
        <v>0</v>
      </c>
      <c r="M50" s="71">
        <v>0</v>
      </c>
      <c r="N50" s="60"/>
      <c r="O50" s="12"/>
      <c r="P50" s="69"/>
    </row>
    <row r="51" spans="1:16" s="257" customFormat="1" ht="22.5" hidden="1" customHeight="1" x14ac:dyDescent="0.3">
      <c r="A51" s="49"/>
      <c r="B51" s="559" t="s">
        <v>162</v>
      </c>
      <c r="C51" s="559"/>
      <c r="D51" s="559"/>
      <c r="E51" s="559"/>
      <c r="F51" s="559"/>
      <c r="G51" s="559"/>
      <c r="H51" s="559"/>
      <c r="I51" s="559"/>
      <c r="J51" s="559"/>
      <c r="K51" s="559"/>
      <c r="L51" s="559"/>
      <c r="M51" s="559"/>
      <c r="N51" s="559"/>
      <c r="O51" s="559"/>
      <c r="P51" s="559"/>
    </row>
    <row r="52" spans="1:16" s="261" customFormat="1" ht="106.5" hidden="1" customHeight="1" x14ac:dyDescent="0.3">
      <c r="A52" s="80"/>
      <c r="B52" s="110" t="s">
        <v>339</v>
      </c>
      <c r="C52" s="456" t="s">
        <v>334</v>
      </c>
      <c r="D52" s="81" t="s">
        <v>141</v>
      </c>
      <c r="E52" s="81" t="s">
        <v>1</v>
      </c>
      <c r="F52" s="81"/>
      <c r="G52" s="112"/>
      <c r="H52" s="112"/>
      <c r="I52" s="113">
        <v>16.2</v>
      </c>
      <c r="J52" s="113">
        <v>17.8</v>
      </c>
      <c r="K52" s="113">
        <v>18.899999999999999</v>
      </c>
      <c r="L52" s="113">
        <v>19.100000000000001</v>
      </c>
      <c r="M52" s="114">
        <v>19.5</v>
      </c>
      <c r="N52" s="112"/>
      <c r="O52" s="115"/>
      <c r="P52" s="116"/>
    </row>
    <row r="53" spans="1:16" s="257" customFormat="1" hidden="1" x14ac:dyDescent="0.3">
      <c r="A53" s="49"/>
      <c r="B53" s="647" t="s">
        <v>163</v>
      </c>
      <c r="C53" s="648"/>
      <c r="D53" s="648"/>
      <c r="E53" s="648"/>
      <c r="F53" s="648"/>
      <c r="G53" s="648"/>
      <c r="H53" s="648"/>
      <c r="I53" s="648"/>
      <c r="J53" s="648"/>
      <c r="K53" s="648"/>
      <c r="L53" s="648"/>
      <c r="M53" s="648"/>
      <c r="N53" s="648"/>
      <c r="O53" s="648"/>
      <c r="P53" s="648"/>
    </row>
    <row r="54" spans="1:16" s="263" customFormat="1" ht="79.5" hidden="1" customHeight="1" x14ac:dyDescent="0.3">
      <c r="A54" s="117"/>
      <c r="B54" s="503" t="s">
        <v>140</v>
      </c>
      <c r="C54" s="103" t="s">
        <v>335</v>
      </c>
      <c r="D54" s="103" t="s">
        <v>141</v>
      </c>
      <c r="E54" s="103" t="s">
        <v>1</v>
      </c>
      <c r="F54" s="103"/>
      <c r="G54" s="119">
        <v>9</v>
      </c>
      <c r="H54" s="103">
        <v>9.5</v>
      </c>
      <c r="I54" s="119">
        <v>12.5</v>
      </c>
      <c r="J54" s="119">
        <v>15.4</v>
      </c>
      <c r="K54" s="119">
        <v>17.899999999999999</v>
      </c>
      <c r="L54" s="119">
        <v>17.2</v>
      </c>
      <c r="M54" s="119">
        <v>17.2</v>
      </c>
      <c r="N54" s="103"/>
      <c r="O54" s="103"/>
      <c r="P54" s="118"/>
    </row>
    <row r="55" spans="1:16" s="257" customFormat="1" ht="56.25" hidden="1" x14ac:dyDescent="0.3">
      <c r="A55" s="49"/>
      <c r="B55" s="120" t="s">
        <v>340</v>
      </c>
      <c r="C55" s="391" t="s">
        <v>159</v>
      </c>
      <c r="D55" s="391" t="s">
        <v>143</v>
      </c>
      <c r="E55" s="391" t="s">
        <v>164</v>
      </c>
      <c r="F55" s="391" t="s">
        <v>165</v>
      </c>
      <c r="G55" s="121" t="s">
        <v>18</v>
      </c>
      <c r="H55" s="121" t="s">
        <v>18</v>
      </c>
      <c r="I55" s="149">
        <v>1</v>
      </c>
      <c r="J55" s="149">
        <v>1</v>
      </c>
      <c r="K55" s="149">
        <v>1</v>
      </c>
      <c r="L55" s="149">
        <v>1</v>
      </c>
      <c r="M55" s="149">
        <v>1</v>
      </c>
      <c r="N55" s="121"/>
      <c r="O55" s="121"/>
      <c r="P55" s="391" t="s">
        <v>167</v>
      </c>
    </row>
    <row r="56" spans="1:16" s="256" customFormat="1" ht="157.5" hidden="1" customHeight="1" x14ac:dyDescent="0.3">
      <c r="A56" s="49"/>
      <c r="B56" s="120" t="s">
        <v>341</v>
      </c>
      <c r="C56" s="391" t="s">
        <v>159</v>
      </c>
      <c r="D56" s="391" t="s">
        <v>143</v>
      </c>
      <c r="E56" s="121" t="s">
        <v>1</v>
      </c>
      <c r="F56" s="391" t="s">
        <v>166</v>
      </c>
      <c r="G56" s="121" t="s">
        <v>18</v>
      </c>
      <c r="H56" s="121" t="s">
        <v>18</v>
      </c>
      <c r="I56" s="122">
        <v>30.8</v>
      </c>
      <c r="J56" s="122">
        <v>32.1</v>
      </c>
      <c r="K56" s="122">
        <v>32.299999999999997</v>
      </c>
      <c r="L56" s="122">
        <v>33.299999999999997</v>
      </c>
      <c r="M56" s="122">
        <v>33.299999999999997</v>
      </c>
      <c r="N56" s="121"/>
      <c r="O56" s="121"/>
      <c r="P56" s="391" t="s">
        <v>168</v>
      </c>
    </row>
    <row r="57" spans="1:16" s="256" customFormat="1" hidden="1" x14ac:dyDescent="0.3">
      <c r="A57" s="121"/>
      <c r="B57" s="476" t="s">
        <v>145</v>
      </c>
      <c r="C57" s="121"/>
      <c r="D57" s="121"/>
      <c r="E57" s="121"/>
      <c r="F57" s="121"/>
      <c r="G57" s="107">
        <f>G58+G59+G60+G61+G62</f>
        <v>0</v>
      </c>
      <c r="H57" s="107">
        <f t="shared" ref="H57:M57" si="4">H58+H59+H60+H61+H62</f>
        <v>0</v>
      </c>
      <c r="I57" s="107">
        <f t="shared" si="4"/>
        <v>0</v>
      </c>
      <c r="J57" s="107">
        <f t="shared" si="4"/>
        <v>0</v>
      </c>
      <c r="K57" s="107">
        <f t="shared" si="4"/>
        <v>0</v>
      </c>
      <c r="L57" s="107">
        <f t="shared" si="4"/>
        <v>0</v>
      </c>
      <c r="M57" s="107">
        <f t="shared" si="4"/>
        <v>0</v>
      </c>
      <c r="N57" s="121"/>
      <c r="O57" s="121"/>
      <c r="P57" s="106"/>
    </row>
    <row r="58" spans="1:16" s="265" customFormat="1" ht="15.75" hidden="1" x14ac:dyDescent="0.25">
      <c r="A58" s="37"/>
      <c r="B58" s="3" t="s">
        <v>146</v>
      </c>
      <c r="C58" s="70"/>
      <c r="D58" s="70"/>
      <c r="E58" s="70"/>
      <c r="F58" s="70"/>
      <c r="G58" s="60">
        <v>0</v>
      </c>
      <c r="H58" s="60">
        <v>0</v>
      </c>
      <c r="I58" s="71">
        <v>0</v>
      </c>
      <c r="J58" s="71">
        <v>0</v>
      </c>
      <c r="K58" s="71">
        <v>0</v>
      </c>
      <c r="L58" s="71">
        <v>0</v>
      </c>
      <c r="M58" s="71">
        <v>0</v>
      </c>
      <c r="N58" s="70"/>
      <c r="O58" s="70"/>
      <c r="P58" s="11"/>
    </row>
    <row r="59" spans="1:16" s="265" customFormat="1" ht="15.75" hidden="1" x14ac:dyDescent="0.25">
      <c r="A59" s="37"/>
      <c r="B59" s="3" t="s">
        <v>147</v>
      </c>
      <c r="C59" s="70"/>
      <c r="D59" s="70"/>
      <c r="E59" s="70"/>
      <c r="F59" s="70"/>
      <c r="G59" s="60">
        <v>0</v>
      </c>
      <c r="H59" s="60">
        <v>0</v>
      </c>
      <c r="I59" s="71">
        <v>0</v>
      </c>
      <c r="J59" s="71">
        <v>0</v>
      </c>
      <c r="K59" s="71">
        <v>0</v>
      </c>
      <c r="L59" s="71">
        <v>0</v>
      </c>
      <c r="M59" s="71">
        <v>0</v>
      </c>
      <c r="N59" s="70"/>
      <c r="O59" s="70"/>
      <c r="P59" s="11"/>
    </row>
    <row r="60" spans="1:16" s="265" customFormat="1" ht="15.75" hidden="1" x14ac:dyDescent="0.25">
      <c r="A60" s="37"/>
      <c r="B60" s="3" t="s">
        <v>148</v>
      </c>
      <c r="C60" s="70"/>
      <c r="D60" s="70"/>
      <c r="E60" s="70"/>
      <c r="F60" s="70"/>
      <c r="G60" s="60">
        <v>0</v>
      </c>
      <c r="H60" s="60">
        <v>0</v>
      </c>
      <c r="I60" s="71">
        <v>0</v>
      </c>
      <c r="J60" s="71">
        <v>0</v>
      </c>
      <c r="K60" s="71">
        <v>0</v>
      </c>
      <c r="L60" s="71">
        <v>0</v>
      </c>
      <c r="M60" s="71">
        <v>0</v>
      </c>
      <c r="N60" s="70"/>
      <c r="O60" s="70"/>
      <c r="P60" s="11"/>
    </row>
    <row r="61" spans="1:16" s="265" customFormat="1" ht="15.75" hidden="1" x14ac:dyDescent="0.25">
      <c r="A61" s="37"/>
      <c r="B61" s="2" t="s">
        <v>147</v>
      </c>
      <c r="C61" s="70"/>
      <c r="D61" s="70"/>
      <c r="E61" s="70"/>
      <c r="F61" s="70"/>
      <c r="G61" s="60">
        <v>0</v>
      </c>
      <c r="H61" s="60">
        <v>0</v>
      </c>
      <c r="I61" s="71">
        <v>0</v>
      </c>
      <c r="J61" s="71">
        <v>0</v>
      </c>
      <c r="K61" s="71">
        <v>0</v>
      </c>
      <c r="L61" s="71">
        <v>0</v>
      </c>
      <c r="M61" s="71">
        <v>0</v>
      </c>
      <c r="N61" s="70"/>
      <c r="O61" s="70"/>
      <c r="P61" s="11"/>
    </row>
    <row r="62" spans="1:16" s="265" customFormat="1" ht="15.75" hidden="1" x14ac:dyDescent="0.25">
      <c r="A62" s="37"/>
      <c r="B62" s="498" t="s">
        <v>251</v>
      </c>
      <c r="C62" s="70"/>
      <c r="D62" s="70"/>
      <c r="E62" s="70"/>
      <c r="F62" s="70"/>
      <c r="G62" s="60">
        <v>0</v>
      </c>
      <c r="H62" s="60">
        <v>0</v>
      </c>
      <c r="I62" s="71">
        <v>0</v>
      </c>
      <c r="J62" s="71">
        <v>0</v>
      </c>
      <c r="K62" s="71">
        <v>0</v>
      </c>
      <c r="L62" s="71">
        <v>0</v>
      </c>
      <c r="M62" s="71">
        <v>0</v>
      </c>
      <c r="N62" s="70"/>
      <c r="O62" s="70"/>
      <c r="P62" s="11"/>
    </row>
    <row r="63" spans="1:16" s="261" customFormat="1" ht="103.5" hidden="1" customHeight="1" x14ac:dyDescent="0.3">
      <c r="A63" s="80"/>
      <c r="B63" s="79" t="s">
        <v>169</v>
      </c>
      <c r="C63" s="81" t="s">
        <v>334</v>
      </c>
      <c r="D63" s="81" t="s">
        <v>141</v>
      </c>
      <c r="E63" s="81" t="s">
        <v>171</v>
      </c>
      <c r="F63" s="81"/>
      <c r="G63" s="123"/>
      <c r="H63" s="123"/>
      <c r="I63" s="131">
        <v>0.35</v>
      </c>
      <c r="J63" s="131">
        <v>0.37</v>
      </c>
      <c r="K63" s="131">
        <v>0.38</v>
      </c>
      <c r="L63" s="131">
        <v>0.4</v>
      </c>
      <c r="M63" s="131">
        <v>0.4</v>
      </c>
      <c r="N63" s="259"/>
      <c r="O63" s="259"/>
      <c r="P63" s="260"/>
    </row>
    <row r="64" spans="1:16" s="396" customFormat="1" ht="72.75" hidden="1" customHeight="1" x14ac:dyDescent="0.3">
      <c r="A64" s="504"/>
      <c r="B64" s="427" t="s">
        <v>140</v>
      </c>
      <c r="C64" s="429" t="s">
        <v>335</v>
      </c>
      <c r="D64" s="429" t="s">
        <v>141</v>
      </c>
      <c r="E64" s="429" t="s">
        <v>171</v>
      </c>
      <c r="F64" s="429"/>
      <c r="G64" s="126">
        <v>1.31</v>
      </c>
      <c r="H64" s="126">
        <v>1.5680000000000001</v>
      </c>
      <c r="I64" s="126">
        <v>0.504</v>
      </c>
      <c r="J64" s="126">
        <v>0.53100000000000003</v>
      </c>
      <c r="K64" s="126">
        <v>0.55500000000000005</v>
      </c>
      <c r="L64" s="126">
        <v>0.57999999999999996</v>
      </c>
      <c r="M64" s="505">
        <v>0.57999999999999996</v>
      </c>
      <c r="N64" s="506"/>
      <c r="O64" s="506"/>
      <c r="P64" s="507"/>
    </row>
    <row r="65" spans="1:16" s="261" customFormat="1" ht="108" hidden="1" customHeight="1" x14ac:dyDescent="0.3">
      <c r="A65" s="128"/>
      <c r="B65" s="129" t="s">
        <v>170</v>
      </c>
      <c r="C65" s="81" t="s">
        <v>334</v>
      </c>
      <c r="D65" s="81" t="s">
        <v>141</v>
      </c>
      <c r="E65" s="81" t="s">
        <v>171</v>
      </c>
      <c r="F65" s="81"/>
      <c r="G65" s="130"/>
      <c r="H65" s="130"/>
      <c r="I65" s="131">
        <v>5.0999999999999997E-2</v>
      </c>
      <c r="J65" s="131">
        <v>5.5E-2</v>
      </c>
      <c r="K65" s="131">
        <v>6.4000000000000001E-2</v>
      </c>
      <c r="L65" s="131">
        <v>7.2999999999999995E-2</v>
      </c>
      <c r="M65" s="132">
        <v>7.0000000000000007E-2</v>
      </c>
      <c r="N65" s="259"/>
      <c r="O65" s="259"/>
      <c r="P65" s="260"/>
    </row>
    <row r="66" spans="1:16" s="257" customFormat="1" ht="18.75" hidden="1" customHeight="1" x14ac:dyDescent="0.3">
      <c r="A66" s="306"/>
      <c r="B66" s="617" t="s">
        <v>172</v>
      </c>
      <c r="C66" s="618"/>
      <c r="D66" s="618"/>
      <c r="E66" s="618"/>
      <c r="F66" s="618"/>
      <c r="G66" s="618"/>
      <c r="H66" s="618"/>
      <c r="I66" s="618"/>
      <c r="J66" s="618"/>
      <c r="K66" s="618"/>
      <c r="L66" s="618"/>
      <c r="M66" s="619"/>
      <c r="N66" s="171"/>
      <c r="O66" s="171"/>
      <c r="P66" s="106"/>
    </row>
    <row r="67" spans="1:16" s="263" customFormat="1" ht="78" hidden="1" customHeight="1" x14ac:dyDescent="0.3">
      <c r="A67" s="124"/>
      <c r="B67" s="503" t="s">
        <v>140</v>
      </c>
      <c r="C67" s="103" t="s">
        <v>335</v>
      </c>
      <c r="D67" s="429" t="s">
        <v>141</v>
      </c>
      <c r="E67" s="103" t="s">
        <v>342</v>
      </c>
      <c r="F67" s="125"/>
      <c r="G67" s="127">
        <v>0</v>
      </c>
      <c r="H67" s="127">
        <v>0</v>
      </c>
      <c r="I67" s="104">
        <v>8.9999999999999993E-3</v>
      </c>
      <c r="J67" s="104">
        <v>0.01</v>
      </c>
      <c r="K67" s="104">
        <v>1.2E-2</v>
      </c>
      <c r="L67" s="104">
        <v>1.4E-2</v>
      </c>
      <c r="M67" s="105">
        <v>1.2E-2</v>
      </c>
      <c r="N67" s="262"/>
      <c r="O67" s="262"/>
      <c r="P67" s="118"/>
    </row>
    <row r="68" spans="1:16" ht="99.75" hidden="1" customHeight="1" x14ac:dyDescent="0.3">
      <c r="A68" s="133"/>
      <c r="B68" s="465" t="s">
        <v>173</v>
      </c>
      <c r="C68" s="391" t="s">
        <v>159</v>
      </c>
      <c r="D68" s="391" t="s">
        <v>143</v>
      </c>
      <c r="E68" s="140" t="s">
        <v>7</v>
      </c>
      <c r="F68" s="457" t="s">
        <v>165</v>
      </c>
      <c r="G68" s="140" t="s">
        <v>18</v>
      </c>
      <c r="H68" s="140" t="s">
        <v>18</v>
      </c>
      <c r="I68" s="157">
        <v>0.6</v>
      </c>
      <c r="J68" s="96">
        <v>0.8</v>
      </c>
      <c r="K68" s="96">
        <v>1</v>
      </c>
      <c r="L68" s="96">
        <v>1.2</v>
      </c>
      <c r="M68" s="97">
        <v>1.4</v>
      </c>
      <c r="N68" s="200" t="s">
        <v>377</v>
      </c>
      <c r="O68" s="97"/>
      <c r="P68" s="134" t="s">
        <v>176</v>
      </c>
    </row>
    <row r="69" spans="1:16" ht="56.25" hidden="1" x14ac:dyDescent="0.3">
      <c r="A69" s="133"/>
      <c r="B69" s="465" t="s">
        <v>174</v>
      </c>
      <c r="C69" s="391" t="s">
        <v>159</v>
      </c>
      <c r="D69" s="391" t="s">
        <v>143</v>
      </c>
      <c r="E69" s="140" t="s">
        <v>7</v>
      </c>
      <c r="F69" s="457" t="s">
        <v>175</v>
      </c>
      <c r="G69" s="140" t="s">
        <v>18</v>
      </c>
      <c r="H69" s="140" t="s">
        <v>18</v>
      </c>
      <c r="I69" s="157">
        <v>0.4</v>
      </c>
      <c r="J69" s="96">
        <v>0.5</v>
      </c>
      <c r="K69" s="96">
        <v>0.6</v>
      </c>
      <c r="L69" s="96">
        <v>0.7</v>
      </c>
      <c r="M69" s="97">
        <v>0.8</v>
      </c>
      <c r="N69" s="200" t="s">
        <v>377</v>
      </c>
      <c r="O69" s="97"/>
      <c r="P69" s="135" t="s">
        <v>177</v>
      </c>
    </row>
    <row r="70" spans="1:16" hidden="1" x14ac:dyDescent="0.3">
      <c r="A70" s="140"/>
      <c r="B70" s="476" t="s">
        <v>145</v>
      </c>
      <c r="C70" s="121"/>
      <c r="D70" s="140"/>
      <c r="E70" s="140"/>
      <c r="F70" s="140"/>
      <c r="G70" s="240">
        <f>G71+G72+G73+G74+G75</f>
        <v>0</v>
      </c>
      <c r="H70" s="240">
        <f t="shared" ref="H70:M70" si="5">H71+H72+H73+H74+H75</f>
        <v>0</v>
      </c>
      <c r="I70" s="240">
        <f t="shared" si="5"/>
        <v>0</v>
      </c>
      <c r="J70" s="240">
        <f t="shared" si="5"/>
        <v>0</v>
      </c>
      <c r="K70" s="240">
        <f t="shared" si="5"/>
        <v>0</v>
      </c>
      <c r="L70" s="240">
        <f t="shared" si="5"/>
        <v>0</v>
      </c>
      <c r="M70" s="240">
        <f t="shared" si="5"/>
        <v>0</v>
      </c>
      <c r="N70" s="97"/>
      <c r="O70" s="97"/>
      <c r="P70" s="135"/>
    </row>
    <row r="71" spans="1:16" s="266" customFormat="1" ht="15.75" hidden="1" x14ac:dyDescent="0.25">
      <c r="A71" s="63"/>
      <c r="B71" s="3" t="s">
        <v>146</v>
      </c>
      <c r="C71" s="70"/>
      <c r="D71" s="70"/>
      <c r="E71" s="70"/>
      <c r="F71" s="70"/>
      <c r="G71" s="60">
        <v>0</v>
      </c>
      <c r="H71" s="60">
        <v>0</v>
      </c>
      <c r="I71" s="71">
        <v>0</v>
      </c>
      <c r="J71" s="71">
        <v>0</v>
      </c>
      <c r="K71" s="71">
        <v>0</v>
      </c>
      <c r="L71" s="71">
        <v>0</v>
      </c>
      <c r="M71" s="71">
        <v>0</v>
      </c>
      <c r="N71" s="70"/>
      <c r="O71" s="70"/>
      <c r="P71" s="11"/>
    </row>
    <row r="72" spans="1:16" s="266" customFormat="1" ht="15.75" hidden="1" x14ac:dyDescent="0.25">
      <c r="A72" s="63"/>
      <c r="B72" s="3" t="s">
        <v>147</v>
      </c>
      <c r="C72" s="70"/>
      <c r="D72" s="70"/>
      <c r="E72" s="70"/>
      <c r="F72" s="70"/>
      <c r="G72" s="60">
        <v>0</v>
      </c>
      <c r="H72" s="60">
        <v>0</v>
      </c>
      <c r="I72" s="71">
        <v>0</v>
      </c>
      <c r="J72" s="71">
        <v>0</v>
      </c>
      <c r="K72" s="71">
        <v>0</v>
      </c>
      <c r="L72" s="71">
        <v>0</v>
      </c>
      <c r="M72" s="71">
        <v>0</v>
      </c>
      <c r="N72" s="70"/>
      <c r="O72" s="70"/>
      <c r="P72" s="11"/>
    </row>
    <row r="73" spans="1:16" s="266" customFormat="1" ht="15.75" hidden="1" x14ac:dyDescent="0.25">
      <c r="A73" s="63"/>
      <c r="B73" s="3" t="s">
        <v>148</v>
      </c>
      <c r="C73" s="70"/>
      <c r="D73" s="70"/>
      <c r="E73" s="70"/>
      <c r="F73" s="70"/>
      <c r="G73" s="60">
        <v>0</v>
      </c>
      <c r="H73" s="60">
        <v>0</v>
      </c>
      <c r="I73" s="71">
        <v>0</v>
      </c>
      <c r="J73" s="71">
        <v>0</v>
      </c>
      <c r="K73" s="71">
        <v>0</v>
      </c>
      <c r="L73" s="71">
        <v>0</v>
      </c>
      <c r="M73" s="71">
        <v>0</v>
      </c>
      <c r="N73" s="70"/>
      <c r="O73" s="70"/>
      <c r="P73" s="11"/>
    </row>
    <row r="74" spans="1:16" s="266" customFormat="1" ht="15.75" hidden="1" x14ac:dyDescent="0.25">
      <c r="A74" s="63"/>
      <c r="B74" s="2" t="s">
        <v>147</v>
      </c>
      <c r="C74" s="70"/>
      <c r="D74" s="70"/>
      <c r="E74" s="70"/>
      <c r="F74" s="70"/>
      <c r="G74" s="60">
        <v>0</v>
      </c>
      <c r="H74" s="60">
        <v>0</v>
      </c>
      <c r="I74" s="71">
        <v>0</v>
      </c>
      <c r="J74" s="71">
        <v>0</v>
      </c>
      <c r="K74" s="71">
        <v>0</v>
      </c>
      <c r="L74" s="71">
        <v>0</v>
      </c>
      <c r="M74" s="71">
        <v>0</v>
      </c>
      <c r="N74" s="70"/>
      <c r="O74" s="70"/>
      <c r="P74" s="11"/>
    </row>
    <row r="75" spans="1:16" s="266" customFormat="1" ht="15.75" hidden="1" x14ac:dyDescent="0.25">
      <c r="A75" s="72"/>
      <c r="B75" s="498" t="s">
        <v>251</v>
      </c>
      <c r="C75" s="70"/>
      <c r="D75" s="70"/>
      <c r="E75" s="70"/>
      <c r="F75" s="70"/>
      <c r="G75" s="70">
        <v>0</v>
      </c>
      <c r="H75" s="70">
        <v>0</v>
      </c>
      <c r="I75" s="10">
        <v>0</v>
      </c>
      <c r="J75" s="10">
        <v>0</v>
      </c>
      <c r="K75" s="10">
        <v>0</v>
      </c>
      <c r="L75" s="10">
        <v>0</v>
      </c>
      <c r="M75" s="10">
        <v>0</v>
      </c>
      <c r="N75" s="70"/>
      <c r="O75" s="70"/>
      <c r="P75" s="11"/>
    </row>
    <row r="76" spans="1:16" s="316" customFormat="1" ht="97.5" hidden="1" customHeight="1" x14ac:dyDescent="0.25">
      <c r="A76" s="320"/>
      <c r="B76" s="79" t="s">
        <v>343</v>
      </c>
      <c r="C76" s="81" t="s">
        <v>178</v>
      </c>
      <c r="D76" s="82" t="s">
        <v>179</v>
      </c>
      <c r="E76" s="80"/>
      <c r="F76" s="80"/>
      <c r="G76" s="80" t="s">
        <v>18</v>
      </c>
      <c r="H76" s="407">
        <v>90</v>
      </c>
      <c r="I76" s="408">
        <v>89</v>
      </c>
      <c r="J76" s="408">
        <v>88</v>
      </c>
      <c r="K76" s="408">
        <v>87</v>
      </c>
      <c r="L76" s="408">
        <v>86</v>
      </c>
      <c r="M76" s="407" t="s">
        <v>18</v>
      </c>
      <c r="N76" s="321"/>
      <c r="O76" s="321"/>
      <c r="P76" s="322"/>
    </row>
    <row r="77" spans="1:16" s="319" customFormat="1" ht="108.75" hidden="1" customHeight="1" x14ac:dyDescent="0.25">
      <c r="A77" s="323"/>
      <c r="B77" s="317" t="s">
        <v>180</v>
      </c>
      <c r="C77" s="90" t="s">
        <v>344</v>
      </c>
      <c r="D77" s="410" t="s">
        <v>179</v>
      </c>
      <c r="E77" s="88" t="s">
        <v>1</v>
      </c>
      <c r="F77" s="88"/>
      <c r="G77" s="409">
        <v>21.1</v>
      </c>
      <c r="H77" s="409">
        <v>27</v>
      </c>
      <c r="I77" s="409">
        <v>28</v>
      </c>
      <c r="J77" s="409">
        <v>29</v>
      </c>
      <c r="K77" s="409">
        <v>30</v>
      </c>
      <c r="L77" s="409">
        <v>31</v>
      </c>
      <c r="M77" s="409">
        <v>31</v>
      </c>
      <c r="N77" s="324"/>
      <c r="O77" s="324"/>
      <c r="P77" s="325"/>
    </row>
    <row r="78" spans="1:16" s="319" customFormat="1" ht="128.25" hidden="1" customHeight="1" x14ac:dyDescent="0.25">
      <c r="A78" s="323"/>
      <c r="B78" s="317" t="s">
        <v>140</v>
      </c>
      <c r="C78" s="90" t="s">
        <v>345</v>
      </c>
      <c r="D78" s="90" t="s">
        <v>143</v>
      </c>
      <c r="E78" s="88" t="s">
        <v>1</v>
      </c>
      <c r="F78" s="90" t="s">
        <v>165</v>
      </c>
      <c r="G78" s="318"/>
      <c r="H78" s="318"/>
      <c r="I78" s="204">
        <v>0</v>
      </c>
      <c r="J78" s="204">
        <v>0.1</v>
      </c>
      <c r="K78" s="204">
        <v>0.1</v>
      </c>
      <c r="L78" s="204">
        <v>0.1</v>
      </c>
      <c r="M78" s="204">
        <v>0.1</v>
      </c>
      <c r="N78" s="324"/>
      <c r="O78" s="324"/>
      <c r="P78" s="325"/>
    </row>
    <row r="79" spans="1:16" s="264" customFormat="1" ht="69" hidden="1" customHeight="1" x14ac:dyDescent="0.25">
      <c r="A79" s="569"/>
      <c r="B79" s="565" t="s">
        <v>181</v>
      </c>
      <c r="C79" s="553" t="s">
        <v>552</v>
      </c>
      <c r="D79" s="553" t="s">
        <v>143</v>
      </c>
      <c r="E79" s="391" t="s">
        <v>182</v>
      </c>
      <c r="F79" s="391"/>
      <c r="G79" s="391"/>
      <c r="H79" s="122"/>
      <c r="I79" s="122"/>
      <c r="J79" s="139">
        <v>1</v>
      </c>
      <c r="K79" s="139">
        <v>5</v>
      </c>
      <c r="L79" s="139">
        <v>5</v>
      </c>
      <c r="M79" s="155">
        <v>5</v>
      </c>
      <c r="N79" s="391"/>
      <c r="O79" s="70"/>
      <c r="P79" s="11"/>
    </row>
    <row r="80" spans="1:16" s="264" customFormat="1" ht="51" hidden="1" customHeight="1" x14ac:dyDescent="0.25">
      <c r="A80" s="571"/>
      <c r="B80" s="566"/>
      <c r="C80" s="554"/>
      <c r="D80" s="554"/>
      <c r="E80" s="391" t="s">
        <v>7</v>
      </c>
      <c r="F80" s="391"/>
      <c r="G80" s="391"/>
      <c r="H80" s="122"/>
      <c r="I80" s="122"/>
      <c r="J80" s="139">
        <v>1</v>
      </c>
      <c r="K80" s="139">
        <v>5</v>
      </c>
      <c r="L80" s="139">
        <v>5</v>
      </c>
      <c r="M80" s="155">
        <v>5</v>
      </c>
      <c r="N80" s="200" t="s">
        <v>377</v>
      </c>
      <c r="O80" s="70"/>
      <c r="P80" s="11"/>
    </row>
    <row r="81" spans="1:16" s="266" customFormat="1" hidden="1" x14ac:dyDescent="0.25">
      <c r="A81" s="72"/>
      <c r="B81" s="476" t="s">
        <v>145</v>
      </c>
      <c r="C81" s="310"/>
      <c r="D81" s="309"/>
      <c r="E81" s="309"/>
      <c r="F81" s="309"/>
      <c r="G81" s="159">
        <f>G82+G83+G84+G85+G86</f>
        <v>0</v>
      </c>
      <c r="H81" s="159">
        <f t="shared" ref="H81:M81" si="6">H82+H83+H84+H85+H86</f>
        <v>0</v>
      </c>
      <c r="I81" s="159">
        <f t="shared" si="6"/>
        <v>0</v>
      </c>
      <c r="J81" s="159">
        <f t="shared" si="6"/>
        <v>1</v>
      </c>
      <c r="K81" s="159">
        <f t="shared" si="6"/>
        <v>5</v>
      </c>
      <c r="L81" s="159">
        <f t="shared" si="6"/>
        <v>5</v>
      </c>
      <c r="M81" s="159">
        <f t="shared" si="6"/>
        <v>5</v>
      </c>
      <c r="N81" s="70"/>
      <c r="O81" s="70"/>
      <c r="P81" s="11"/>
    </row>
    <row r="82" spans="1:16" s="266" customFormat="1" ht="15.75" hidden="1" x14ac:dyDescent="0.25">
      <c r="A82" s="72"/>
      <c r="B82" s="3" t="s">
        <v>146</v>
      </c>
      <c r="C82" s="70"/>
      <c r="D82" s="70"/>
      <c r="E82" s="70"/>
      <c r="F82" s="70"/>
      <c r="G82" s="10">
        <v>0</v>
      </c>
      <c r="H82" s="10">
        <v>0</v>
      </c>
      <c r="I82" s="10">
        <v>0</v>
      </c>
      <c r="J82" s="10">
        <v>0</v>
      </c>
      <c r="K82" s="10">
        <v>0</v>
      </c>
      <c r="L82" s="10">
        <v>0</v>
      </c>
      <c r="M82" s="10">
        <v>0</v>
      </c>
      <c r="N82" s="70"/>
      <c r="O82" s="70"/>
      <c r="P82" s="11"/>
    </row>
    <row r="83" spans="1:16" s="266" customFormat="1" ht="15.75" hidden="1" x14ac:dyDescent="0.25">
      <c r="A83" s="72"/>
      <c r="B83" s="3" t="s">
        <v>147</v>
      </c>
      <c r="C83" s="70"/>
      <c r="D83" s="70"/>
      <c r="E83" s="70"/>
      <c r="F83" s="70"/>
      <c r="G83" s="10">
        <v>0</v>
      </c>
      <c r="H83" s="10">
        <v>0</v>
      </c>
      <c r="I83" s="10">
        <v>0</v>
      </c>
      <c r="J83" s="10">
        <v>0</v>
      </c>
      <c r="K83" s="10">
        <v>0</v>
      </c>
      <c r="L83" s="10">
        <v>0</v>
      </c>
      <c r="M83" s="10">
        <v>0</v>
      </c>
      <c r="N83" s="70"/>
      <c r="O83" s="70"/>
      <c r="P83" s="11"/>
    </row>
    <row r="84" spans="1:16" s="266" customFormat="1" ht="15.75" hidden="1" x14ac:dyDescent="0.25">
      <c r="A84" s="72"/>
      <c r="B84" s="3" t="s">
        <v>148</v>
      </c>
      <c r="C84" s="70"/>
      <c r="D84" s="70"/>
      <c r="E84" s="70"/>
      <c r="F84" s="70"/>
      <c r="G84" s="10">
        <v>0</v>
      </c>
      <c r="H84" s="10">
        <v>0</v>
      </c>
      <c r="I84" s="10">
        <v>0</v>
      </c>
      <c r="J84" s="10">
        <v>0</v>
      </c>
      <c r="K84" s="10">
        <v>0</v>
      </c>
      <c r="L84" s="10">
        <v>0</v>
      </c>
      <c r="M84" s="10">
        <v>0</v>
      </c>
      <c r="N84" s="70"/>
      <c r="O84" s="70"/>
      <c r="P84" s="11"/>
    </row>
    <row r="85" spans="1:16" s="266" customFormat="1" ht="15.75" hidden="1" x14ac:dyDescent="0.25">
      <c r="A85" s="72"/>
      <c r="B85" s="2" t="s">
        <v>147</v>
      </c>
      <c r="C85" s="70"/>
      <c r="D85" s="70"/>
      <c r="E85" s="70"/>
      <c r="F85" s="70"/>
      <c r="G85" s="10">
        <v>0</v>
      </c>
      <c r="H85" s="10">
        <v>0</v>
      </c>
      <c r="I85" s="10">
        <v>0</v>
      </c>
      <c r="J85" s="10">
        <v>0</v>
      </c>
      <c r="K85" s="10">
        <v>0</v>
      </c>
      <c r="L85" s="10">
        <v>0</v>
      </c>
      <c r="M85" s="10">
        <v>0</v>
      </c>
      <c r="N85" s="70"/>
      <c r="O85" s="70"/>
      <c r="P85" s="11"/>
    </row>
    <row r="86" spans="1:16" s="266" customFormat="1" ht="15.75" hidden="1" x14ac:dyDescent="0.25">
      <c r="A86" s="72"/>
      <c r="B86" s="498" t="s">
        <v>251</v>
      </c>
      <c r="C86" s="70"/>
      <c r="D86" s="70"/>
      <c r="E86" s="70"/>
      <c r="F86" s="70"/>
      <c r="G86" s="10">
        <f>G80</f>
        <v>0</v>
      </c>
      <c r="H86" s="10">
        <f t="shared" ref="H86:M86" si="7">H80</f>
        <v>0</v>
      </c>
      <c r="I86" s="10">
        <f t="shared" si="7"/>
        <v>0</v>
      </c>
      <c r="J86" s="10">
        <f t="shared" si="7"/>
        <v>1</v>
      </c>
      <c r="K86" s="10">
        <f t="shared" si="7"/>
        <v>5</v>
      </c>
      <c r="L86" s="10">
        <f t="shared" si="7"/>
        <v>5</v>
      </c>
      <c r="M86" s="10">
        <f t="shared" si="7"/>
        <v>5</v>
      </c>
      <c r="N86" s="70"/>
      <c r="O86" s="70"/>
      <c r="P86" s="11"/>
    </row>
    <row r="87" spans="1:16" s="266" customFormat="1" ht="9" hidden="1" customHeight="1" x14ac:dyDescent="0.25">
      <c r="A87" s="72"/>
      <c r="B87" s="2"/>
      <c r="C87" s="70"/>
      <c r="D87" s="70"/>
      <c r="E87" s="70"/>
      <c r="F87" s="70"/>
      <c r="G87" s="70"/>
      <c r="H87" s="70"/>
      <c r="I87" s="10"/>
      <c r="J87" s="10"/>
      <c r="K87" s="10"/>
      <c r="L87" s="10"/>
      <c r="M87" s="10"/>
      <c r="N87" s="70"/>
      <c r="O87" s="70"/>
      <c r="P87" s="11"/>
    </row>
    <row r="88" spans="1:16" s="83" customFormat="1" ht="41.25" hidden="1" customHeight="1" x14ac:dyDescent="0.3">
      <c r="A88" s="307"/>
      <c r="B88" s="463" t="s">
        <v>183</v>
      </c>
      <c r="C88" s="49"/>
      <c r="D88" s="307"/>
      <c r="E88" s="307"/>
      <c r="F88" s="307"/>
      <c r="G88" s="190">
        <f t="shared" ref="G88:M88" si="8">G30+G45+G57+G70+G81</f>
        <v>237</v>
      </c>
      <c r="H88" s="190">
        <f t="shared" si="8"/>
        <v>1102</v>
      </c>
      <c r="I88" s="190">
        <f t="shared" si="8"/>
        <v>1904</v>
      </c>
      <c r="J88" s="190">
        <f t="shared" si="8"/>
        <v>1974</v>
      </c>
      <c r="K88" s="190">
        <f t="shared" si="8"/>
        <v>638</v>
      </c>
      <c r="L88" s="190">
        <f t="shared" si="8"/>
        <v>638</v>
      </c>
      <c r="M88" s="190">
        <f t="shared" si="8"/>
        <v>5</v>
      </c>
      <c r="N88" s="238"/>
      <c r="O88" s="238"/>
      <c r="P88" s="239"/>
    </row>
    <row r="89" spans="1:16" s="271" customFormat="1" ht="15.75" hidden="1" x14ac:dyDescent="0.25">
      <c r="A89" s="384"/>
      <c r="B89" s="3" t="s">
        <v>146</v>
      </c>
      <c r="C89" s="13"/>
      <c r="D89" s="384"/>
      <c r="E89" s="384"/>
      <c r="F89" s="384"/>
      <c r="G89" s="452">
        <f>G31+G46+G58+G71+G82</f>
        <v>0</v>
      </c>
      <c r="H89" s="452">
        <f t="shared" ref="H89:M89" si="9">H31+H46+H58+H71+H82</f>
        <v>0</v>
      </c>
      <c r="I89" s="452">
        <f t="shared" si="9"/>
        <v>0</v>
      </c>
      <c r="J89" s="452">
        <f t="shared" si="9"/>
        <v>0</v>
      </c>
      <c r="K89" s="452">
        <f t="shared" si="9"/>
        <v>0</v>
      </c>
      <c r="L89" s="452">
        <f t="shared" si="9"/>
        <v>0</v>
      </c>
      <c r="M89" s="452">
        <f t="shared" si="9"/>
        <v>0</v>
      </c>
      <c r="N89" s="531"/>
      <c r="O89" s="531"/>
      <c r="P89" s="532"/>
    </row>
    <row r="90" spans="1:16" s="271" customFormat="1" ht="15.75" hidden="1" x14ac:dyDescent="0.25">
      <c r="A90" s="384"/>
      <c r="B90" s="3" t="s">
        <v>147</v>
      </c>
      <c r="C90" s="13"/>
      <c r="D90" s="384"/>
      <c r="E90" s="384"/>
      <c r="F90" s="384"/>
      <c r="G90" s="452">
        <f t="shared" ref="G90:M93" si="10">G32+G47+G59+G72+G83</f>
        <v>0</v>
      </c>
      <c r="H90" s="452">
        <f t="shared" si="10"/>
        <v>0</v>
      </c>
      <c r="I90" s="452">
        <f t="shared" si="10"/>
        <v>0</v>
      </c>
      <c r="J90" s="452">
        <f t="shared" si="10"/>
        <v>0</v>
      </c>
      <c r="K90" s="452">
        <f t="shared" si="10"/>
        <v>0</v>
      </c>
      <c r="L90" s="452">
        <f t="shared" si="10"/>
        <v>0</v>
      </c>
      <c r="M90" s="452">
        <f t="shared" si="10"/>
        <v>0</v>
      </c>
      <c r="N90" s="531"/>
      <c r="O90" s="531"/>
      <c r="P90" s="532"/>
    </row>
    <row r="91" spans="1:16" s="271" customFormat="1" ht="15.75" hidden="1" x14ac:dyDescent="0.25">
      <c r="A91" s="384"/>
      <c r="B91" s="3" t="s">
        <v>148</v>
      </c>
      <c r="C91" s="13"/>
      <c r="D91" s="384"/>
      <c r="E91" s="384"/>
      <c r="F91" s="384"/>
      <c r="G91" s="452">
        <f t="shared" si="10"/>
        <v>0</v>
      </c>
      <c r="H91" s="452">
        <f t="shared" si="10"/>
        <v>0</v>
      </c>
      <c r="I91" s="452">
        <f t="shared" si="10"/>
        <v>0</v>
      </c>
      <c r="J91" s="452">
        <f t="shared" si="10"/>
        <v>0</v>
      </c>
      <c r="K91" s="452">
        <f t="shared" si="10"/>
        <v>0</v>
      </c>
      <c r="L91" s="452">
        <f t="shared" si="10"/>
        <v>0</v>
      </c>
      <c r="M91" s="452">
        <f t="shared" si="10"/>
        <v>0</v>
      </c>
      <c r="N91" s="531"/>
      <c r="O91" s="531"/>
      <c r="P91" s="532"/>
    </row>
    <row r="92" spans="1:16" s="271" customFormat="1" ht="15.75" hidden="1" x14ac:dyDescent="0.25">
      <c r="A92" s="384"/>
      <c r="B92" s="2" t="s">
        <v>147</v>
      </c>
      <c r="C92" s="13"/>
      <c r="D92" s="384"/>
      <c r="E92" s="384"/>
      <c r="F92" s="384"/>
      <c r="G92" s="452">
        <f t="shared" si="10"/>
        <v>0</v>
      </c>
      <c r="H92" s="452">
        <f t="shared" si="10"/>
        <v>0</v>
      </c>
      <c r="I92" s="452">
        <f t="shared" si="10"/>
        <v>0</v>
      </c>
      <c r="J92" s="452">
        <f t="shared" si="10"/>
        <v>0</v>
      </c>
      <c r="K92" s="452">
        <f t="shared" si="10"/>
        <v>0</v>
      </c>
      <c r="L92" s="452">
        <f t="shared" si="10"/>
        <v>0</v>
      </c>
      <c r="M92" s="452">
        <f t="shared" si="10"/>
        <v>0</v>
      </c>
      <c r="N92" s="531"/>
      <c r="O92" s="531"/>
      <c r="P92" s="532"/>
    </row>
    <row r="93" spans="1:16" s="271" customFormat="1" ht="15.75" hidden="1" x14ac:dyDescent="0.25">
      <c r="A93" s="384"/>
      <c r="B93" s="498" t="s">
        <v>251</v>
      </c>
      <c r="C93" s="13"/>
      <c r="D93" s="384"/>
      <c r="E93" s="384"/>
      <c r="F93" s="384"/>
      <c r="G93" s="452">
        <f t="shared" si="10"/>
        <v>237</v>
      </c>
      <c r="H93" s="452">
        <f t="shared" si="10"/>
        <v>1102</v>
      </c>
      <c r="I93" s="452">
        <f t="shared" si="10"/>
        <v>1904</v>
      </c>
      <c r="J93" s="452">
        <f t="shared" si="10"/>
        <v>1974</v>
      </c>
      <c r="K93" s="452">
        <f t="shared" si="10"/>
        <v>638</v>
      </c>
      <c r="L93" s="452">
        <f t="shared" si="10"/>
        <v>638</v>
      </c>
      <c r="M93" s="452">
        <f t="shared" si="10"/>
        <v>5</v>
      </c>
      <c r="N93" s="531"/>
      <c r="O93" s="531"/>
      <c r="P93" s="532"/>
    </row>
    <row r="94" spans="1:16" ht="18.75" hidden="1" customHeight="1" x14ac:dyDescent="0.3">
      <c r="A94" s="133"/>
      <c r="B94" s="638" t="s">
        <v>184</v>
      </c>
      <c r="C94" s="639"/>
      <c r="D94" s="639"/>
      <c r="E94" s="639"/>
      <c r="F94" s="639"/>
      <c r="G94" s="639"/>
      <c r="H94" s="639"/>
      <c r="I94" s="639"/>
      <c r="J94" s="639"/>
      <c r="K94" s="639"/>
      <c r="L94" s="639"/>
      <c r="M94" s="639"/>
      <c r="N94" s="639"/>
      <c r="O94" s="639"/>
      <c r="P94" s="640"/>
    </row>
    <row r="95" spans="1:16" ht="20.25" hidden="1" customHeight="1" x14ac:dyDescent="0.3">
      <c r="A95" s="133"/>
      <c r="B95" s="638" t="s">
        <v>185</v>
      </c>
      <c r="C95" s="639"/>
      <c r="D95" s="639"/>
      <c r="E95" s="639"/>
      <c r="F95" s="639"/>
      <c r="G95" s="639"/>
      <c r="H95" s="639"/>
      <c r="I95" s="639"/>
      <c r="J95" s="639"/>
      <c r="K95" s="639"/>
      <c r="L95" s="639"/>
      <c r="M95" s="639"/>
      <c r="N95" s="639"/>
      <c r="O95" s="639"/>
      <c r="P95" s="640"/>
    </row>
    <row r="96" spans="1:16" s="261" customFormat="1" ht="105" hidden="1" customHeight="1" x14ac:dyDescent="0.3">
      <c r="A96" s="128"/>
      <c r="B96" s="79" t="s">
        <v>186</v>
      </c>
      <c r="C96" s="464" t="s">
        <v>553</v>
      </c>
      <c r="D96" s="81" t="s">
        <v>141</v>
      </c>
      <c r="E96" s="111" t="s">
        <v>1</v>
      </c>
      <c r="F96" s="111"/>
      <c r="G96" s="111"/>
      <c r="H96" s="111"/>
      <c r="I96" s="81">
        <v>3.9</v>
      </c>
      <c r="J96" s="99">
        <v>3.9</v>
      </c>
      <c r="K96" s="99">
        <v>3.9</v>
      </c>
      <c r="L96" s="99">
        <v>3.9</v>
      </c>
      <c r="M96" s="100">
        <v>3.9</v>
      </c>
      <c r="N96" s="259"/>
      <c r="O96" s="259"/>
      <c r="P96" s="260"/>
    </row>
    <row r="97" spans="1:16" hidden="1" x14ac:dyDescent="0.3">
      <c r="A97" s="133"/>
      <c r="B97" s="623" t="s">
        <v>187</v>
      </c>
      <c r="C97" s="624"/>
      <c r="D97" s="624"/>
      <c r="E97" s="624"/>
      <c r="F97" s="624"/>
      <c r="G97" s="624"/>
      <c r="H97" s="624"/>
      <c r="I97" s="624"/>
      <c r="J97" s="624"/>
      <c r="K97" s="624"/>
      <c r="L97" s="624"/>
      <c r="M97" s="624"/>
      <c r="N97" s="624"/>
      <c r="O97" s="624"/>
      <c r="P97" s="625"/>
    </row>
    <row r="98" spans="1:16" s="268" customFormat="1" ht="48" hidden="1" customHeight="1" x14ac:dyDescent="0.3">
      <c r="A98" s="644"/>
      <c r="B98" s="656" t="s">
        <v>188</v>
      </c>
      <c r="C98" s="652" t="s">
        <v>554</v>
      </c>
      <c r="D98" s="652" t="s">
        <v>143</v>
      </c>
      <c r="E98" s="459" t="s">
        <v>190</v>
      </c>
      <c r="F98" s="137"/>
      <c r="G98" s="136"/>
      <c r="H98" s="136"/>
      <c r="I98" s="136">
        <v>20875</v>
      </c>
      <c r="J98" s="136">
        <v>20875</v>
      </c>
      <c r="K98" s="136">
        <v>20875</v>
      </c>
      <c r="L98" s="136">
        <v>20875</v>
      </c>
      <c r="M98" s="136">
        <v>20875</v>
      </c>
      <c r="N98" s="267"/>
      <c r="O98" s="267"/>
      <c r="P98" s="202"/>
    </row>
    <row r="99" spans="1:16" s="268" customFormat="1" ht="61.5" hidden="1" customHeight="1" x14ac:dyDescent="0.3">
      <c r="A99" s="645"/>
      <c r="B99" s="657"/>
      <c r="C99" s="653"/>
      <c r="D99" s="653"/>
      <c r="E99" s="459" t="s">
        <v>191</v>
      </c>
      <c r="F99" s="137"/>
      <c r="G99" s="136"/>
      <c r="H99" s="136"/>
      <c r="I99" s="136">
        <v>14134</v>
      </c>
      <c r="J99" s="136">
        <v>18048</v>
      </c>
      <c r="K99" s="136">
        <v>18266</v>
      </c>
      <c r="L99" s="136">
        <v>18266</v>
      </c>
      <c r="M99" s="136">
        <v>18266</v>
      </c>
      <c r="N99" s="267"/>
      <c r="O99" s="267"/>
      <c r="P99" s="202"/>
    </row>
    <row r="100" spans="1:16" s="268" customFormat="1" ht="37.5" hidden="1" x14ac:dyDescent="0.3">
      <c r="A100" s="644"/>
      <c r="B100" s="654" t="s">
        <v>140</v>
      </c>
      <c r="C100" s="652" t="s">
        <v>346</v>
      </c>
      <c r="D100" s="652" t="s">
        <v>143</v>
      </c>
      <c r="E100" s="459" t="s">
        <v>190</v>
      </c>
      <c r="F100" s="137"/>
      <c r="G100" s="136">
        <v>745</v>
      </c>
      <c r="H100" s="136">
        <v>637</v>
      </c>
      <c r="I100" s="136">
        <v>590</v>
      </c>
      <c r="J100" s="136">
        <v>590</v>
      </c>
      <c r="K100" s="136">
        <v>590</v>
      </c>
      <c r="L100" s="136">
        <v>590</v>
      </c>
      <c r="M100" s="136">
        <v>590</v>
      </c>
      <c r="N100" s="267"/>
      <c r="O100" s="267"/>
      <c r="P100" s="202"/>
    </row>
    <row r="101" spans="1:16" s="268" customFormat="1" ht="46.5" hidden="1" customHeight="1" x14ac:dyDescent="0.3">
      <c r="A101" s="645"/>
      <c r="B101" s="655"/>
      <c r="C101" s="653"/>
      <c r="D101" s="653"/>
      <c r="E101" s="459" t="s">
        <v>191</v>
      </c>
      <c r="F101" s="137"/>
      <c r="G101" s="136">
        <v>291</v>
      </c>
      <c r="H101" s="136">
        <v>248</v>
      </c>
      <c r="I101" s="136">
        <v>400</v>
      </c>
      <c r="J101" s="136">
        <v>510</v>
      </c>
      <c r="K101" s="136">
        <v>516</v>
      </c>
      <c r="L101" s="136">
        <v>516</v>
      </c>
      <c r="M101" s="136">
        <v>516</v>
      </c>
      <c r="N101" s="267"/>
      <c r="O101" s="267"/>
      <c r="P101" s="202"/>
    </row>
    <row r="102" spans="1:16" s="257" customFormat="1" ht="42" hidden="1" customHeight="1" x14ac:dyDescent="0.3">
      <c r="A102" s="569"/>
      <c r="B102" s="648" t="s">
        <v>189</v>
      </c>
      <c r="C102" s="553" t="s">
        <v>347</v>
      </c>
      <c r="D102" s="553" t="s">
        <v>143</v>
      </c>
      <c r="E102" s="474" t="s">
        <v>190</v>
      </c>
      <c r="F102" s="474"/>
      <c r="G102" s="139">
        <v>745</v>
      </c>
      <c r="H102" s="139">
        <v>637</v>
      </c>
      <c r="I102" s="139">
        <v>590</v>
      </c>
      <c r="J102" s="139">
        <v>590</v>
      </c>
      <c r="K102" s="139">
        <v>590</v>
      </c>
      <c r="L102" s="139">
        <v>590</v>
      </c>
      <c r="M102" s="139">
        <v>590</v>
      </c>
      <c r="N102" s="171"/>
      <c r="O102" s="171"/>
      <c r="P102" s="106"/>
    </row>
    <row r="103" spans="1:16" s="257" customFormat="1" ht="50.25" hidden="1" customHeight="1" x14ac:dyDescent="0.3">
      <c r="A103" s="571"/>
      <c r="B103" s="648"/>
      <c r="C103" s="554"/>
      <c r="D103" s="554"/>
      <c r="E103" s="474" t="s">
        <v>191</v>
      </c>
      <c r="F103" s="474"/>
      <c r="G103" s="139">
        <v>291</v>
      </c>
      <c r="H103" s="139">
        <v>248</v>
      </c>
      <c r="I103" s="139">
        <v>400</v>
      </c>
      <c r="J103" s="139">
        <v>510</v>
      </c>
      <c r="K103" s="139">
        <v>516</v>
      </c>
      <c r="L103" s="139">
        <v>516</v>
      </c>
      <c r="M103" s="139">
        <v>516</v>
      </c>
      <c r="N103" s="171"/>
      <c r="O103" s="171"/>
      <c r="P103" s="106"/>
    </row>
    <row r="104" spans="1:16" ht="18" hidden="1" customHeight="1" x14ac:dyDescent="0.3">
      <c r="A104" s="140"/>
      <c r="B104" s="476" t="s">
        <v>145</v>
      </c>
      <c r="C104" s="121"/>
      <c r="D104" s="140"/>
      <c r="E104" s="140"/>
      <c r="F104" s="140"/>
      <c r="G104" s="424">
        <f>G105+G106+G107+G108+G109</f>
        <v>0</v>
      </c>
      <c r="H104" s="424">
        <f t="shared" ref="H104" si="11">H105+H106+H107+H108+H109</f>
        <v>0</v>
      </c>
      <c r="I104" s="424">
        <f t="shared" ref="I104" si="12">I105+I106+I107+I108+I109</f>
        <v>0</v>
      </c>
      <c r="J104" s="424">
        <f t="shared" ref="J104" si="13">J105+J106+J107+J108+J109</f>
        <v>0</v>
      </c>
      <c r="K104" s="424">
        <f t="shared" ref="K104" si="14">K105+K106+K107+K108+K109</f>
        <v>0</v>
      </c>
      <c r="L104" s="424">
        <f t="shared" ref="L104" si="15">L105+L106+L107+L108+L109</f>
        <v>0</v>
      </c>
      <c r="M104" s="424">
        <f t="shared" ref="M104" si="16">M105+M106+M107+M108+M109</f>
        <v>0</v>
      </c>
      <c r="N104" s="160"/>
      <c r="O104" s="160"/>
      <c r="P104" s="224"/>
    </row>
    <row r="105" spans="1:16" s="271" customFormat="1" ht="16.5" hidden="1" customHeight="1" x14ac:dyDescent="0.25">
      <c r="A105" s="66"/>
      <c r="B105" s="3" t="s">
        <v>146</v>
      </c>
      <c r="C105" s="13"/>
      <c r="D105" s="13"/>
      <c r="E105" s="13"/>
      <c r="F105" s="13"/>
      <c r="G105" s="45">
        <v>0</v>
      </c>
      <c r="H105" s="45">
        <v>0</v>
      </c>
      <c r="I105" s="45">
        <v>0</v>
      </c>
      <c r="J105" s="45">
        <v>0</v>
      </c>
      <c r="K105" s="45">
        <v>0</v>
      </c>
      <c r="L105" s="45">
        <v>0</v>
      </c>
      <c r="M105" s="45">
        <v>0</v>
      </c>
      <c r="N105" s="269"/>
      <c r="O105" s="269"/>
      <c r="P105" s="270"/>
    </row>
    <row r="106" spans="1:16" s="271" customFormat="1" ht="16.5" hidden="1" customHeight="1" x14ac:dyDescent="0.25">
      <c r="A106" s="66"/>
      <c r="B106" s="3" t="s">
        <v>147</v>
      </c>
      <c r="C106" s="13"/>
      <c r="D106" s="13"/>
      <c r="E106" s="13"/>
      <c r="F106" s="13"/>
      <c r="G106" s="45">
        <v>0</v>
      </c>
      <c r="H106" s="45">
        <v>0</v>
      </c>
      <c r="I106" s="45">
        <v>0</v>
      </c>
      <c r="J106" s="45">
        <v>0</v>
      </c>
      <c r="K106" s="45">
        <v>0</v>
      </c>
      <c r="L106" s="45">
        <v>0</v>
      </c>
      <c r="M106" s="45">
        <v>0</v>
      </c>
      <c r="N106" s="269"/>
      <c r="O106" s="269"/>
      <c r="P106" s="270"/>
    </row>
    <row r="107" spans="1:16" s="271" customFormat="1" ht="16.5" hidden="1" customHeight="1" x14ac:dyDescent="0.25">
      <c r="A107" s="66"/>
      <c r="B107" s="3" t="s">
        <v>148</v>
      </c>
      <c r="C107" s="13"/>
      <c r="D107" s="13"/>
      <c r="E107" s="13"/>
      <c r="F107" s="13"/>
      <c r="G107" s="45">
        <v>0</v>
      </c>
      <c r="H107" s="45">
        <v>0</v>
      </c>
      <c r="I107" s="45">
        <v>0</v>
      </c>
      <c r="J107" s="45">
        <v>0</v>
      </c>
      <c r="K107" s="45">
        <v>0</v>
      </c>
      <c r="L107" s="45">
        <v>0</v>
      </c>
      <c r="M107" s="45">
        <v>0</v>
      </c>
      <c r="N107" s="269"/>
      <c r="O107" s="269"/>
      <c r="P107" s="270"/>
    </row>
    <row r="108" spans="1:16" s="271" customFormat="1" ht="16.5" hidden="1" customHeight="1" x14ac:dyDescent="0.25">
      <c r="A108" s="66"/>
      <c r="B108" s="2" t="s">
        <v>147</v>
      </c>
      <c r="C108" s="13"/>
      <c r="D108" s="13"/>
      <c r="E108" s="13"/>
      <c r="F108" s="13"/>
      <c r="G108" s="45">
        <v>0</v>
      </c>
      <c r="H108" s="45">
        <v>0</v>
      </c>
      <c r="I108" s="45">
        <v>0</v>
      </c>
      <c r="J108" s="45">
        <v>0</v>
      </c>
      <c r="K108" s="45">
        <v>0</v>
      </c>
      <c r="L108" s="45">
        <v>0</v>
      </c>
      <c r="M108" s="45">
        <v>0</v>
      </c>
      <c r="N108" s="269"/>
      <c r="O108" s="269"/>
      <c r="P108" s="270"/>
    </row>
    <row r="109" spans="1:16" s="271" customFormat="1" ht="16.5" hidden="1" customHeight="1" x14ac:dyDescent="0.25">
      <c r="A109" s="66"/>
      <c r="B109" s="498" t="s">
        <v>251</v>
      </c>
      <c r="C109" s="13"/>
      <c r="D109" s="13"/>
      <c r="E109" s="13"/>
      <c r="F109" s="13"/>
      <c r="G109" s="14">
        <v>0</v>
      </c>
      <c r="H109" s="14">
        <v>0</v>
      </c>
      <c r="I109" s="14">
        <v>0</v>
      </c>
      <c r="J109" s="45">
        <v>0</v>
      </c>
      <c r="K109" s="45">
        <v>0</v>
      </c>
      <c r="L109" s="45">
        <v>0</v>
      </c>
      <c r="M109" s="45">
        <v>0</v>
      </c>
      <c r="N109" s="269"/>
      <c r="O109" s="269"/>
      <c r="P109" s="270"/>
    </row>
    <row r="110" spans="1:16" ht="13.5" hidden="1" customHeight="1" x14ac:dyDescent="0.3">
      <c r="A110" s="133"/>
      <c r="B110" s="141"/>
      <c r="C110" s="157"/>
      <c r="D110" s="157"/>
      <c r="E110" s="157"/>
      <c r="F110" s="157"/>
      <c r="G110" s="157"/>
      <c r="H110" s="157"/>
      <c r="I110" s="96"/>
      <c r="J110" s="96"/>
      <c r="K110" s="96"/>
      <c r="L110" s="96"/>
      <c r="M110" s="97"/>
      <c r="N110" s="160"/>
      <c r="O110" s="160"/>
      <c r="P110" s="224"/>
    </row>
    <row r="111" spans="1:16" hidden="1" x14ac:dyDescent="0.3">
      <c r="A111" s="133"/>
      <c r="B111" s="623" t="s">
        <v>192</v>
      </c>
      <c r="C111" s="624"/>
      <c r="D111" s="624"/>
      <c r="E111" s="624"/>
      <c r="F111" s="624"/>
      <c r="G111" s="624"/>
      <c r="H111" s="624"/>
      <c r="I111" s="624"/>
      <c r="J111" s="624"/>
      <c r="K111" s="624"/>
      <c r="L111" s="624"/>
      <c r="M111" s="624"/>
      <c r="N111" s="624"/>
      <c r="O111" s="624"/>
      <c r="P111" s="625"/>
    </row>
    <row r="112" spans="1:16" s="261" customFormat="1" ht="122.25" hidden="1" customHeight="1" x14ac:dyDescent="0.3">
      <c r="A112" s="128">
        <v>16</v>
      </c>
      <c r="B112" s="129" t="s">
        <v>193</v>
      </c>
      <c r="C112" s="143" t="s">
        <v>555</v>
      </c>
      <c r="D112" s="81" t="s">
        <v>143</v>
      </c>
      <c r="E112" s="111" t="s">
        <v>1</v>
      </c>
      <c r="F112" s="111"/>
      <c r="G112" s="111"/>
      <c r="H112" s="111"/>
      <c r="I112" s="81">
        <v>73.099999999999994</v>
      </c>
      <c r="J112" s="99">
        <v>75.099999999999994</v>
      </c>
      <c r="K112" s="99">
        <v>77.099999999999994</v>
      </c>
      <c r="L112" s="99">
        <v>79.599999999999994</v>
      </c>
      <c r="M112" s="100">
        <v>79.599999999999994</v>
      </c>
      <c r="N112" s="259"/>
      <c r="O112" s="259"/>
      <c r="P112" s="260"/>
    </row>
    <row r="113" spans="1:16" hidden="1" x14ac:dyDescent="0.3">
      <c r="A113" s="156"/>
      <c r="B113" s="623" t="s">
        <v>348</v>
      </c>
      <c r="C113" s="624"/>
      <c r="D113" s="624"/>
      <c r="E113" s="624"/>
      <c r="F113" s="624"/>
      <c r="G113" s="624"/>
      <c r="H113" s="624"/>
      <c r="I113" s="624"/>
      <c r="J113" s="624"/>
      <c r="K113" s="624"/>
      <c r="L113" s="624"/>
      <c r="M113" s="624"/>
      <c r="N113" s="624"/>
      <c r="O113" s="624"/>
      <c r="P113" s="625"/>
    </row>
    <row r="114" spans="1:16" hidden="1" x14ac:dyDescent="0.3">
      <c r="A114" s="156"/>
      <c r="B114" s="205" t="s">
        <v>194</v>
      </c>
      <c r="C114" s="157"/>
      <c r="D114" s="157"/>
      <c r="E114" s="157"/>
      <c r="F114" s="157"/>
      <c r="G114" s="157"/>
      <c r="H114" s="157"/>
      <c r="I114" s="157"/>
      <c r="J114" s="96"/>
      <c r="K114" s="96"/>
      <c r="L114" s="96"/>
      <c r="M114" s="97"/>
      <c r="N114" s="160"/>
      <c r="O114" s="160"/>
      <c r="P114" s="224"/>
    </row>
    <row r="115" spans="1:16" s="268" customFormat="1" ht="77.25" hidden="1" customHeight="1" x14ac:dyDescent="0.3">
      <c r="A115" s="144"/>
      <c r="B115" s="145" t="s">
        <v>195</v>
      </c>
      <c r="C115" s="146" t="s">
        <v>349</v>
      </c>
      <c r="D115" s="146" t="s">
        <v>143</v>
      </c>
      <c r="E115" s="146" t="s">
        <v>1</v>
      </c>
      <c r="F115" s="146"/>
      <c r="G115" s="147">
        <v>88.9</v>
      </c>
      <c r="H115" s="147">
        <v>88.7</v>
      </c>
      <c r="I115" s="147">
        <v>90</v>
      </c>
      <c r="J115" s="147">
        <v>91</v>
      </c>
      <c r="K115" s="147">
        <v>93</v>
      </c>
      <c r="L115" s="147">
        <v>94.1</v>
      </c>
      <c r="M115" s="148">
        <v>94.6</v>
      </c>
      <c r="N115" s="267"/>
      <c r="O115" s="267"/>
      <c r="P115" s="202"/>
    </row>
    <row r="116" spans="1:16" s="268" customFormat="1" ht="78.75" hidden="1" customHeight="1" x14ac:dyDescent="0.3">
      <c r="A116" s="144"/>
      <c r="B116" s="508" t="s">
        <v>140</v>
      </c>
      <c r="C116" s="146" t="s">
        <v>350</v>
      </c>
      <c r="D116" s="146" t="s">
        <v>143</v>
      </c>
      <c r="E116" s="146" t="s">
        <v>1</v>
      </c>
      <c r="F116" s="146"/>
      <c r="G116" s="147">
        <v>94.4</v>
      </c>
      <c r="H116" s="147">
        <v>94.4</v>
      </c>
      <c r="I116" s="147">
        <v>98</v>
      </c>
      <c r="J116" s="147">
        <v>98</v>
      </c>
      <c r="K116" s="147">
        <v>100</v>
      </c>
      <c r="L116" s="147">
        <v>100</v>
      </c>
      <c r="M116" s="148">
        <v>100</v>
      </c>
      <c r="N116" s="267"/>
      <c r="O116" s="267"/>
      <c r="P116" s="202"/>
    </row>
    <row r="117" spans="1:16" s="257" customFormat="1" ht="59.25" hidden="1" customHeight="1" x14ac:dyDescent="0.3">
      <c r="A117" s="477"/>
      <c r="B117" s="509" t="s">
        <v>351</v>
      </c>
      <c r="C117" s="391" t="s">
        <v>196</v>
      </c>
      <c r="D117" s="391" t="s">
        <v>143</v>
      </c>
      <c r="E117" s="391" t="s">
        <v>197</v>
      </c>
      <c r="F117" s="391"/>
      <c r="G117" s="149">
        <v>2</v>
      </c>
      <c r="H117" s="149">
        <v>3</v>
      </c>
      <c r="I117" s="149">
        <v>3</v>
      </c>
      <c r="J117" s="149">
        <v>0</v>
      </c>
      <c r="K117" s="149">
        <v>0</v>
      </c>
      <c r="L117" s="149">
        <v>0</v>
      </c>
      <c r="M117" s="150">
        <v>0</v>
      </c>
      <c r="N117" s="171"/>
      <c r="O117" s="171"/>
      <c r="P117" s="106"/>
    </row>
    <row r="118" spans="1:16" s="257" customFormat="1" hidden="1" x14ac:dyDescent="0.3">
      <c r="A118" s="107"/>
      <c r="B118" s="476" t="s">
        <v>145</v>
      </c>
      <c r="C118" s="121"/>
      <c r="D118" s="140"/>
      <c r="E118" s="140"/>
      <c r="F118" s="140"/>
      <c r="G118" s="424">
        <f>G119+G120+G121+G122+G123</f>
        <v>0</v>
      </c>
      <c r="H118" s="424">
        <f t="shared" ref="H118" si="17">H119+H120+H121+H122+H123</f>
        <v>0</v>
      </c>
      <c r="I118" s="424">
        <f t="shared" ref="I118" si="18">I119+I120+I121+I122+I123</f>
        <v>0</v>
      </c>
      <c r="J118" s="424">
        <f t="shared" ref="J118" si="19">J119+J120+J121+J122+J123</f>
        <v>0</v>
      </c>
      <c r="K118" s="424">
        <f t="shared" ref="K118" si="20">K119+K120+K121+K122+K123</f>
        <v>0</v>
      </c>
      <c r="L118" s="424">
        <f t="shared" ref="L118" si="21">L119+L120+L121+L122+L123</f>
        <v>0</v>
      </c>
      <c r="M118" s="424">
        <f t="shared" ref="M118" si="22">M119+M120+M121+M122+M123</f>
        <v>0</v>
      </c>
      <c r="N118" s="171"/>
      <c r="O118" s="171"/>
      <c r="P118" s="106"/>
    </row>
    <row r="119" spans="1:16" s="264" customFormat="1" ht="15.75" hidden="1" x14ac:dyDescent="0.25">
      <c r="A119" s="64"/>
      <c r="B119" s="3" t="s">
        <v>146</v>
      </c>
      <c r="C119" s="13"/>
      <c r="D119" s="13"/>
      <c r="E119" s="13"/>
      <c r="F119" s="13"/>
      <c r="G119" s="45">
        <v>0</v>
      </c>
      <c r="H119" s="45">
        <v>0</v>
      </c>
      <c r="I119" s="45">
        <v>0</v>
      </c>
      <c r="J119" s="45">
        <v>0</v>
      </c>
      <c r="K119" s="45">
        <v>0</v>
      </c>
      <c r="L119" s="45">
        <v>0</v>
      </c>
      <c r="M119" s="45">
        <v>0</v>
      </c>
      <c r="N119" s="272"/>
      <c r="O119" s="272"/>
      <c r="P119" s="11"/>
    </row>
    <row r="120" spans="1:16" s="264" customFormat="1" ht="15.75" hidden="1" x14ac:dyDescent="0.25">
      <c r="A120" s="64"/>
      <c r="B120" s="3" t="s">
        <v>147</v>
      </c>
      <c r="C120" s="13"/>
      <c r="D120" s="13"/>
      <c r="E120" s="13"/>
      <c r="F120" s="13"/>
      <c r="G120" s="45">
        <v>0</v>
      </c>
      <c r="H120" s="45">
        <v>0</v>
      </c>
      <c r="I120" s="45">
        <v>0</v>
      </c>
      <c r="J120" s="45">
        <v>0</v>
      </c>
      <c r="K120" s="45">
        <v>0</v>
      </c>
      <c r="L120" s="45">
        <v>0</v>
      </c>
      <c r="M120" s="45">
        <v>0</v>
      </c>
      <c r="N120" s="272"/>
      <c r="O120" s="272"/>
      <c r="P120" s="11"/>
    </row>
    <row r="121" spans="1:16" s="264" customFormat="1" ht="15.75" hidden="1" x14ac:dyDescent="0.25">
      <c r="A121" s="64"/>
      <c r="B121" s="3" t="s">
        <v>148</v>
      </c>
      <c r="C121" s="13"/>
      <c r="D121" s="13"/>
      <c r="E121" s="13"/>
      <c r="F121" s="13"/>
      <c r="G121" s="45">
        <v>0</v>
      </c>
      <c r="H121" s="45">
        <v>0</v>
      </c>
      <c r="I121" s="45">
        <v>0</v>
      </c>
      <c r="J121" s="45">
        <v>0</v>
      </c>
      <c r="K121" s="45">
        <v>0</v>
      </c>
      <c r="L121" s="45">
        <v>0</v>
      </c>
      <c r="M121" s="45">
        <v>0</v>
      </c>
      <c r="N121" s="272"/>
      <c r="O121" s="272"/>
      <c r="P121" s="11"/>
    </row>
    <row r="122" spans="1:16" s="264" customFormat="1" ht="15.75" hidden="1" x14ac:dyDescent="0.25">
      <c r="A122" s="64"/>
      <c r="B122" s="2" t="s">
        <v>147</v>
      </c>
      <c r="C122" s="13"/>
      <c r="D122" s="13"/>
      <c r="E122" s="13"/>
      <c r="F122" s="13"/>
      <c r="G122" s="45">
        <v>0</v>
      </c>
      <c r="H122" s="45">
        <v>0</v>
      </c>
      <c r="I122" s="45">
        <v>0</v>
      </c>
      <c r="J122" s="45">
        <v>0</v>
      </c>
      <c r="K122" s="45">
        <v>0</v>
      </c>
      <c r="L122" s="45">
        <v>0</v>
      </c>
      <c r="M122" s="45">
        <v>0</v>
      </c>
      <c r="N122" s="272"/>
      <c r="O122" s="272"/>
      <c r="P122" s="11"/>
    </row>
    <row r="123" spans="1:16" s="264" customFormat="1" ht="15.75" hidden="1" x14ac:dyDescent="0.25">
      <c r="A123" s="64"/>
      <c r="B123" s="498" t="s">
        <v>251</v>
      </c>
      <c r="C123" s="13"/>
      <c r="D123" s="13"/>
      <c r="E123" s="13"/>
      <c r="F123" s="13"/>
      <c r="G123" s="14">
        <v>0</v>
      </c>
      <c r="H123" s="14">
        <v>0</v>
      </c>
      <c r="I123" s="14">
        <v>0</v>
      </c>
      <c r="J123" s="45">
        <v>0</v>
      </c>
      <c r="K123" s="45">
        <v>0</v>
      </c>
      <c r="L123" s="45">
        <v>0</v>
      </c>
      <c r="M123" s="45">
        <v>0</v>
      </c>
      <c r="N123" s="272"/>
      <c r="O123" s="272"/>
      <c r="P123" s="11"/>
    </row>
    <row r="124" spans="1:16" hidden="1" x14ac:dyDescent="0.3">
      <c r="A124" s="156"/>
      <c r="B124" s="205" t="s">
        <v>198</v>
      </c>
      <c r="C124" s="157"/>
      <c r="D124" s="157"/>
      <c r="E124" s="157"/>
      <c r="F124" s="157"/>
      <c r="G124" s="157"/>
      <c r="H124" s="157"/>
      <c r="I124" s="157"/>
      <c r="J124" s="96"/>
      <c r="K124" s="96"/>
      <c r="L124" s="96"/>
      <c r="M124" s="97"/>
      <c r="N124" s="160"/>
      <c r="O124" s="160"/>
      <c r="P124" s="224"/>
    </row>
    <row r="125" spans="1:16" s="268" customFormat="1" ht="93.75" hidden="1" x14ac:dyDescent="0.3">
      <c r="A125" s="144"/>
      <c r="B125" s="145" t="s">
        <v>199</v>
      </c>
      <c r="C125" s="146" t="s">
        <v>556</v>
      </c>
      <c r="D125" s="462" t="s">
        <v>143</v>
      </c>
      <c r="E125" s="146" t="s">
        <v>1</v>
      </c>
      <c r="F125" s="146"/>
      <c r="G125" s="147"/>
      <c r="H125" s="147"/>
      <c r="I125" s="147">
        <v>96</v>
      </c>
      <c r="J125" s="147">
        <v>97</v>
      </c>
      <c r="K125" s="147">
        <v>98</v>
      </c>
      <c r="L125" s="147">
        <v>99</v>
      </c>
      <c r="M125" s="148">
        <v>99</v>
      </c>
      <c r="N125" s="267"/>
      <c r="O125" s="267"/>
      <c r="P125" s="202"/>
    </row>
    <row r="126" spans="1:16" ht="208.5" hidden="1" customHeight="1" x14ac:dyDescent="0.3">
      <c r="A126" s="156"/>
      <c r="B126" s="461" t="s">
        <v>200</v>
      </c>
      <c r="C126" s="462" t="s">
        <v>201</v>
      </c>
      <c r="D126" s="462" t="s">
        <v>143</v>
      </c>
      <c r="E126" s="157" t="s">
        <v>7</v>
      </c>
      <c r="F126" s="462" t="s">
        <v>202</v>
      </c>
      <c r="G126" s="163"/>
      <c r="H126" s="163"/>
      <c r="I126" s="163">
        <v>516.25300000000004</v>
      </c>
      <c r="J126" s="163">
        <v>516.25300000000004</v>
      </c>
      <c r="K126" s="163"/>
      <c r="L126" s="163"/>
      <c r="M126" s="163"/>
      <c r="N126" s="157" t="s">
        <v>378</v>
      </c>
      <c r="O126" s="309" t="s">
        <v>114</v>
      </c>
      <c r="P126" s="462" t="s">
        <v>203</v>
      </c>
    </row>
    <row r="127" spans="1:16" hidden="1" x14ac:dyDescent="0.3">
      <c r="A127" s="157"/>
      <c r="B127" s="476" t="s">
        <v>145</v>
      </c>
      <c r="C127" s="121"/>
      <c r="D127" s="140"/>
      <c r="E127" s="140"/>
      <c r="F127" s="140"/>
      <c r="G127" s="424">
        <f>G128+G129+G130+G131+G132</f>
        <v>0</v>
      </c>
      <c r="H127" s="424">
        <f t="shared" ref="H127" si="23">H128+H129+H130+H131+H132</f>
        <v>0</v>
      </c>
      <c r="I127" s="424">
        <f t="shared" ref="I127" si="24">I128+I129+I130+I131+I132</f>
        <v>516.25300000000004</v>
      </c>
      <c r="J127" s="424">
        <f t="shared" ref="J127" si="25">J128+J129+J130+J131+J132</f>
        <v>516.25300000000004</v>
      </c>
      <c r="K127" s="424">
        <f t="shared" ref="K127" si="26">K128+K129+K130+K131+K132</f>
        <v>0</v>
      </c>
      <c r="L127" s="424">
        <f t="shared" ref="L127" si="27">L128+L129+L130+L131+L132</f>
        <v>0</v>
      </c>
      <c r="M127" s="424">
        <f t="shared" ref="M127" si="28">M128+M129+M130+M131+M132</f>
        <v>0</v>
      </c>
      <c r="N127" s="160"/>
      <c r="O127" s="160"/>
      <c r="P127" s="224"/>
    </row>
    <row r="128" spans="1:16" s="271" customFormat="1" ht="15.75" hidden="1" x14ac:dyDescent="0.25">
      <c r="A128" s="15"/>
      <c r="B128" s="3" t="s">
        <v>146</v>
      </c>
      <c r="C128" s="13"/>
      <c r="D128" s="13"/>
      <c r="E128" s="13"/>
      <c r="F128" s="13"/>
      <c r="G128" s="45">
        <v>0</v>
      </c>
      <c r="H128" s="45">
        <v>0</v>
      </c>
      <c r="I128" s="45">
        <v>0</v>
      </c>
      <c r="J128" s="45">
        <v>0</v>
      </c>
      <c r="K128" s="45">
        <v>0</v>
      </c>
      <c r="L128" s="45">
        <v>0</v>
      </c>
      <c r="M128" s="45">
        <v>0</v>
      </c>
      <c r="N128" s="269"/>
      <c r="O128" s="269"/>
      <c r="P128" s="270"/>
    </row>
    <row r="129" spans="1:16" s="271" customFormat="1" ht="15.75" hidden="1" x14ac:dyDescent="0.25">
      <c r="A129" s="15"/>
      <c r="B129" s="3" t="s">
        <v>147</v>
      </c>
      <c r="C129" s="13"/>
      <c r="D129" s="13"/>
      <c r="E129" s="13"/>
      <c r="F129" s="13"/>
      <c r="G129" s="45">
        <v>0</v>
      </c>
      <c r="H129" s="45">
        <v>0</v>
      </c>
      <c r="I129" s="45">
        <v>0</v>
      </c>
      <c r="J129" s="45">
        <v>0</v>
      </c>
      <c r="K129" s="45">
        <v>0</v>
      </c>
      <c r="L129" s="45">
        <v>0</v>
      </c>
      <c r="M129" s="45">
        <v>0</v>
      </c>
      <c r="N129" s="269"/>
      <c r="O129" s="269"/>
      <c r="P129" s="270"/>
    </row>
    <row r="130" spans="1:16" s="271" customFormat="1" ht="15.75" hidden="1" x14ac:dyDescent="0.25">
      <c r="A130" s="15"/>
      <c r="B130" s="3" t="s">
        <v>148</v>
      </c>
      <c r="C130" s="13"/>
      <c r="D130" s="13"/>
      <c r="E130" s="13"/>
      <c r="F130" s="13"/>
      <c r="G130" s="45">
        <f>G126</f>
        <v>0</v>
      </c>
      <c r="H130" s="45">
        <f t="shared" ref="H130:M130" si="29">H126</f>
        <v>0</v>
      </c>
      <c r="I130" s="45">
        <f t="shared" si="29"/>
        <v>516.25300000000004</v>
      </c>
      <c r="J130" s="45">
        <f t="shared" si="29"/>
        <v>516.25300000000004</v>
      </c>
      <c r="K130" s="45">
        <f t="shared" si="29"/>
        <v>0</v>
      </c>
      <c r="L130" s="45">
        <f t="shared" si="29"/>
        <v>0</v>
      </c>
      <c r="M130" s="45">
        <f t="shared" si="29"/>
        <v>0</v>
      </c>
      <c r="N130" s="269"/>
      <c r="O130" s="269"/>
      <c r="P130" s="270"/>
    </row>
    <row r="131" spans="1:16" s="271" customFormat="1" ht="15.75" hidden="1" x14ac:dyDescent="0.25">
      <c r="A131" s="15"/>
      <c r="B131" s="2" t="s">
        <v>147</v>
      </c>
      <c r="C131" s="13"/>
      <c r="D131" s="13"/>
      <c r="E131" s="13"/>
      <c r="F131" s="13"/>
      <c r="G131" s="45">
        <v>0</v>
      </c>
      <c r="H131" s="45">
        <v>0</v>
      </c>
      <c r="I131" s="45">
        <v>0</v>
      </c>
      <c r="J131" s="45">
        <v>0</v>
      </c>
      <c r="K131" s="45">
        <v>0</v>
      </c>
      <c r="L131" s="45">
        <v>0</v>
      </c>
      <c r="M131" s="45">
        <v>0</v>
      </c>
      <c r="N131" s="269"/>
      <c r="O131" s="269"/>
      <c r="P131" s="270"/>
    </row>
    <row r="132" spans="1:16" s="271" customFormat="1" ht="15.75" hidden="1" x14ac:dyDescent="0.25">
      <c r="A132" s="15"/>
      <c r="B132" s="498" t="s">
        <v>251</v>
      </c>
      <c r="C132" s="13"/>
      <c r="D132" s="13"/>
      <c r="E132" s="13"/>
      <c r="F132" s="13"/>
      <c r="G132" s="14">
        <v>0</v>
      </c>
      <c r="H132" s="14">
        <v>0</v>
      </c>
      <c r="I132" s="14">
        <v>0</v>
      </c>
      <c r="J132" s="45">
        <v>0</v>
      </c>
      <c r="K132" s="45">
        <v>0</v>
      </c>
      <c r="L132" s="45">
        <v>0</v>
      </c>
      <c r="M132" s="45">
        <v>0</v>
      </c>
      <c r="N132" s="269"/>
      <c r="O132" s="269"/>
      <c r="P132" s="270"/>
    </row>
    <row r="133" spans="1:16" hidden="1" x14ac:dyDescent="0.3">
      <c r="A133" s="156"/>
      <c r="B133" s="205" t="s">
        <v>4</v>
      </c>
      <c r="C133" s="157"/>
      <c r="D133" s="157"/>
      <c r="E133" s="157"/>
      <c r="F133" s="157"/>
      <c r="G133" s="157"/>
      <c r="H133" s="157"/>
      <c r="I133" s="157"/>
      <c r="J133" s="96"/>
      <c r="K133" s="96"/>
      <c r="L133" s="96"/>
      <c r="M133" s="97"/>
      <c r="N133" s="160"/>
      <c r="O133" s="160"/>
      <c r="P133" s="224"/>
    </row>
    <row r="134" spans="1:16" s="268" customFormat="1" ht="94.5" hidden="1" customHeight="1" x14ac:dyDescent="0.3">
      <c r="A134" s="144"/>
      <c r="B134" s="145" t="s">
        <v>204</v>
      </c>
      <c r="C134" s="146" t="s">
        <v>352</v>
      </c>
      <c r="D134" s="146" t="s">
        <v>143</v>
      </c>
      <c r="E134" s="146" t="s">
        <v>1</v>
      </c>
      <c r="F134" s="146"/>
      <c r="G134" s="147"/>
      <c r="H134" s="147"/>
      <c r="I134" s="147">
        <v>47.3</v>
      </c>
      <c r="J134" s="147">
        <v>48.5</v>
      </c>
      <c r="K134" s="147">
        <v>49.7</v>
      </c>
      <c r="L134" s="147">
        <v>50</v>
      </c>
      <c r="M134" s="148">
        <v>50.6</v>
      </c>
      <c r="N134" s="267"/>
      <c r="O134" s="267"/>
      <c r="P134" s="202"/>
    </row>
    <row r="135" spans="1:16" s="268" customFormat="1" ht="72" hidden="1" customHeight="1" x14ac:dyDescent="0.3">
      <c r="A135" s="151"/>
      <c r="B135" s="460" t="s">
        <v>140</v>
      </c>
      <c r="C135" s="152" t="s">
        <v>91</v>
      </c>
      <c r="D135" s="146" t="s">
        <v>143</v>
      </c>
      <c r="E135" s="146" t="s">
        <v>1</v>
      </c>
      <c r="F135" s="152"/>
      <c r="G135" s="147">
        <v>45.3</v>
      </c>
      <c r="H135" s="147">
        <v>46.7</v>
      </c>
      <c r="I135" s="147">
        <v>47</v>
      </c>
      <c r="J135" s="147">
        <v>48</v>
      </c>
      <c r="K135" s="147">
        <v>49</v>
      </c>
      <c r="L135" s="147">
        <v>50</v>
      </c>
      <c r="M135" s="148">
        <v>50.3</v>
      </c>
      <c r="N135" s="267"/>
      <c r="O135" s="267"/>
      <c r="P135" s="202"/>
    </row>
    <row r="136" spans="1:16" ht="36" hidden="1" customHeight="1" x14ac:dyDescent="0.3">
      <c r="A136" s="581"/>
      <c r="B136" s="605" t="s">
        <v>205</v>
      </c>
      <c r="C136" s="562" t="s">
        <v>557</v>
      </c>
      <c r="D136" s="562" t="s">
        <v>143</v>
      </c>
      <c r="E136" s="157" t="s">
        <v>182</v>
      </c>
      <c r="F136" s="562" t="s">
        <v>206</v>
      </c>
      <c r="G136" s="159"/>
      <c r="H136" s="158">
        <v>1</v>
      </c>
      <c r="I136" s="158"/>
      <c r="J136" s="158"/>
      <c r="K136" s="158"/>
      <c r="L136" s="158"/>
      <c r="M136" s="173"/>
      <c r="N136" s="160"/>
      <c r="O136" s="160"/>
      <c r="P136" s="562" t="s">
        <v>207</v>
      </c>
    </row>
    <row r="137" spans="1:16" ht="54.75" hidden="1" customHeight="1" x14ac:dyDescent="0.3">
      <c r="A137" s="604"/>
      <c r="B137" s="606"/>
      <c r="C137" s="580"/>
      <c r="D137" s="580"/>
      <c r="E137" s="562" t="s">
        <v>7</v>
      </c>
      <c r="F137" s="580"/>
      <c r="G137" s="163">
        <f>G139+G140</f>
        <v>10.18123771</v>
      </c>
      <c r="H137" s="163">
        <f t="shared" ref="H137:M137" si="30">H139+H140</f>
        <v>132.59059999999999</v>
      </c>
      <c r="I137" s="163">
        <f t="shared" si="30"/>
        <v>0</v>
      </c>
      <c r="J137" s="163">
        <f t="shared" si="30"/>
        <v>0</v>
      </c>
      <c r="K137" s="163">
        <f t="shared" si="30"/>
        <v>0</v>
      </c>
      <c r="L137" s="163">
        <f t="shared" si="30"/>
        <v>0</v>
      </c>
      <c r="M137" s="163">
        <f t="shared" si="30"/>
        <v>0</v>
      </c>
      <c r="N137" s="157" t="s">
        <v>41</v>
      </c>
      <c r="O137" s="157" t="s">
        <v>28</v>
      </c>
      <c r="P137" s="580"/>
    </row>
    <row r="138" spans="1:16" ht="78" hidden="1" customHeight="1" x14ac:dyDescent="0.3">
      <c r="A138" s="582"/>
      <c r="B138" s="589"/>
      <c r="C138" s="563"/>
      <c r="D138" s="563"/>
      <c r="E138" s="563"/>
      <c r="F138" s="563"/>
      <c r="G138" s="163">
        <f>G141</f>
        <v>0</v>
      </c>
      <c r="H138" s="163">
        <f t="shared" ref="H138:M138" si="31">H141</f>
        <v>200</v>
      </c>
      <c r="I138" s="163">
        <f t="shared" si="31"/>
        <v>0</v>
      </c>
      <c r="J138" s="163">
        <f t="shared" si="31"/>
        <v>0</v>
      </c>
      <c r="K138" s="163">
        <f t="shared" si="31"/>
        <v>0</v>
      </c>
      <c r="L138" s="163">
        <f t="shared" si="31"/>
        <v>0</v>
      </c>
      <c r="M138" s="163">
        <f t="shared" si="31"/>
        <v>0</v>
      </c>
      <c r="N138" s="157" t="s">
        <v>6</v>
      </c>
      <c r="O138" s="157" t="s">
        <v>29</v>
      </c>
      <c r="P138" s="563"/>
    </row>
    <row r="139" spans="1:16" ht="78" hidden="1" customHeight="1" x14ac:dyDescent="0.3">
      <c r="A139" s="156"/>
      <c r="B139" s="458" t="s">
        <v>353</v>
      </c>
      <c r="C139" s="157"/>
      <c r="D139" s="462" t="s">
        <v>143</v>
      </c>
      <c r="E139" s="157" t="s">
        <v>7</v>
      </c>
      <c r="F139" s="237"/>
      <c r="G139" s="163">
        <v>8.9285710000000004E-2</v>
      </c>
      <c r="H139" s="163">
        <v>24.738</v>
      </c>
      <c r="I139" s="165"/>
      <c r="J139" s="165"/>
      <c r="K139" s="165"/>
      <c r="L139" s="165"/>
      <c r="M139" s="177"/>
      <c r="N139" s="157" t="s">
        <v>41</v>
      </c>
      <c r="O139" s="157" t="s">
        <v>28</v>
      </c>
      <c r="P139" s="562" t="s">
        <v>209</v>
      </c>
    </row>
    <row r="140" spans="1:16" ht="60.75" hidden="1" customHeight="1" x14ac:dyDescent="0.3">
      <c r="A140" s="581"/>
      <c r="B140" s="605" t="s">
        <v>208</v>
      </c>
      <c r="C140" s="562"/>
      <c r="D140" s="562" t="s">
        <v>143</v>
      </c>
      <c r="E140" s="562" t="s">
        <v>7</v>
      </c>
      <c r="F140" s="237"/>
      <c r="G140" s="163">
        <v>10.091951999999999</v>
      </c>
      <c r="H140" s="163">
        <v>107.8526</v>
      </c>
      <c r="I140" s="165"/>
      <c r="J140" s="163"/>
      <c r="K140" s="163"/>
      <c r="L140" s="163"/>
      <c r="M140" s="177"/>
      <c r="N140" s="157" t="s">
        <v>41</v>
      </c>
      <c r="O140" s="157" t="s">
        <v>28</v>
      </c>
      <c r="P140" s="580"/>
    </row>
    <row r="141" spans="1:16" ht="94.5" hidden="1" customHeight="1" x14ac:dyDescent="0.3">
      <c r="A141" s="582"/>
      <c r="B141" s="589"/>
      <c r="C141" s="563"/>
      <c r="D141" s="563"/>
      <c r="E141" s="563"/>
      <c r="F141" s="237"/>
      <c r="G141" s="163"/>
      <c r="H141" s="163">
        <v>200</v>
      </c>
      <c r="I141" s="163"/>
      <c r="J141" s="163"/>
      <c r="K141" s="163"/>
      <c r="L141" s="163"/>
      <c r="M141" s="177"/>
      <c r="N141" s="157" t="s">
        <v>6</v>
      </c>
      <c r="O141" s="157" t="s">
        <v>29</v>
      </c>
      <c r="P141" s="563"/>
    </row>
    <row r="142" spans="1:16" s="257" customFormat="1" hidden="1" x14ac:dyDescent="0.3">
      <c r="A142" s="138"/>
      <c r="B142" s="476" t="s">
        <v>145</v>
      </c>
      <c r="C142" s="121"/>
      <c r="D142" s="140"/>
      <c r="E142" s="140"/>
      <c r="F142" s="140"/>
      <c r="G142" s="424">
        <f>G143+G144+G145+G146+G147</f>
        <v>10.18123771</v>
      </c>
      <c r="H142" s="424">
        <f t="shared" ref="H142:M142" si="32">H143+H144+H145+H146+H147</f>
        <v>332.59059999999999</v>
      </c>
      <c r="I142" s="424">
        <f t="shared" si="32"/>
        <v>0</v>
      </c>
      <c r="J142" s="424">
        <f t="shared" si="32"/>
        <v>0</v>
      </c>
      <c r="K142" s="424">
        <f t="shared" si="32"/>
        <v>0</v>
      </c>
      <c r="L142" s="424">
        <f t="shared" si="32"/>
        <v>0</v>
      </c>
      <c r="M142" s="424">
        <f t="shared" si="32"/>
        <v>0</v>
      </c>
      <c r="N142" s="171"/>
      <c r="O142" s="171"/>
      <c r="P142" s="106"/>
    </row>
    <row r="143" spans="1:16" s="258" customFormat="1" ht="15.75" hidden="1" x14ac:dyDescent="0.25">
      <c r="A143" s="73"/>
      <c r="B143" s="3" t="s">
        <v>146</v>
      </c>
      <c r="C143" s="13"/>
      <c r="D143" s="13"/>
      <c r="E143" s="13"/>
      <c r="F143" s="13"/>
      <c r="G143" s="45">
        <v>0</v>
      </c>
      <c r="H143" s="45">
        <v>0</v>
      </c>
      <c r="I143" s="45">
        <v>0</v>
      </c>
      <c r="J143" s="45">
        <v>0</v>
      </c>
      <c r="K143" s="45">
        <v>0</v>
      </c>
      <c r="L143" s="45">
        <v>0</v>
      </c>
      <c r="M143" s="45">
        <v>0</v>
      </c>
      <c r="N143" s="41"/>
      <c r="O143" s="41"/>
      <c r="P143" s="273"/>
    </row>
    <row r="144" spans="1:16" s="258" customFormat="1" ht="15.75" hidden="1" x14ac:dyDescent="0.25">
      <c r="A144" s="73"/>
      <c r="B144" s="3" t="s">
        <v>147</v>
      </c>
      <c r="C144" s="13"/>
      <c r="D144" s="13"/>
      <c r="E144" s="13"/>
      <c r="F144" s="13"/>
      <c r="G144" s="45">
        <f t="shared" ref="G144:M144" si="33">G138</f>
        <v>0</v>
      </c>
      <c r="H144" s="45">
        <f t="shared" si="33"/>
        <v>200</v>
      </c>
      <c r="I144" s="45">
        <f t="shared" si="33"/>
        <v>0</v>
      </c>
      <c r="J144" s="45">
        <f t="shared" si="33"/>
        <v>0</v>
      </c>
      <c r="K144" s="45">
        <f t="shared" si="33"/>
        <v>0</v>
      </c>
      <c r="L144" s="45">
        <f t="shared" si="33"/>
        <v>0</v>
      </c>
      <c r="M144" s="45">
        <f t="shared" si="33"/>
        <v>0</v>
      </c>
      <c r="N144" s="41"/>
      <c r="O144" s="41"/>
      <c r="P144" s="273"/>
    </row>
    <row r="145" spans="1:16" s="258" customFormat="1" ht="15.75" hidden="1" x14ac:dyDescent="0.25">
      <c r="A145" s="73"/>
      <c r="B145" s="3" t="s">
        <v>148</v>
      </c>
      <c r="C145" s="13"/>
      <c r="D145" s="13"/>
      <c r="E145" s="13"/>
      <c r="F145" s="13"/>
      <c r="G145" s="45">
        <f>G137</f>
        <v>10.18123771</v>
      </c>
      <c r="H145" s="45">
        <f t="shared" ref="H145:M145" si="34">H137</f>
        <v>132.59059999999999</v>
      </c>
      <c r="I145" s="45">
        <f t="shared" si="34"/>
        <v>0</v>
      </c>
      <c r="J145" s="45">
        <f t="shared" si="34"/>
        <v>0</v>
      </c>
      <c r="K145" s="45">
        <f t="shared" si="34"/>
        <v>0</v>
      </c>
      <c r="L145" s="45">
        <f t="shared" si="34"/>
        <v>0</v>
      </c>
      <c r="M145" s="45">
        <f t="shared" si="34"/>
        <v>0</v>
      </c>
      <c r="N145" s="41"/>
      <c r="O145" s="41"/>
      <c r="P145" s="273"/>
    </row>
    <row r="146" spans="1:16" s="258" customFormat="1" ht="15.75" hidden="1" x14ac:dyDescent="0.25">
      <c r="A146" s="73"/>
      <c r="B146" s="2" t="s">
        <v>147</v>
      </c>
      <c r="C146" s="13"/>
      <c r="D146" s="13"/>
      <c r="E146" s="13"/>
      <c r="F146" s="13"/>
      <c r="G146" s="45">
        <v>0</v>
      </c>
      <c r="H146" s="45">
        <v>0</v>
      </c>
      <c r="I146" s="45">
        <v>0</v>
      </c>
      <c r="J146" s="45">
        <v>0</v>
      </c>
      <c r="K146" s="45">
        <v>0</v>
      </c>
      <c r="L146" s="45">
        <v>0</v>
      </c>
      <c r="M146" s="45">
        <v>0</v>
      </c>
      <c r="N146" s="41"/>
      <c r="O146" s="41"/>
      <c r="P146" s="273"/>
    </row>
    <row r="147" spans="1:16" s="258" customFormat="1" ht="15.75" hidden="1" x14ac:dyDescent="0.25">
      <c r="A147" s="73"/>
      <c r="B147" s="498" t="s">
        <v>251</v>
      </c>
      <c r="C147" s="13"/>
      <c r="D147" s="13"/>
      <c r="E147" s="13"/>
      <c r="F147" s="13"/>
      <c r="G147" s="14">
        <v>0</v>
      </c>
      <c r="H147" s="14">
        <v>0</v>
      </c>
      <c r="I147" s="14">
        <v>0</v>
      </c>
      <c r="J147" s="45">
        <v>0</v>
      </c>
      <c r="K147" s="45">
        <v>0</v>
      </c>
      <c r="L147" s="45">
        <v>0</v>
      </c>
      <c r="M147" s="45">
        <v>0</v>
      </c>
      <c r="N147" s="41"/>
      <c r="O147" s="41"/>
      <c r="P147" s="273"/>
    </row>
    <row r="148" spans="1:16" hidden="1" x14ac:dyDescent="0.3">
      <c r="A148" s="156"/>
      <c r="B148" s="463" t="s">
        <v>210</v>
      </c>
      <c r="C148" s="157"/>
      <c r="D148" s="157"/>
      <c r="E148" s="157"/>
      <c r="F148" s="157"/>
      <c r="G148" s="157"/>
      <c r="H148" s="157"/>
      <c r="I148" s="157"/>
      <c r="J148" s="96"/>
      <c r="K148" s="96"/>
      <c r="L148" s="96"/>
      <c r="M148" s="97"/>
      <c r="N148" s="160"/>
      <c r="O148" s="160"/>
      <c r="P148" s="224"/>
    </row>
    <row r="149" spans="1:16" s="268" customFormat="1" ht="111" hidden="1" customHeight="1" x14ac:dyDescent="0.3">
      <c r="A149" s="144"/>
      <c r="B149" s="145" t="s">
        <v>354</v>
      </c>
      <c r="C149" s="146" t="s">
        <v>356</v>
      </c>
      <c r="D149" s="652" t="s">
        <v>143</v>
      </c>
      <c r="E149" s="146" t="s">
        <v>1</v>
      </c>
      <c r="F149" s="146"/>
      <c r="G149" s="146"/>
      <c r="H149" s="146"/>
      <c r="I149" s="136">
        <v>60.9</v>
      </c>
      <c r="J149" s="136">
        <v>62.4</v>
      </c>
      <c r="K149" s="136">
        <v>63.9</v>
      </c>
      <c r="L149" s="136">
        <v>65.900000000000006</v>
      </c>
      <c r="M149" s="161">
        <v>66.900000000000006</v>
      </c>
      <c r="N149" s="267"/>
      <c r="O149" s="267"/>
      <c r="P149" s="202"/>
    </row>
    <row r="150" spans="1:16" s="268" customFormat="1" ht="109.5" hidden="1" customHeight="1" x14ac:dyDescent="0.3">
      <c r="A150" s="151"/>
      <c r="B150" s="468" t="s">
        <v>140</v>
      </c>
      <c r="C150" s="467" t="s">
        <v>355</v>
      </c>
      <c r="D150" s="653"/>
      <c r="E150" s="146" t="s">
        <v>1</v>
      </c>
      <c r="F150" s="152"/>
      <c r="G150" s="146">
        <v>43.1</v>
      </c>
      <c r="H150" s="147">
        <v>51.8</v>
      </c>
      <c r="I150" s="136">
        <v>56.8</v>
      </c>
      <c r="J150" s="136">
        <v>58.1</v>
      </c>
      <c r="K150" s="136">
        <v>60</v>
      </c>
      <c r="L150" s="136">
        <v>62</v>
      </c>
      <c r="M150" s="161">
        <v>63</v>
      </c>
      <c r="N150" s="267"/>
      <c r="O150" s="267"/>
      <c r="P150" s="202"/>
    </row>
    <row r="151" spans="1:16" ht="39" hidden="1" customHeight="1" x14ac:dyDescent="0.3">
      <c r="A151" s="581"/>
      <c r="B151" s="588" t="s">
        <v>211</v>
      </c>
      <c r="C151" s="572" t="s">
        <v>558</v>
      </c>
      <c r="D151" s="562" t="s">
        <v>143</v>
      </c>
      <c r="E151" s="469" t="s">
        <v>212</v>
      </c>
      <c r="F151" s="562" t="s">
        <v>202</v>
      </c>
      <c r="G151" s="149">
        <v>14</v>
      </c>
      <c r="H151" s="149">
        <v>17</v>
      </c>
      <c r="I151" s="149">
        <v>10</v>
      </c>
      <c r="J151" s="149"/>
      <c r="K151" s="139"/>
      <c r="L151" s="139"/>
      <c r="M151" s="155"/>
      <c r="N151" s="160"/>
      <c r="O151" s="160"/>
      <c r="P151" s="224"/>
    </row>
    <row r="152" spans="1:16" ht="67.5" hidden="1" customHeight="1" x14ac:dyDescent="0.3">
      <c r="A152" s="604"/>
      <c r="B152" s="606"/>
      <c r="C152" s="608"/>
      <c r="D152" s="580"/>
      <c r="E152" s="562" t="s">
        <v>7</v>
      </c>
      <c r="F152" s="580"/>
      <c r="G152" s="165">
        <v>1113.6279999999999</v>
      </c>
      <c r="H152" s="165">
        <v>1222.905</v>
      </c>
      <c r="I152" s="165">
        <f>I154+I155+I156+I157+I158+I159+I160+I161+I162+I163</f>
        <v>565.70899999999983</v>
      </c>
      <c r="J152" s="165">
        <f t="shared" ref="J152:M152" si="35">J154+J155+J156+J157+J158+J159+J160+J161+J162+J163</f>
        <v>0</v>
      </c>
      <c r="K152" s="165">
        <f t="shared" si="35"/>
        <v>0</v>
      </c>
      <c r="L152" s="165">
        <f t="shared" si="35"/>
        <v>0</v>
      </c>
      <c r="M152" s="165">
        <f t="shared" si="35"/>
        <v>0</v>
      </c>
      <c r="N152" s="166" t="s">
        <v>41</v>
      </c>
      <c r="O152" s="166" t="s">
        <v>118</v>
      </c>
      <c r="P152" s="224"/>
    </row>
    <row r="153" spans="1:16" ht="67.5" hidden="1" customHeight="1" x14ac:dyDescent="0.3">
      <c r="A153" s="582"/>
      <c r="B153" s="589"/>
      <c r="C153" s="573"/>
      <c r="D153" s="563"/>
      <c r="E153" s="563"/>
      <c r="F153" s="563"/>
      <c r="G153" s="165">
        <v>102.639</v>
      </c>
      <c r="H153" s="165">
        <v>0.45600000000000002</v>
      </c>
      <c r="I153" s="165"/>
      <c r="J153" s="165"/>
      <c r="K153" s="165"/>
      <c r="L153" s="165"/>
      <c r="M153" s="167"/>
      <c r="N153" s="478" t="s">
        <v>376</v>
      </c>
      <c r="O153" s="166" t="s">
        <v>60</v>
      </c>
      <c r="P153" s="224"/>
    </row>
    <row r="154" spans="1:16" s="257" customFormat="1" ht="94.5" hidden="1" customHeight="1" x14ac:dyDescent="0.3">
      <c r="A154" s="168"/>
      <c r="B154" s="466" t="s">
        <v>213</v>
      </c>
      <c r="C154" s="138"/>
      <c r="D154" s="478" t="s">
        <v>143</v>
      </c>
      <c r="E154" s="138" t="s">
        <v>7</v>
      </c>
      <c r="F154" s="138"/>
      <c r="G154" s="165"/>
      <c r="H154" s="165">
        <v>20.594999999999999</v>
      </c>
      <c r="I154" s="165">
        <v>129.792</v>
      </c>
      <c r="J154" s="165"/>
      <c r="K154" s="165"/>
      <c r="L154" s="165"/>
      <c r="M154" s="167"/>
      <c r="N154" s="170" t="s">
        <v>41</v>
      </c>
      <c r="O154" s="170" t="s">
        <v>88</v>
      </c>
      <c r="P154" s="106"/>
    </row>
    <row r="155" spans="1:16" s="257" customFormat="1" ht="101.25" hidden="1" customHeight="1" x14ac:dyDescent="0.3">
      <c r="A155" s="168"/>
      <c r="B155" s="466" t="s">
        <v>214</v>
      </c>
      <c r="C155" s="138"/>
      <c r="D155" s="478" t="s">
        <v>143</v>
      </c>
      <c r="E155" s="138" t="s">
        <v>7</v>
      </c>
      <c r="F155" s="138"/>
      <c r="G155" s="165"/>
      <c r="H155" s="165"/>
      <c r="I155" s="165">
        <v>393.41300000000001</v>
      </c>
      <c r="J155" s="165"/>
      <c r="K155" s="165"/>
      <c r="L155" s="165"/>
      <c r="M155" s="167"/>
      <c r="N155" s="170" t="s">
        <v>41</v>
      </c>
      <c r="O155" s="170" t="s">
        <v>88</v>
      </c>
      <c r="P155" s="106"/>
    </row>
    <row r="156" spans="1:16" s="257" customFormat="1" ht="104.25" hidden="1" customHeight="1" x14ac:dyDescent="0.3">
      <c r="A156" s="168"/>
      <c r="B156" s="466" t="s">
        <v>215</v>
      </c>
      <c r="C156" s="138"/>
      <c r="D156" s="478" t="s">
        <v>143</v>
      </c>
      <c r="E156" s="138" t="s">
        <v>7</v>
      </c>
      <c r="F156" s="138"/>
      <c r="G156" s="165"/>
      <c r="H156" s="165">
        <v>11.910399999999999</v>
      </c>
      <c r="I156" s="165">
        <v>0.16300000000000001</v>
      </c>
      <c r="J156" s="165"/>
      <c r="K156" s="165"/>
      <c r="L156" s="165"/>
      <c r="M156" s="167"/>
      <c r="N156" s="170" t="s">
        <v>41</v>
      </c>
      <c r="O156" s="170" t="s">
        <v>88</v>
      </c>
      <c r="P156" s="106"/>
    </row>
    <row r="157" spans="1:16" s="257" customFormat="1" ht="93.75" hidden="1" x14ac:dyDescent="0.3">
      <c r="A157" s="168"/>
      <c r="B157" s="242" t="s">
        <v>216</v>
      </c>
      <c r="C157" s="138"/>
      <c r="D157" s="478" t="s">
        <v>143</v>
      </c>
      <c r="E157" s="138" t="s">
        <v>7</v>
      </c>
      <c r="F157" s="138"/>
      <c r="G157" s="165"/>
      <c r="H157" s="165">
        <v>81.283299999999997</v>
      </c>
      <c r="I157" s="165">
        <v>0.3</v>
      </c>
      <c r="J157" s="165"/>
      <c r="K157" s="165"/>
      <c r="L157" s="165"/>
      <c r="M157" s="167"/>
      <c r="N157" s="170" t="s">
        <v>41</v>
      </c>
      <c r="O157" s="170" t="s">
        <v>88</v>
      </c>
      <c r="P157" s="106"/>
    </row>
    <row r="158" spans="1:16" s="257" customFormat="1" ht="64.5" hidden="1" customHeight="1" x14ac:dyDescent="0.3">
      <c r="A158" s="168"/>
      <c r="B158" s="242" t="s">
        <v>217</v>
      </c>
      <c r="C158" s="138"/>
      <c r="D158" s="478" t="s">
        <v>143</v>
      </c>
      <c r="E158" s="138" t="s">
        <v>7</v>
      </c>
      <c r="F158" s="138"/>
      <c r="G158" s="165"/>
      <c r="H158" s="165">
        <v>69.813000000000002</v>
      </c>
      <c r="I158" s="165">
        <v>0.66</v>
      </c>
      <c r="J158" s="165"/>
      <c r="K158" s="165"/>
      <c r="L158" s="165"/>
      <c r="M158" s="167"/>
      <c r="N158" s="170" t="s">
        <v>41</v>
      </c>
      <c r="O158" s="170" t="s">
        <v>88</v>
      </c>
      <c r="P158" s="106"/>
    </row>
    <row r="159" spans="1:16" s="257" customFormat="1" ht="131.25" hidden="1" x14ac:dyDescent="0.3">
      <c r="A159" s="168"/>
      <c r="B159" s="169" t="s">
        <v>218</v>
      </c>
      <c r="C159" s="138"/>
      <c r="D159" s="478" t="s">
        <v>143</v>
      </c>
      <c r="E159" s="138" t="s">
        <v>7</v>
      </c>
      <c r="F159" s="138"/>
      <c r="G159" s="165">
        <v>113.0069</v>
      </c>
      <c r="H159" s="165">
        <v>42.843499999999999</v>
      </c>
      <c r="I159" s="165">
        <v>0.32900000000000001</v>
      </c>
      <c r="J159" s="165"/>
      <c r="K159" s="165"/>
      <c r="L159" s="165"/>
      <c r="M159" s="167"/>
      <c r="N159" s="170" t="s">
        <v>41</v>
      </c>
      <c r="O159" s="170" t="s">
        <v>89</v>
      </c>
      <c r="P159" s="106"/>
    </row>
    <row r="160" spans="1:16" s="257" customFormat="1" ht="112.5" hidden="1" x14ac:dyDescent="0.3">
      <c r="A160" s="168"/>
      <c r="B160" s="470" t="s">
        <v>219</v>
      </c>
      <c r="C160" s="138"/>
      <c r="D160" s="478" t="s">
        <v>143</v>
      </c>
      <c r="E160" s="138" t="s">
        <v>7</v>
      </c>
      <c r="F160" s="138"/>
      <c r="G160" s="165"/>
      <c r="H160" s="165">
        <v>90.420400000000001</v>
      </c>
      <c r="I160" s="165">
        <v>0.122</v>
      </c>
      <c r="J160" s="165"/>
      <c r="K160" s="165"/>
      <c r="L160" s="165"/>
      <c r="M160" s="167"/>
      <c r="N160" s="170" t="s">
        <v>41</v>
      </c>
      <c r="O160" s="170" t="s">
        <v>89</v>
      </c>
      <c r="P160" s="106"/>
    </row>
    <row r="161" spans="1:16" s="257" customFormat="1" ht="95.25" hidden="1" customHeight="1" x14ac:dyDescent="0.3">
      <c r="A161" s="168"/>
      <c r="B161" s="169" t="s">
        <v>220</v>
      </c>
      <c r="C161" s="138"/>
      <c r="D161" s="478" t="s">
        <v>143</v>
      </c>
      <c r="E161" s="138" t="s">
        <v>7</v>
      </c>
      <c r="F161" s="138"/>
      <c r="G161" s="165"/>
      <c r="H161" s="165">
        <v>161.40360000000001</v>
      </c>
      <c r="I161" s="165">
        <v>0.37</v>
      </c>
      <c r="J161" s="165"/>
      <c r="K161" s="165"/>
      <c r="L161" s="165"/>
      <c r="M161" s="167"/>
      <c r="N161" s="170" t="s">
        <v>41</v>
      </c>
      <c r="O161" s="170" t="s">
        <v>89</v>
      </c>
      <c r="P161" s="106"/>
    </row>
    <row r="162" spans="1:16" s="257" customFormat="1" ht="78.75" hidden="1" customHeight="1" x14ac:dyDescent="0.3">
      <c r="A162" s="168"/>
      <c r="B162" s="169" t="s">
        <v>221</v>
      </c>
      <c r="C162" s="138"/>
      <c r="D162" s="478" t="s">
        <v>143</v>
      </c>
      <c r="E162" s="138" t="s">
        <v>7</v>
      </c>
      <c r="F162" s="138"/>
      <c r="G162" s="165"/>
      <c r="H162" s="165">
        <v>18.1113</v>
      </c>
      <c r="I162" s="165">
        <v>0.56000000000000005</v>
      </c>
      <c r="J162" s="165"/>
      <c r="K162" s="165"/>
      <c r="L162" s="165"/>
      <c r="M162" s="167"/>
      <c r="N162" s="170" t="s">
        <v>41</v>
      </c>
      <c r="O162" s="170" t="s">
        <v>89</v>
      </c>
      <c r="P162" s="106"/>
    </row>
    <row r="163" spans="1:16" s="257" customFormat="1" ht="81.75" hidden="1" customHeight="1" x14ac:dyDescent="0.3">
      <c r="A163" s="168"/>
      <c r="B163" s="472" t="s">
        <v>222</v>
      </c>
      <c r="C163" s="138"/>
      <c r="D163" s="478" t="s">
        <v>143</v>
      </c>
      <c r="E163" s="138" t="s">
        <v>7</v>
      </c>
      <c r="F163" s="138"/>
      <c r="G163" s="165"/>
      <c r="H163" s="165">
        <v>110.7685</v>
      </c>
      <c r="I163" s="165">
        <v>40</v>
      </c>
      <c r="J163" s="165"/>
      <c r="K163" s="165"/>
      <c r="L163" s="165"/>
      <c r="M163" s="167"/>
      <c r="N163" s="170" t="s">
        <v>41</v>
      </c>
      <c r="O163" s="170" t="s">
        <v>90</v>
      </c>
      <c r="P163" s="106"/>
    </row>
    <row r="164" spans="1:16" s="257" customFormat="1" ht="51" hidden="1" customHeight="1" x14ac:dyDescent="0.3">
      <c r="A164" s="559"/>
      <c r="B164" s="560" t="s">
        <v>357</v>
      </c>
      <c r="C164" s="561" t="s">
        <v>558</v>
      </c>
      <c r="D164" s="562" t="s">
        <v>143</v>
      </c>
      <c r="E164" s="309" t="s">
        <v>212</v>
      </c>
      <c r="F164" s="564" t="s">
        <v>202</v>
      </c>
      <c r="G164" s="149">
        <v>9</v>
      </c>
      <c r="H164" s="149">
        <v>11</v>
      </c>
      <c r="I164" s="149">
        <v>3</v>
      </c>
      <c r="J164" s="149">
        <v>1</v>
      </c>
      <c r="K164" s="149">
        <v>14</v>
      </c>
      <c r="L164" s="149"/>
      <c r="M164" s="150"/>
      <c r="N164" s="160"/>
      <c r="O164" s="160"/>
      <c r="P164" s="106"/>
    </row>
    <row r="165" spans="1:16" s="257" customFormat="1" ht="81" hidden="1" customHeight="1" x14ac:dyDescent="0.3">
      <c r="A165" s="559"/>
      <c r="B165" s="560"/>
      <c r="C165" s="561"/>
      <c r="D165" s="563"/>
      <c r="E165" s="309" t="s">
        <v>7</v>
      </c>
      <c r="F165" s="564"/>
      <c r="G165" s="165">
        <v>1454.9293</v>
      </c>
      <c r="H165" s="165">
        <v>218.0026</v>
      </c>
      <c r="I165" s="165">
        <f>I166+I167+I168+I169+I170+I171+I172+I173+I174+I175+I176+I177+I178+I179+I180</f>
        <v>58.513900000000007</v>
      </c>
      <c r="J165" s="165">
        <f t="shared" ref="J165:M165" si="36">J166+J167+J168+J169+J170+J171+J172+J173+J174+J175+J176+J177+J178+J179+J180</f>
        <v>20.914000000000001</v>
      </c>
      <c r="K165" s="165">
        <f t="shared" si="36"/>
        <v>3917.3740000000007</v>
      </c>
      <c r="L165" s="165">
        <f t="shared" si="36"/>
        <v>0</v>
      </c>
      <c r="M165" s="165">
        <f t="shared" si="36"/>
        <v>0</v>
      </c>
      <c r="N165" s="166" t="s">
        <v>41</v>
      </c>
      <c r="O165" s="166" t="s">
        <v>117</v>
      </c>
      <c r="P165" s="106"/>
    </row>
    <row r="166" spans="1:16" s="257" customFormat="1" ht="75" hidden="1" x14ac:dyDescent="0.3">
      <c r="A166" s="403"/>
      <c r="B166" s="406" t="s">
        <v>223</v>
      </c>
      <c r="C166" s="391"/>
      <c r="D166" s="402" t="s">
        <v>143</v>
      </c>
      <c r="E166" s="402" t="s">
        <v>7</v>
      </c>
      <c r="F166" s="391"/>
      <c r="G166" s="165"/>
      <c r="H166" s="165"/>
      <c r="I166" s="165"/>
      <c r="J166" s="165"/>
      <c r="K166" s="425">
        <v>270</v>
      </c>
      <c r="L166" s="165"/>
      <c r="M166" s="167"/>
      <c r="N166" s="166" t="s">
        <v>41</v>
      </c>
      <c r="O166" s="170" t="s">
        <v>116</v>
      </c>
      <c r="P166" s="106"/>
    </row>
    <row r="167" spans="1:16" s="257" customFormat="1" ht="75" hidden="1" x14ac:dyDescent="0.3">
      <c r="A167" s="403"/>
      <c r="B167" s="406" t="s">
        <v>224</v>
      </c>
      <c r="C167" s="391"/>
      <c r="D167" s="402" t="s">
        <v>143</v>
      </c>
      <c r="E167" s="402" t="s">
        <v>7</v>
      </c>
      <c r="F167" s="391"/>
      <c r="G167" s="165"/>
      <c r="H167" s="165"/>
      <c r="I167" s="165"/>
      <c r="J167" s="165"/>
      <c r="K167" s="425">
        <v>450</v>
      </c>
      <c r="L167" s="165"/>
      <c r="M167" s="167"/>
      <c r="N167" s="166" t="s">
        <v>41</v>
      </c>
      <c r="O167" s="170" t="s">
        <v>116</v>
      </c>
      <c r="P167" s="106"/>
    </row>
    <row r="168" spans="1:16" s="257" customFormat="1" ht="75" hidden="1" x14ac:dyDescent="0.3">
      <c r="A168" s="403"/>
      <c r="B168" s="406" t="s">
        <v>225</v>
      </c>
      <c r="C168" s="391"/>
      <c r="D168" s="471" t="s">
        <v>143</v>
      </c>
      <c r="E168" s="402" t="s">
        <v>7</v>
      </c>
      <c r="F168" s="391"/>
      <c r="G168" s="165"/>
      <c r="H168" s="165"/>
      <c r="I168" s="165"/>
      <c r="J168" s="165"/>
      <c r="K168" s="425">
        <v>42.680999999999997</v>
      </c>
      <c r="L168" s="165"/>
      <c r="M168" s="167"/>
      <c r="N168" s="166" t="s">
        <v>41</v>
      </c>
      <c r="O168" s="170" t="s">
        <v>116</v>
      </c>
      <c r="P168" s="106"/>
    </row>
    <row r="169" spans="1:16" s="257" customFormat="1" ht="72.75" hidden="1" customHeight="1" x14ac:dyDescent="0.3">
      <c r="A169" s="403"/>
      <c r="B169" s="406" t="s">
        <v>226</v>
      </c>
      <c r="C169" s="391"/>
      <c r="D169" s="471" t="s">
        <v>143</v>
      </c>
      <c r="E169" s="402" t="s">
        <v>7</v>
      </c>
      <c r="F169" s="391"/>
      <c r="G169" s="165"/>
      <c r="H169" s="165"/>
      <c r="I169" s="165"/>
      <c r="J169" s="165"/>
      <c r="K169" s="425">
        <v>1800</v>
      </c>
      <c r="L169" s="165"/>
      <c r="M169" s="167"/>
      <c r="N169" s="166" t="s">
        <v>41</v>
      </c>
      <c r="O169" s="170" t="s">
        <v>116</v>
      </c>
      <c r="P169" s="106"/>
    </row>
    <row r="170" spans="1:16" s="257" customFormat="1" ht="75.75" hidden="1" customHeight="1" x14ac:dyDescent="0.3">
      <c r="A170" s="403"/>
      <c r="B170" s="406" t="s">
        <v>227</v>
      </c>
      <c r="C170" s="391"/>
      <c r="D170" s="471" t="s">
        <v>143</v>
      </c>
      <c r="E170" s="402" t="s">
        <v>7</v>
      </c>
      <c r="F170" s="391"/>
      <c r="G170" s="165"/>
      <c r="H170" s="165"/>
      <c r="I170" s="165"/>
      <c r="J170" s="165"/>
      <c r="K170" s="425">
        <v>720</v>
      </c>
      <c r="L170" s="165"/>
      <c r="M170" s="167"/>
      <c r="N170" s="166" t="s">
        <v>41</v>
      </c>
      <c r="O170" s="170" t="s">
        <v>116</v>
      </c>
      <c r="P170" s="106"/>
    </row>
    <row r="171" spans="1:16" s="257" customFormat="1" ht="75" hidden="1" x14ac:dyDescent="0.3">
      <c r="A171" s="403"/>
      <c r="B171" s="406" t="s">
        <v>228</v>
      </c>
      <c r="C171" s="391"/>
      <c r="D171" s="471" t="s">
        <v>143</v>
      </c>
      <c r="E171" s="402" t="s">
        <v>7</v>
      </c>
      <c r="F171" s="391"/>
      <c r="G171" s="165"/>
      <c r="H171" s="165"/>
      <c r="I171" s="165"/>
      <c r="J171" s="165"/>
      <c r="K171" s="425">
        <v>49.279000000000003</v>
      </c>
      <c r="L171" s="165"/>
      <c r="M171" s="167"/>
      <c r="N171" s="166" t="s">
        <v>41</v>
      </c>
      <c r="O171" s="170" t="s">
        <v>78</v>
      </c>
      <c r="P171" s="106"/>
    </row>
    <row r="172" spans="1:16" s="257" customFormat="1" ht="75" hidden="1" x14ac:dyDescent="0.3">
      <c r="A172" s="403"/>
      <c r="B172" s="406" t="s">
        <v>229</v>
      </c>
      <c r="C172" s="391"/>
      <c r="D172" s="471" t="s">
        <v>143</v>
      </c>
      <c r="E172" s="402" t="s">
        <v>7</v>
      </c>
      <c r="F172" s="391"/>
      <c r="G172" s="165"/>
      <c r="H172" s="165"/>
      <c r="I172" s="165"/>
      <c r="J172" s="165"/>
      <c r="K172" s="425">
        <v>47.738999999999997</v>
      </c>
      <c r="L172" s="165"/>
      <c r="M172" s="167"/>
      <c r="N172" s="166" t="s">
        <v>41</v>
      </c>
      <c r="O172" s="170" t="s">
        <v>78</v>
      </c>
      <c r="P172" s="106"/>
    </row>
    <row r="173" spans="1:16" s="257" customFormat="1" ht="102" hidden="1" customHeight="1" x14ac:dyDescent="0.3">
      <c r="A173" s="403"/>
      <c r="B173" s="406" t="s">
        <v>230</v>
      </c>
      <c r="C173" s="391"/>
      <c r="D173" s="471" t="s">
        <v>143</v>
      </c>
      <c r="E173" s="402" t="s">
        <v>7</v>
      </c>
      <c r="F173" s="391"/>
      <c r="G173" s="165"/>
      <c r="H173" s="165"/>
      <c r="I173" s="165"/>
      <c r="J173" s="165"/>
      <c r="K173" s="425">
        <v>46.088000000000001</v>
      </c>
      <c r="L173" s="165"/>
      <c r="M173" s="167"/>
      <c r="N173" s="166" t="s">
        <v>41</v>
      </c>
      <c r="O173" s="170" t="s">
        <v>78</v>
      </c>
      <c r="P173" s="106"/>
    </row>
    <row r="174" spans="1:16" s="257" customFormat="1" ht="97.5" hidden="1" customHeight="1" x14ac:dyDescent="0.3">
      <c r="A174" s="403"/>
      <c r="B174" s="406" t="s">
        <v>231</v>
      </c>
      <c r="C174" s="391"/>
      <c r="D174" s="471" t="s">
        <v>143</v>
      </c>
      <c r="E174" s="402" t="s">
        <v>7</v>
      </c>
      <c r="F174" s="391"/>
      <c r="G174" s="165"/>
      <c r="H174" s="165"/>
      <c r="I174" s="165"/>
      <c r="J174" s="165"/>
      <c r="K174" s="425">
        <v>46.088000000000001</v>
      </c>
      <c r="L174" s="165"/>
      <c r="M174" s="167"/>
      <c r="N174" s="166" t="s">
        <v>41</v>
      </c>
      <c r="O174" s="170" t="s">
        <v>78</v>
      </c>
      <c r="P174" s="106"/>
    </row>
    <row r="175" spans="1:16" s="257" customFormat="1" ht="101.25" hidden="1" customHeight="1" x14ac:dyDescent="0.3">
      <c r="A175" s="403"/>
      <c r="B175" s="406" t="s">
        <v>232</v>
      </c>
      <c r="C175" s="391"/>
      <c r="D175" s="471" t="s">
        <v>143</v>
      </c>
      <c r="E175" s="402" t="s">
        <v>7</v>
      </c>
      <c r="F175" s="391"/>
      <c r="G175" s="165"/>
      <c r="H175" s="165"/>
      <c r="I175" s="165"/>
      <c r="J175" s="165"/>
      <c r="K175" s="425">
        <v>46.088000000000001</v>
      </c>
      <c r="L175" s="165"/>
      <c r="M175" s="167"/>
      <c r="N175" s="166" t="s">
        <v>41</v>
      </c>
      <c r="O175" s="170" t="s">
        <v>78</v>
      </c>
      <c r="P175" s="106"/>
    </row>
    <row r="176" spans="1:16" s="257" customFormat="1" ht="81" hidden="1" customHeight="1" x14ac:dyDescent="0.3">
      <c r="A176" s="403"/>
      <c r="B176" s="406" t="s">
        <v>233</v>
      </c>
      <c r="C176" s="391"/>
      <c r="D176" s="471" t="s">
        <v>143</v>
      </c>
      <c r="E176" s="402" t="s">
        <v>7</v>
      </c>
      <c r="F176" s="391"/>
      <c r="G176" s="165"/>
      <c r="H176" s="165"/>
      <c r="I176" s="165"/>
      <c r="J176" s="165"/>
      <c r="K176" s="425">
        <v>350</v>
      </c>
      <c r="L176" s="165"/>
      <c r="M176" s="167"/>
      <c r="N176" s="166" t="s">
        <v>41</v>
      </c>
      <c r="O176" s="170" t="s">
        <v>116</v>
      </c>
      <c r="P176" s="106"/>
    </row>
    <row r="177" spans="1:16" s="257" customFormat="1" ht="54.75" hidden="1" customHeight="1" x14ac:dyDescent="0.3">
      <c r="A177" s="168"/>
      <c r="B177" s="169" t="s">
        <v>234</v>
      </c>
      <c r="C177" s="138"/>
      <c r="D177" s="471" t="s">
        <v>143</v>
      </c>
      <c r="E177" s="138" t="s">
        <v>7</v>
      </c>
      <c r="F177" s="138"/>
      <c r="G177" s="165"/>
      <c r="H177" s="165"/>
      <c r="I177" s="165">
        <v>20.914000000000001</v>
      </c>
      <c r="J177" s="165">
        <v>20.914000000000001</v>
      </c>
      <c r="K177" s="165"/>
      <c r="L177" s="165"/>
      <c r="M177" s="167"/>
      <c r="N177" s="166" t="s">
        <v>41</v>
      </c>
      <c r="O177" s="166" t="s">
        <v>93</v>
      </c>
      <c r="P177" s="106"/>
    </row>
    <row r="178" spans="1:16" s="257" customFormat="1" ht="57" hidden="1" customHeight="1" x14ac:dyDescent="0.3">
      <c r="A178" s="168"/>
      <c r="B178" s="169" t="s">
        <v>235</v>
      </c>
      <c r="C178" s="138"/>
      <c r="D178" s="471" t="s">
        <v>143</v>
      </c>
      <c r="E178" s="138" t="s">
        <v>7</v>
      </c>
      <c r="F178" s="138"/>
      <c r="G178" s="165"/>
      <c r="H178" s="165"/>
      <c r="I178" s="165">
        <v>17.849900000000002</v>
      </c>
      <c r="J178" s="165"/>
      <c r="K178" s="165">
        <v>17.850000000000001</v>
      </c>
      <c r="L178" s="165"/>
      <c r="M178" s="167"/>
      <c r="N178" s="166" t="s">
        <v>41</v>
      </c>
      <c r="O178" s="166" t="s">
        <v>93</v>
      </c>
      <c r="P178" s="106"/>
    </row>
    <row r="179" spans="1:16" s="257" customFormat="1" ht="59.25" hidden="1" customHeight="1" x14ac:dyDescent="0.3">
      <c r="A179" s="168"/>
      <c r="B179" s="169" t="s">
        <v>236</v>
      </c>
      <c r="C179" s="138"/>
      <c r="D179" s="471" t="s">
        <v>143</v>
      </c>
      <c r="E179" s="138" t="s">
        <v>7</v>
      </c>
      <c r="F179" s="138"/>
      <c r="G179" s="165"/>
      <c r="H179" s="165"/>
      <c r="I179" s="165">
        <v>19.75</v>
      </c>
      <c r="J179" s="165"/>
      <c r="K179" s="165">
        <v>19.75</v>
      </c>
      <c r="L179" s="165"/>
      <c r="M179" s="167"/>
      <c r="N179" s="166" t="s">
        <v>41</v>
      </c>
      <c r="O179" s="166" t="s">
        <v>93</v>
      </c>
      <c r="P179" s="106"/>
    </row>
    <row r="180" spans="1:16" s="257" customFormat="1" ht="58.5" hidden="1" customHeight="1" x14ac:dyDescent="0.3">
      <c r="A180" s="168"/>
      <c r="B180" s="169" t="s">
        <v>237</v>
      </c>
      <c r="C180" s="138"/>
      <c r="D180" s="471" t="s">
        <v>143</v>
      </c>
      <c r="E180" s="138" t="s">
        <v>7</v>
      </c>
      <c r="F180" s="138"/>
      <c r="G180" s="165"/>
      <c r="H180" s="165"/>
      <c r="I180" s="165"/>
      <c r="J180" s="165"/>
      <c r="K180" s="165">
        <v>11.811</v>
      </c>
      <c r="L180" s="165"/>
      <c r="M180" s="167"/>
      <c r="N180" s="166" t="s">
        <v>41</v>
      </c>
      <c r="O180" s="166" t="s">
        <v>93</v>
      </c>
      <c r="P180" s="106"/>
    </row>
    <row r="181" spans="1:16" s="257" customFormat="1" ht="173.25" hidden="1" customHeight="1" x14ac:dyDescent="0.3">
      <c r="A181" s="168"/>
      <c r="B181" s="404" t="s">
        <v>238</v>
      </c>
      <c r="C181" s="138" t="s">
        <v>559</v>
      </c>
      <c r="D181" s="471" t="s">
        <v>143</v>
      </c>
      <c r="E181" s="138" t="s">
        <v>7</v>
      </c>
      <c r="F181" s="138"/>
      <c r="G181" s="165">
        <v>44.602899999999998</v>
      </c>
      <c r="H181" s="165">
        <v>55.321399999999997</v>
      </c>
      <c r="I181" s="165"/>
      <c r="J181" s="165"/>
      <c r="K181" s="165"/>
      <c r="L181" s="165">
        <v>42.619300000000003</v>
      </c>
      <c r="M181" s="167"/>
      <c r="N181" s="170" t="s">
        <v>41</v>
      </c>
      <c r="O181" s="170" t="s">
        <v>57</v>
      </c>
      <c r="P181" s="106"/>
    </row>
    <row r="182" spans="1:16" s="257" customFormat="1" hidden="1" x14ac:dyDescent="0.3">
      <c r="A182" s="138"/>
      <c r="B182" s="476" t="s">
        <v>145</v>
      </c>
      <c r="C182" s="121"/>
      <c r="D182" s="140"/>
      <c r="E182" s="140"/>
      <c r="F182" s="140"/>
      <c r="G182" s="424">
        <f>G183+G184+G185+G186+G187</f>
        <v>2715.7991999999999</v>
      </c>
      <c r="H182" s="424">
        <f t="shared" ref="H182" si="37">H183+H184+H185+H186+H187</f>
        <v>1496.6849999999999</v>
      </c>
      <c r="I182" s="424">
        <f t="shared" ref="I182" si="38">I183+I184+I185+I186+I187</f>
        <v>624.22289999999987</v>
      </c>
      <c r="J182" s="424">
        <f t="shared" ref="J182" si="39">J183+J184+J185+J186+J187</f>
        <v>20.914000000000001</v>
      </c>
      <c r="K182" s="424">
        <f t="shared" ref="K182" si="40">K183+K184+K185+K186+K187</f>
        <v>3917.3740000000007</v>
      </c>
      <c r="L182" s="424">
        <f t="shared" ref="L182" si="41">L183+L184+L185+L186+L187</f>
        <v>42.619300000000003</v>
      </c>
      <c r="M182" s="424">
        <f t="shared" ref="M182" si="42">M183+M184+M185+M186+M187</f>
        <v>0</v>
      </c>
      <c r="N182" s="170"/>
      <c r="O182" s="170"/>
      <c r="P182" s="106"/>
    </row>
    <row r="183" spans="1:16" s="264" customFormat="1" ht="15.75" hidden="1" x14ac:dyDescent="0.25">
      <c r="A183" s="65"/>
      <c r="B183" s="3" t="s">
        <v>146</v>
      </c>
      <c r="C183" s="13"/>
      <c r="D183" s="13"/>
      <c r="E183" s="13"/>
      <c r="F183" s="13"/>
      <c r="G183" s="45">
        <v>0</v>
      </c>
      <c r="H183" s="45">
        <v>0</v>
      </c>
      <c r="I183" s="45">
        <v>0</v>
      </c>
      <c r="J183" s="45">
        <v>0</v>
      </c>
      <c r="K183" s="45">
        <v>0</v>
      </c>
      <c r="L183" s="45">
        <v>0</v>
      </c>
      <c r="M183" s="45">
        <v>0</v>
      </c>
      <c r="N183" s="9"/>
      <c r="O183" s="9"/>
      <c r="P183" s="11"/>
    </row>
    <row r="184" spans="1:16" s="264" customFormat="1" ht="15.75" hidden="1" x14ac:dyDescent="0.25">
      <c r="A184" s="65"/>
      <c r="B184" s="3" t="s">
        <v>147</v>
      </c>
      <c r="C184" s="13"/>
      <c r="D184" s="13"/>
      <c r="E184" s="13"/>
      <c r="F184" s="13"/>
      <c r="G184" s="45">
        <v>0</v>
      </c>
      <c r="H184" s="45">
        <v>0</v>
      </c>
      <c r="I184" s="45">
        <v>0</v>
      </c>
      <c r="J184" s="45">
        <v>0</v>
      </c>
      <c r="K184" s="45">
        <v>0</v>
      </c>
      <c r="L184" s="45">
        <v>0</v>
      </c>
      <c r="M184" s="45">
        <v>0</v>
      </c>
      <c r="N184" s="9"/>
      <c r="O184" s="9"/>
      <c r="P184" s="11"/>
    </row>
    <row r="185" spans="1:16" s="264" customFormat="1" ht="15.75" hidden="1" x14ac:dyDescent="0.25">
      <c r="A185" s="65"/>
      <c r="B185" s="3" t="s">
        <v>148</v>
      </c>
      <c r="C185" s="13"/>
      <c r="D185" s="13"/>
      <c r="E185" s="13"/>
      <c r="F185" s="13"/>
      <c r="G185" s="45">
        <f>G152+G165+G181</f>
        <v>2613.1601999999998</v>
      </c>
      <c r="H185" s="45">
        <f t="shared" ref="H185:M185" si="43">H152+H165+H181</f>
        <v>1496.229</v>
      </c>
      <c r="I185" s="45">
        <f t="shared" si="43"/>
        <v>624.22289999999987</v>
      </c>
      <c r="J185" s="45">
        <f t="shared" si="43"/>
        <v>20.914000000000001</v>
      </c>
      <c r="K185" s="45">
        <f t="shared" si="43"/>
        <v>3917.3740000000007</v>
      </c>
      <c r="L185" s="45">
        <f t="shared" si="43"/>
        <v>42.619300000000003</v>
      </c>
      <c r="M185" s="45">
        <f t="shared" si="43"/>
        <v>0</v>
      </c>
      <c r="N185" s="9"/>
      <c r="O185" s="9"/>
      <c r="P185" s="11"/>
    </row>
    <row r="186" spans="1:16" s="264" customFormat="1" ht="15.75" hidden="1" x14ac:dyDescent="0.25">
      <c r="A186" s="65"/>
      <c r="B186" s="2" t="s">
        <v>147</v>
      </c>
      <c r="C186" s="13"/>
      <c r="D186" s="13"/>
      <c r="E186" s="13"/>
      <c r="F186" s="13"/>
      <c r="G186" s="45">
        <f>G153</f>
        <v>102.639</v>
      </c>
      <c r="H186" s="45">
        <f t="shared" ref="H186:M186" si="44">H153</f>
        <v>0.45600000000000002</v>
      </c>
      <c r="I186" s="45">
        <f t="shared" si="44"/>
        <v>0</v>
      </c>
      <c r="J186" s="45">
        <f t="shared" si="44"/>
        <v>0</v>
      </c>
      <c r="K186" s="45">
        <f t="shared" si="44"/>
        <v>0</v>
      </c>
      <c r="L186" s="45">
        <f t="shared" si="44"/>
        <v>0</v>
      </c>
      <c r="M186" s="45">
        <f t="shared" si="44"/>
        <v>0</v>
      </c>
      <c r="N186" s="9"/>
      <c r="O186" s="9"/>
      <c r="P186" s="11"/>
    </row>
    <row r="187" spans="1:16" s="264" customFormat="1" ht="15.75" hidden="1" x14ac:dyDescent="0.25">
      <c r="A187" s="65"/>
      <c r="B187" s="498" t="s">
        <v>251</v>
      </c>
      <c r="C187" s="13"/>
      <c r="D187" s="13"/>
      <c r="E187" s="13"/>
      <c r="F187" s="13"/>
      <c r="G187" s="14">
        <v>0</v>
      </c>
      <c r="H187" s="14">
        <v>0</v>
      </c>
      <c r="I187" s="14">
        <v>0</v>
      </c>
      <c r="J187" s="45">
        <v>0</v>
      </c>
      <c r="K187" s="45">
        <v>0</v>
      </c>
      <c r="L187" s="45">
        <v>0</v>
      </c>
      <c r="M187" s="45">
        <v>0</v>
      </c>
      <c r="N187" s="9"/>
      <c r="O187" s="9"/>
      <c r="P187" s="11"/>
    </row>
    <row r="188" spans="1:16" ht="24" hidden="1" customHeight="1" x14ac:dyDescent="0.3">
      <c r="A188" s="156"/>
      <c r="B188" s="205" t="s">
        <v>239</v>
      </c>
      <c r="C188" s="157"/>
      <c r="D188" s="157"/>
      <c r="E188" s="157"/>
      <c r="F188" s="157"/>
      <c r="G188" s="157"/>
      <c r="H188" s="157"/>
      <c r="I188" s="157"/>
      <c r="J188" s="96"/>
      <c r="K188" s="96"/>
      <c r="L188" s="96"/>
      <c r="M188" s="97"/>
      <c r="N188" s="160"/>
      <c r="O188" s="160"/>
      <c r="P188" s="224"/>
    </row>
    <row r="189" spans="1:16" s="268" customFormat="1" ht="143.25" hidden="1" customHeight="1" x14ac:dyDescent="0.3">
      <c r="A189" s="144"/>
      <c r="B189" s="145" t="s">
        <v>240</v>
      </c>
      <c r="C189" s="146" t="s">
        <v>358</v>
      </c>
      <c r="D189" s="146" t="s">
        <v>143</v>
      </c>
      <c r="E189" s="146" t="s">
        <v>1</v>
      </c>
      <c r="F189" s="146"/>
      <c r="G189" s="146"/>
      <c r="H189" s="146"/>
      <c r="I189" s="147">
        <v>100</v>
      </c>
      <c r="J189" s="136">
        <v>100</v>
      </c>
      <c r="K189" s="136">
        <v>100</v>
      </c>
      <c r="L189" s="136">
        <v>100</v>
      </c>
      <c r="M189" s="161">
        <v>100</v>
      </c>
      <c r="N189" s="267"/>
      <c r="O189" s="267"/>
      <c r="P189" s="202"/>
    </row>
    <row r="190" spans="1:16" s="268" customFormat="1" ht="106.5" hidden="1" customHeight="1" x14ac:dyDescent="0.3">
      <c r="A190" s="151"/>
      <c r="B190" s="480" t="s">
        <v>140</v>
      </c>
      <c r="C190" s="152" t="s">
        <v>359</v>
      </c>
      <c r="D190" s="146" t="s">
        <v>143</v>
      </c>
      <c r="E190" s="146" t="s">
        <v>1</v>
      </c>
      <c r="F190" s="152"/>
      <c r="G190" s="146">
        <v>97.2</v>
      </c>
      <c r="H190" s="146">
        <v>99.7</v>
      </c>
      <c r="I190" s="147">
        <v>100</v>
      </c>
      <c r="J190" s="136">
        <v>100</v>
      </c>
      <c r="K190" s="136">
        <v>100</v>
      </c>
      <c r="L190" s="136">
        <v>100</v>
      </c>
      <c r="M190" s="161">
        <v>100</v>
      </c>
      <c r="N190" s="267"/>
      <c r="O190" s="267"/>
      <c r="P190" s="202"/>
    </row>
    <row r="191" spans="1:16" s="256" customFormat="1" ht="66.75" hidden="1" customHeight="1" x14ac:dyDescent="0.3">
      <c r="A191" s="569"/>
      <c r="B191" s="565" t="s">
        <v>360</v>
      </c>
      <c r="C191" s="553" t="s">
        <v>560</v>
      </c>
      <c r="D191" s="553" t="s">
        <v>143</v>
      </c>
      <c r="E191" s="121" t="s">
        <v>212</v>
      </c>
      <c r="F191" s="553" t="s">
        <v>206</v>
      </c>
      <c r="G191" s="149">
        <v>4</v>
      </c>
      <c r="H191" s="149">
        <v>0</v>
      </c>
      <c r="I191" s="149">
        <v>2</v>
      </c>
      <c r="J191" s="149">
        <v>1</v>
      </c>
      <c r="K191" s="149">
        <v>2</v>
      </c>
      <c r="L191" s="149">
        <v>0</v>
      </c>
      <c r="M191" s="150">
        <v>0</v>
      </c>
      <c r="N191" s="171"/>
      <c r="O191" s="171"/>
      <c r="P191" s="612" t="s">
        <v>390</v>
      </c>
    </row>
    <row r="192" spans="1:16" s="256" customFormat="1" ht="71.25" hidden="1" customHeight="1" x14ac:dyDescent="0.3">
      <c r="A192" s="570"/>
      <c r="B192" s="567"/>
      <c r="C192" s="568"/>
      <c r="D192" s="568"/>
      <c r="E192" s="568" t="s">
        <v>7</v>
      </c>
      <c r="F192" s="568"/>
      <c r="G192" s="165">
        <v>0</v>
      </c>
      <c r="H192" s="165">
        <f>H196</f>
        <v>0</v>
      </c>
      <c r="I192" s="165">
        <f t="shared" ref="I192:M192" si="45">I196</f>
        <v>0</v>
      </c>
      <c r="J192" s="165">
        <f t="shared" si="45"/>
        <v>1628.0250000000001</v>
      </c>
      <c r="K192" s="165">
        <f t="shared" si="45"/>
        <v>0</v>
      </c>
      <c r="L192" s="165">
        <f t="shared" si="45"/>
        <v>0</v>
      </c>
      <c r="M192" s="165">
        <f t="shared" si="45"/>
        <v>0</v>
      </c>
      <c r="N192" s="121" t="s">
        <v>41</v>
      </c>
      <c r="O192" s="121" t="s">
        <v>87</v>
      </c>
      <c r="P192" s="613"/>
    </row>
    <row r="193" spans="1:16" s="256" customFormat="1" ht="63" hidden="1" customHeight="1" x14ac:dyDescent="0.3">
      <c r="A193" s="570"/>
      <c r="B193" s="567"/>
      <c r="C193" s="568"/>
      <c r="D193" s="568"/>
      <c r="E193" s="568"/>
      <c r="F193" s="568"/>
      <c r="G193" s="165">
        <v>86.194199999999995</v>
      </c>
      <c r="H193" s="165">
        <v>0</v>
      </c>
      <c r="I193" s="165">
        <v>0</v>
      </c>
      <c r="J193" s="165">
        <v>0</v>
      </c>
      <c r="K193" s="165">
        <v>0</v>
      </c>
      <c r="L193" s="165">
        <v>0</v>
      </c>
      <c r="M193" s="165">
        <v>0</v>
      </c>
      <c r="N193" s="347" t="s">
        <v>388</v>
      </c>
      <c r="O193" s="347" t="s">
        <v>115</v>
      </c>
      <c r="P193" s="613"/>
    </row>
    <row r="194" spans="1:16" s="256" customFormat="1" ht="60" hidden="1" customHeight="1" x14ac:dyDescent="0.3">
      <c r="A194" s="571"/>
      <c r="B194" s="566"/>
      <c r="C194" s="554"/>
      <c r="D194" s="554"/>
      <c r="E194" s="554"/>
      <c r="F194" s="554"/>
      <c r="G194" s="165">
        <v>0</v>
      </c>
      <c r="H194" s="165">
        <f>H197+H198+H199+H200</f>
        <v>0</v>
      </c>
      <c r="I194" s="165">
        <f t="shared" ref="I194:M194" si="46">I197+I198+I199+I200</f>
        <v>160</v>
      </c>
      <c r="J194" s="165">
        <f t="shared" si="46"/>
        <v>160</v>
      </c>
      <c r="K194" s="165">
        <f t="shared" si="46"/>
        <v>160</v>
      </c>
      <c r="L194" s="165">
        <f t="shared" si="46"/>
        <v>0</v>
      </c>
      <c r="M194" s="165">
        <f t="shared" si="46"/>
        <v>0</v>
      </c>
      <c r="N194" s="200" t="s">
        <v>377</v>
      </c>
      <c r="O194" s="121"/>
      <c r="P194" s="614"/>
    </row>
    <row r="195" spans="1:16" s="256" customFormat="1" ht="47.25" hidden="1" customHeight="1" x14ac:dyDescent="0.3">
      <c r="A195" s="569"/>
      <c r="B195" s="565" t="s">
        <v>241</v>
      </c>
      <c r="C195" s="553"/>
      <c r="D195" s="553" t="s">
        <v>143</v>
      </c>
      <c r="E195" s="121" t="s">
        <v>7</v>
      </c>
      <c r="F195" s="553"/>
      <c r="G195" s="165"/>
      <c r="H195" s="165"/>
      <c r="I195" s="165"/>
      <c r="J195" s="165"/>
      <c r="K195" s="165"/>
      <c r="L195" s="165"/>
      <c r="M195" s="167"/>
      <c r="N195" s="121"/>
      <c r="O195" s="121"/>
      <c r="P195" s="553" t="s">
        <v>389</v>
      </c>
    </row>
    <row r="196" spans="1:16" s="256" customFormat="1" ht="110.25" hidden="1" customHeight="1" x14ac:dyDescent="0.3">
      <c r="A196" s="571"/>
      <c r="B196" s="566"/>
      <c r="C196" s="554"/>
      <c r="D196" s="554"/>
      <c r="E196" s="121" t="s">
        <v>7</v>
      </c>
      <c r="F196" s="554"/>
      <c r="G196" s="165"/>
      <c r="H196" s="165"/>
      <c r="I196" s="165"/>
      <c r="J196" s="165">
        <v>1628.0250000000001</v>
      </c>
      <c r="K196" s="165"/>
      <c r="L196" s="165"/>
      <c r="M196" s="167"/>
      <c r="N196" s="121" t="s">
        <v>41</v>
      </c>
      <c r="O196" s="121" t="s">
        <v>87</v>
      </c>
      <c r="P196" s="554"/>
    </row>
    <row r="197" spans="1:16" s="257" customFormat="1" ht="132" hidden="1" customHeight="1" x14ac:dyDescent="0.3">
      <c r="A197" s="168"/>
      <c r="B197" s="169" t="s">
        <v>242</v>
      </c>
      <c r="C197" s="138"/>
      <c r="D197" s="138" t="s">
        <v>143</v>
      </c>
      <c r="E197" s="121" t="s">
        <v>7</v>
      </c>
      <c r="F197" s="138"/>
      <c r="G197" s="165"/>
      <c r="H197" s="165"/>
      <c r="I197" s="165">
        <v>100</v>
      </c>
      <c r="J197" s="165">
        <v>100</v>
      </c>
      <c r="K197" s="165">
        <v>100</v>
      </c>
      <c r="L197" s="165"/>
      <c r="M197" s="167"/>
      <c r="N197" s="200" t="s">
        <v>377</v>
      </c>
      <c r="O197" s="121"/>
      <c r="P197" s="106"/>
    </row>
    <row r="198" spans="1:16" s="257" customFormat="1" ht="37.5" hidden="1" x14ac:dyDescent="0.3">
      <c r="A198" s="168"/>
      <c r="B198" s="169" t="s">
        <v>243</v>
      </c>
      <c r="C198" s="138"/>
      <c r="D198" s="138" t="s">
        <v>143</v>
      </c>
      <c r="E198" s="121" t="s">
        <v>7</v>
      </c>
      <c r="F198" s="138"/>
      <c r="G198" s="165"/>
      <c r="H198" s="165"/>
      <c r="I198" s="165">
        <v>60</v>
      </c>
      <c r="J198" s="165"/>
      <c r="K198" s="165"/>
      <c r="L198" s="165"/>
      <c r="M198" s="167"/>
      <c r="N198" s="200" t="s">
        <v>377</v>
      </c>
      <c r="O198" s="121"/>
      <c r="P198" s="106"/>
    </row>
    <row r="199" spans="1:16" s="257" customFormat="1" ht="37.5" hidden="1" x14ac:dyDescent="0.3">
      <c r="A199" s="168"/>
      <c r="B199" s="169" t="s">
        <v>244</v>
      </c>
      <c r="C199" s="138"/>
      <c r="D199" s="474" t="s">
        <v>143</v>
      </c>
      <c r="E199" s="121" t="s">
        <v>7</v>
      </c>
      <c r="F199" s="138"/>
      <c r="G199" s="165"/>
      <c r="H199" s="165"/>
      <c r="I199" s="165"/>
      <c r="J199" s="165">
        <v>60</v>
      </c>
      <c r="K199" s="165"/>
      <c r="L199" s="165"/>
      <c r="M199" s="167"/>
      <c r="N199" s="200" t="s">
        <v>377</v>
      </c>
      <c r="O199" s="121"/>
      <c r="P199" s="106"/>
    </row>
    <row r="200" spans="1:16" s="257" customFormat="1" ht="37.5" hidden="1" x14ac:dyDescent="0.3">
      <c r="A200" s="168"/>
      <c r="B200" s="169" t="s">
        <v>245</v>
      </c>
      <c r="C200" s="138"/>
      <c r="D200" s="474" t="s">
        <v>143</v>
      </c>
      <c r="E200" s="121" t="s">
        <v>7</v>
      </c>
      <c r="F200" s="138"/>
      <c r="G200" s="165"/>
      <c r="H200" s="165"/>
      <c r="I200" s="165"/>
      <c r="J200" s="165"/>
      <c r="K200" s="165">
        <v>60</v>
      </c>
      <c r="L200" s="165"/>
      <c r="M200" s="167"/>
      <c r="N200" s="200" t="s">
        <v>377</v>
      </c>
      <c r="O200" s="121"/>
      <c r="P200" s="106"/>
    </row>
    <row r="201" spans="1:16" s="268" customFormat="1" ht="138.75" hidden="1" customHeight="1" x14ac:dyDescent="0.3">
      <c r="A201" s="144"/>
      <c r="B201" s="145" t="s">
        <v>246</v>
      </c>
      <c r="C201" s="146" t="s">
        <v>358</v>
      </c>
      <c r="D201" s="146" t="s">
        <v>143</v>
      </c>
      <c r="E201" s="146" t="s">
        <v>1</v>
      </c>
      <c r="F201" s="146"/>
      <c r="G201" s="146"/>
      <c r="H201" s="146"/>
      <c r="I201" s="136">
        <v>45</v>
      </c>
      <c r="J201" s="136">
        <v>44.7</v>
      </c>
      <c r="K201" s="136">
        <v>44</v>
      </c>
      <c r="L201" s="136">
        <v>43</v>
      </c>
      <c r="M201" s="161">
        <v>43</v>
      </c>
      <c r="N201" s="267"/>
      <c r="O201" s="267"/>
      <c r="P201" s="202"/>
    </row>
    <row r="202" spans="1:16" s="268" customFormat="1" ht="100.5" hidden="1" x14ac:dyDescent="0.3">
      <c r="A202" s="151"/>
      <c r="B202" s="480" t="s">
        <v>140</v>
      </c>
      <c r="C202" s="479" t="s">
        <v>359</v>
      </c>
      <c r="D202" s="146" t="s">
        <v>143</v>
      </c>
      <c r="E202" s="146" t="s">
        <v>1</v>
      </c>
      <c r="F202" s="152"/>
      <c r="G202" s="147">
        <v>20</v>
      </c>
      <c r="H202" s="147">
        <v>35</v>
      </c>
      <c r="I202" s="136">
        <v>35</v>
      </c>
      <c r="J202" s="136">
        <v>35</v>
      </c>
      <c r="K202" s="136">
        <v>35</v>
      </c>
      <c r="L202" s="136">
        <v>35</v>
      </c>
      <c r="M202" s="161">
        <v>35</v>
      </c>
      <c r="N202" s="267"/>
      <c r="O202" s="267"/>
      <c r="P202" s="202"/>
    </row>
    <row r="203" spans="1:16" ht="66" hidden="1" customHeight="1" x14ac:dyDescent="0.3">
      <c r="A203" s="581"/>
      <c r="B203" s="605" t="s">
        <v>247</v>
      </c>
      <c r="C203" s="553" t="s">
        <v>561</v>
      </c>
      <c r="D203" s="562" t="s">
        <v>143</v>
      </c>
      <c r="E203" s="157" t="s">
        <v>197</v>
      </c>
      <c r="F203" s="562" t="s">
        <v>206</v>
      </c>
      <c r="G203" s="158">
        <v>1</v>
      </c>
      <c r="H203" s="158"/>
      <c r="I203" s="149"/>
      <c r="J203" s="149"/>
      <c r="K203" s="158"/>
      <c r="L203" s="158"/>
      <c r="M203" s="173"/>
      <c r="N203" s="160"/>
      <c r="O203" s="160"/>
      <c r="P203" s="562" t="s">
        <v>387</v>
      </c>
    </row>
    <row r="204" spans="1:16" ht="46.5" hidden="1" customHeight="1" x14ac:dyDescent="0.3">
      <c r="A204" s="604"/>
      <c r="B204" s="606"/>
      <c r="C204" s="568"/>
      <c r="D204" s="580"/>
      <c r="E204" s="562" t="s">
        <v>7</v>
      </c>
      <c r="F204" s="580"/>
      <c r="G204" s="163">
        <v>408.50830000000002</v>
      </c>
      <c r="H204" s="163">
        <v>0</v>
      </c>
      <c r="I204" s="165">
        <v>0</v>
      </c>
      <c r="J204" s="165">
        <v>0</v>
      </c>
      <c r="K204" s="163">
        <v>0</v>
      </c>
      <c r="L204" s="163">
        <v>0</v>
      </c>
      <c r="M204" s="177">
        <v>0</v>
      </c>
      <c r="N204" s="160" t="s">
        <v>41</v>
      </c>
      <c r="O204" s="160" t="s">
        <v>30</v>
      </c>
      <c r="P204" s="580"/>
    </row>
    <row r="205" spans="1:16" ht="99.75" hidden="1" customHeight="1" x14ac:dyDescent="0.3">
      <c r="A205" s="582"/>
      <c r="B205" s="589"/>
      <c r="C205" s="554"/>
      <c r="D205" s="563"/>
      <c r="E205" s="563"/>
      <c r="F205" s="563"/>
      <c r="G205" s="163">
        <f t="shared" ref="G205:M205" si="47">G206+G207</f>
        <v>0</v>
      </c>
      <c r="H205" s="163">
        <f t="shared" si="47"/>
        <v>3.7149999999999999</v>
      </c>
      <c r="I205" s="163">
        <f t="shared" si="47"/>
        <v>1.421</v>
      </c>
      <c r="J205" s="163">
        <f t="shared" si="47"/>
        <v>0</v>
      </c>
      <c r="K205" s="163">
        <f t="shared" si="47"/>
        <v>0</v>
      </c>
      <c r="L205" s="163">
        <f t="shared" si="47"/>
        <v>0</v>
      </c>
      <c r="M205" s="163">
        <f t="shared" si="47"/>
        <v>0</v>
      </c>
      <c r="N205" s="478" t="s">
        <v>376</v>
      </c>
      <c r="O205" s="157" t="s">
        <v>31</v>
      </c>
      <c r="P205" s="563"/>
    </row>
    <row r="206" spans="1:16" ht="108.75" hidden="1" customHeight="1" x14ac:dyDescent="0.3">
      <c r="A206" s="340"/>
      <c r="B206" s="345" t="s">
        <v>248</v>
      </c>
      <c r="C206" s="341"/>
      <c r="D206" s="341" t="s">
        <v>143</v>
      </c>
      <c r="E206" s="339" t="s">
        <v>7</v>
      </c>
      <c r="F206" s="339"/>
      <c r="G206" s="163"/>
      <c r="H206" s="163">
        <v>1.8574999999999999</v>
      </c>
      <c r="I206" s="165"/>
      <c r="J206" s="165"/>
      <c r="K206" s="163"/>
      <c r="L206" s="163"/>
      <c r="M206" s="177"/>
      <c r="N206" s="478" t="s">
        <v>376</v>
      </c>
      <c r="O206" s="157" t="s">
        <v>31</v>
      </c>
      <c r="P206" s="344" t="s">
        <v>386</v>
      </c>
    </row>
    <row r="207" spans="1:16" ht="111.75" hidden="1" customHeight="1" x14ac:dyDescent="0.3">
      <c r="A207" s="340"/>
      <c r="B207" s="345" t="s">
        <v>249</v>
      </c>
      <c r="C207" s="341"/>
      <c r="D207" s="341" t="s">
        <v>143</v>
      </c>
      <c r="E207" s="339" t="s">
        <v>7</v>
      </c>
      <c r="F207" s="339"/>
      <c r="G207" s="157"/>
      <c r="H207" s="163">
        <v>1.8574999999999999</v>
      </c>
      <c r="I207" s="165">
        <v>1.421</v>
      </c>
      <c r="J207" s="165"/>
      <c r="K207" s="163"/>
      <c r="L207" s="163"/>
      <c r="M207" s="177"/>
      <c r="N207" s="157" t="s">
        <v>376</v>
      </c>
      <c r="O207" s="157" t="s">
        <v>31</v>
      </c>
      <c r="P207" s="344" t="s">
        <v>385</v>
      </c>
    </row>
    <row r="208" spans="1:16" s="256" customFormat="1" ht="111.75" hidden="1" customHeight="1" x14ac:dyDescent="0.3">
      <c r="A208" s="544"/>
      <c r="B208" s="546" t="s">
        <v>548</v>
      </c>
      <c r="C208" s="548"/>
      <c r="D208" s="548" t="s">
        <v>143</v>
      </c>
      <c r="E208" s="538" t="s">
        <v>197</v>
      </c>
      <c r="F208" s="539"/>
      <c r="G208" s="538"/>
      <c r="H208" s="540"/>
      <c r="I208" s="540">
        <v>15</v>
      </c>
      <c r="J208" s="540"/>
      <c r="K208" s="540"/>
      <c r="L208" s="540"/>
      <c r="M208" s="541"/>
      <c r="N208" s="538" t="s">
        <v>41</v>
      </c>
      <c r="O208" s="538" t="s">
        <v>549</v>
      </c>
      <c r="P208" s="550" t="s">
        <v>387</v>
      </c>
    </row>
    <row r="209" spans="1:16" s="256" customFormat="1" ht="70.5" hidden="1" customHeight="1" x14ac:dyDescent="0.3">
      <c r="A209" s="545"/>
      <c r="B209" s="547"/>
      <c r="C209" s="549"/>
      <c r="D209" s="549"/>
      <c r="E209" s="539" t="s">
        <v>7</v>
      </c>
      <c r="F209" s="539"/>
      <c r="G209" s="538"/>
      <c r="H209" s="540"/>
      <c r="I209" s="540">
        <v>103.444</v>
      </c>
      <c r="J209" s="540"/>
      <c r="K209" s="540"/>
      <c r="L209" s="540"/>
      <c r="M209" s="541"/>
      <c r="N209" s="538" t="s">
        <v>41</v>
      </c>
      <c r="O209" s="538" t="s">
        <v>549</v>
      </c>
      <c r="P209" s="551"/>
    </row>
    <row r="210" spans="1:16" s="256" customFormat="1" ht="121.5" hidden="1" customHeight="1" x14ac:dyDescent="0.3">
      <c r="A210" s="542"/>
      <c r="B210" s="543" t="s">
        <v>550</v>
      </c>
      <c r="C210" s="539"/>
      <c r="D210" s="539" t="s">
        <v>143</v>
      </c>
      <c r="E210" s="539" t="s">
        <v>7</v>
      </c>
      <c r="F210" s="539"/>
      <c r="G210" s="538"/>
      <c r="H210" s="540"/>
      <c r="I210" s="540">
        <v>103.444</v>
      </c>
      <c r="J210" s="540"/>
      <c r="K210" s="540"/>
      <c r="L210" s="540"/>
      <c r="M210" s="541"/>
      <c r="N210" s="538" t="s">
        <v>41</v>
      </c>
      <c r="O210" s="538" t="s">
        <v>549</v>
      </c>
      <c r="P210" s="552"/>
    </row>
    <row r="211" spans="1:16" s="268" customFormat="1" ht="95.25" hidden="1" customHeight="1" x14ac:dyDescent="0.3">
      <c r="A211" s="144"/>
      <c r="B211" s="145" t="s">
        <v>250</v>
      </c>
      <c r="C211" s="146" t="s">
        <v>361</v>
      </c>
      <c r="D211" s="146" t="s">
        <v>143</v>
      </c>
      <c r="E211" s="146" t="s">
        <v>1</v>
      </c>
      <c r="F211" s="146"/>
      <c r="G211" s="146"/>
      <c r="H211" s="146"/>
      <c r="I211" s="136">
        <v>60.9</v>
      </c>
      <c r="J211" s="136">
        <v>70</v>
      </c>
      <c r="K211" s="136">
        <v>70.2</v>
      </c>
      <c r="L211" s="136">
        <v>70.5</v>
      </c>
      <c r="M211" s="161">
        <v>70.5</v>
      </c>
      <c r="N211" s="267"/>
      <c r="O211" s="267"/>
      <c r="P211" s="202"/>
    </row>
    <row r="212" spans="1:16" s="268" customFormat="1" ht="105" hidden="1" customHeight="1" x14ac:dyDescent="0.3">
      <c r="A212" s="151"/>
      <c r="B212" s="480" t="s">
        <v>140</v>
      </c>
      <c r="C212" s="479" t="s">
        <v>359</v>
      </c>
      <c r="D212" s="146" t="s">
        <v>143</v>
      </c>
      <c r="E212" s="146" t="s">
        <v>1</v>
      </c>
      <c r="F212" s="152"/>
      <c r="G212" s="147">
        <v>0</v>
      </c>
      <c r="H212" s="147">
        <v>0</v>
      </c>
      <c r="I212" s="147">
        <v>0</v>
      </c>
      <c r="J212" s="147">
        <v>0</v>
      </c>
      <c r="K212" s="147">
        <v>0</v>
      </c>
      <c r="L212" s="147">
        <v>0</v>
      </c>
      <c r="M212" s="148">
        <v>0</v>
      </c>
      <c r="N212" s="267"/>
      <c r="O212" s="267"/>
      <c r="P212" s="202" t="s">
        <v>384</v>
      </c>
    </row>
    <row r="213" spans="1:16" ht="117" hidden="1" customHeight="1" x14ac:dyDescent="0.3">
      <c r="A213" s="86"/>
      <c r="B213" s="174" t="s">
        <v>252</v>
      </c>
      <c r="C213" s="107" t="s">
        <v>562</v>
      </c>
      <c r="D213" s="175" t="s">
        <v>143</v>
      </c>
      <c r="E213" s="175" t="s">
        <v>7</v>
      </c>
      <c r="F213" s="175" t="s">
        <v>206</v>
      </c>
      <c r="G213" s="176">
        <v>0</v>
      </c>
      <c r="H213" s="176">
        <v>0</v>
      </c>
      <c r="I213" s="163">
        <v>0</v>
      </c>
      <c r="J213" s="163">
        <v>0</v>
      </c>
      <c r="K213" s="163">
        <v>0</v>
      </c>
      <c r="L213" s="163">
        <v>0</v>
      </c>
      <c r="M213" s="177">
        <v>0</v>
      </c>
      <c r="N213" s="160"/>
      <c r="O213" s="160"/>
      <c r="P213" s="224"/>
    </row>
    <row r="214" spans="1:16" hidden="1" x14ac:dyDescent="0.3">
      <c r="A214" s="157"/>
      <c r="B214" s="476" t="s">
        <v>145</v>
      </c>
      <c r="C214" s="121"/>
      <c r="D214" s="157"/>
      <c r="E214" s="157"/>
      <c r="F214" s="157"/>
      <c r="G214" s="159">
        <f>G215+G216+G217+G218+G219</f>
        <v>494.70249999999999</v>
      </c>
      <c r="H214" s="159">
        <f t="shared" ref="H214" si="48">H215+H216+H217+H218+H219</f>
        <v>3.7149999999999999</v>
      </c>
      <c r="I214" s="424">
        <f t="shared" ref="I214" si="49">I215+I216+I217+I218+I219</f>
        <v>264.86500000000001</v>
      </c>
      <c r="J214" s="424">
        <f t="shared" ref="J214" si="50">J215+J216+J217+J218+J219</f>
        <v>1788.0250000000001</v>
      </c>
      <c r="K214" s="424">
        <f t="shared" ref="K214" si="51">K215+K216+K217+K218+K219</f>
        <v>160</v>
      </c>
      <c r="L214" s="424">
        <f t="shared" ref="L214" si="52">L215+L216+L217+L218+L219</f>
        <v>0</v>
      </c>
      <c r="M214" s="424">
        <f t="shared" ref="M214" si="53">M215+M216+M217+M218+M219</f>
        <v>0</v>
      </c>
      <c r="N214" s="160"/>
      <c r="O214" s="160"/>
      <c r="P214" s="224"/>
    </row>
    <row r="215" spans="1:16" s="266" customFormat="1" ht="15.75" hidden="1" x14ac:dyDescent="0.25">
      <c r="A215" s="72"/>
      <c r="B215" s="3" t="s">
        <v>146</v>
      </c>
      <c r="C215" s="13"/>
      <c r="D215" s="13"/>
      <c r="E215" s="13"/>
      <c r="F215" s="13"/>
      <c r="G215" s="14">
        <f>G193</f>
        <v>86.194199999999995</v>
      </c>
      <c r="H215" s="14">
        <f t="shared" ref="H215:M215" si="54">H193</f>
        <v>0</v>
      </c>
      <c r="I215" s="14">
        <f t="shared" si="54"/>
        <v>0</v>
      </c>
      <c r="J215" s="14">
        <f t="shared" si="54"/>
        <v>0</v>
      </c>
      <c r="K215" s="14">
        <f t="shared" si="54"/>
        <v>0</v>
      </c>
      <c r="L215" s="14">
        <f t="shared" si="54"/>
        <v>0</v>
      </c>
      <c r="M215" s="14">
        <f t="shared" si="54"/>
        <v>0</v>
      </c>
      <c r="N215" s="274"/>
      <c r="O215" s="274"/>
      <c r="P215" s="275"/>
    </row>
    <row r="216" spans="1:16" s="266" customFormat="1" ht="15.75" hidden="1" x14ac:dyDescent="0.25">
      <c r="A216" s="62"/>
      <c r="B216" s="3" t="s">
        <v>147</v>
      </c>
      <c r="C216" s="13"/>
      <c r="D216" s="13"/>
      <c r="E216" s="13"/>
      <c r="F216" s="13"/>
      <c r="G216" s="45">
        <v>0</v>
      </c>
      <c r="H216" s="45">
        <v>0</v>
      </c>
      <c r="I216" s="45">
        <v>0</v>
      </c>
      <c r="J216" s="45">
        <v>0</v>
      </c>
      <c r="K216" s="45">
        <v>0</v>
      </c>
      <c r="L216" s="45">
        <v>0</v>
      </c>
      <c r="M216" s="45">
        <v>0</v>
      </c>
      <c r="N216" s="274"/>
      <c r="O216" s="274"/>
      <c r="P216" s="275"/>
    </row>
    <row r="217" spans="1:16" s="266" customFormat="1" ht="15.75" hidden="1" x14ac:dyDescent="0.25">
      <c r="A217" s="62"/>
      <c r="B217" s="3" t="s">
        <v>148</v>
      </c>
      <c r="C217" s="13"/>
      <c r="D217" s="13"/>
      <c r="E217" s="13"/>
      <c r="F217" s="13"/>
      <c r="G217" s="45">
        <f>G192+G204</f>
        <v>408.50830000000002</v>
      </c>
      <c r="H217" s="45">
        <f t="shared" ref="H217:M217" si="55">H192+H204</f>
        <v>0</v>
      </c>
      <c r="I217" s="45">
        <f>I210</f>
        <v>103.444</v>
      </c>
      <c r="J217" s="45">
        <f t="shared" si="55"/>
        <v>1628.0250000000001</v>
      </c>
      <c r="K217" s="45">
        <f t="shared" si="55"/>
        <v>0</v>
      </c>
      <c r="L217" s="45">
        <f t="shared" si="55"/>
        <v>0</v>
      </c>
      <c r="M217" s="45">
        <f t="shared" si="55"/>
        <v>0</v>
      </c>
      <c r="N217" s="274"/>
      <c r="O217" s="274"/>
      <c r="P217" s="275"/>
    </row>
    <row r="218" spans="1:16" s="266" customFormat="1" ht="15.75" hidden="1" x14ac:dyDescent="0.25">
      <c r="A218" s="62"/>
      <c r="B218" s="2" t="s">
        <v>147</v>
      </c>
      <c r="C218" s="13"/>
      <c r="D218" s="13"/>
      <c r="E218" s="13"/>
      <c r="F218" s="13"/>
      <c r="G218" s="45">
        <f t="shared" ref="G218:M218" si="56">G205</f>
        <v>0</v>
      </c>
      <c r="H218" s="45">
        <f t="shared" si="56"/>
        <v>3.7149999999999999</v>
      </c>
      <c r="I218" s="45">
        <f>I205</f>
        <v>1.421</v>
      </c>
      <c r="J218" s="45">
        <f t="shared" si="56"/>
        <v>0</v>
      </c>
      <c r="K218" s="45">
        <f t="shared" si="56"/>
        <v>0</v>
      </c>
      <c r="L218" s="45">
        <f t="shared" si="56"/>
        <v>0</v>
      </c>
      <c r="M218" s="45">
        <f t="shared" si="56"/>
        <v>0</v>
      </c>
      <c r="N218" s="274"/>
      <c r="O218" s="274"/>
      <c r="P218" s="275"/>
    </row>
    <row r="219" spans="1:16" s="266" customFormat="1" ht="15.75" hidden="1" x14ac:dyDescent="0.25">
      <c r="A219" s="62"/>
      <c r="B219" s="498" t="s">
        <v>251</v>
      </c>
      <c r="C219" s="13"/>
      <c r="D219" s="13"/>
      <c r="E219" s="13"/>
      <c r="F219" s="13"/>
      <c r="G219" s="14">
        <f t="shared" ref="G219:M219" si="57">G194</f>
        <v>0</v>
      </c>
      <c r="H219" s="14">
        <f t="shared" si="57"/>
        <v>0</v>
      </c>
      <c r="I219" s="14">
        <f t="shared" si="57"/>
        <v>160</v>
      </c>
      <c r="J219" s="14">
        <f t="shared" si="57"/>
        <v>160</v>
      </c>
      <c r="K219" s="14">
        <f t="shared" si="57"/>
        <v>160</v>
      </c>
      <c r="L219" s="14">
        <f t="shared" si="57"/>
        <v>0</v>
      </c>
      <c r="M219" s="14">
        <f t="shared" si="57"/>
        <v>0</v>
      </c>
      <c r="N219" s="274"/>
      <c r="O219" s="274"/>
      <c r="P219" s="275"/>
    </row>
    <row r="220" spans="1:16" hidden="1" x14ac:dyDescent="0.3">
      <c r="A220" s="156"/>
      <c r="B220" s="205"/>
      <c r="C220" s="178"/>
      <c r="D220" s="157"/>
      <c r="E220" s="157"/>
      <c r="F220" s="157"/>
      <c r="G220" s="157"/>
      <c r="H220" s="157"/>
      <c r="I220" s="157"/>
      <c r="J220" s="96"/>
      <c r="K220" s="96"/>
      <c r="L220" s="96"/>
      <c r="M220" s="97"/>
      <c r="N220" s="160"/>
      <c r="O220" s="160"/>
      <c r="P220" s="224"/>
    </row>
    <row r="221" spans="1:16" s="268" customFormat="1" ht="111" hidden="1" customHeight="1" x14ac:dyDescent="0.3">
      <c r="A221" s="144"/>
      <c r="B221" s="145"/>
      <c r="C221" s="146"/>
      <c r="D221" s="146"/>
      <c r="E221" s="146"/>
      <c r="F221" s="146"/>
      <c r="G221" s="146"/>
      <c r="H221" s="147"/>
      <c r="I221" s="147"/>
      <c r="J221" s="136"/>
      <c r="K221" s="136"/>
      <c r="L221" s="136"/>
      <c r="M221" s="161"/>
      <c r="N221" s="267"/>
      <c r="O221" s="267"/>
      <c r="P221" s="202"/>
    </row>
    <row r="222" spans="1:16" s="268" customFormat="1" ht="111" hidden="1" customHeight="1" x14ac:dyDescent="0.3">
      <c r="A222" s="151"/>
      <c r="B222" s="162"/>
      <c r="C222" s="152"/>
      <c r="D222" s="146"/>
      <c r="E222" s="146"/>
      <c r="F222" s="146"/>
      <c r="G222" s="146"/>
      <c r="H222" s="147"/>
      <c r="I222" s="147"/>
      <c r="J222" s="136"/>
      <c r="K222" s="136"/>
      <c r="L222" s="136"/>
      <c r="M222" s="161"/>
      <c r="N222" s="267"/>
      <c r="O222" s="267"/>
      <c r="P222" s="202"/>
    </row>
    <row r="223" spans="1:16" s="257" customFormat="1" ht="66" hidden="1" customHeight="1" x14ac:dyDescent="0.3">
      <c r="A223" s="569"/>
      <c r="B223" s="565"/>
      <c r="C223" s="553"/>
      <c r="D223" s="553"/>
      <c r="E223" s="121"/>
      <c r="F223" s="121"/>
      <c r="G223" s="121"/>
      <c r="H223" s="122"/>
      <c r="I223" s="122"/>
      <c r="J223" s="139"/>
      <c r="K223" s="139"/>
      <c r="L223" s="139"/>
      <c r="M223" s="155"/>
      <c r="N223" s="121"/>
      <c r="O223" s="121"/>
      <c r="P223" s="121"/>
    </row>
    <row r="224" spans="1:16" s="257" customFormat="1" ht="48.75" hidden="1" customHeight="1" x14ac:dyDescent="0.3">
      <c r="A224" s="571"/>
      <c r="B224" s="566"/>
      <c r="C224" s="554"/>
      <c r="D224" s="554"/>
      <c r="E224" s="121"/>
      <c r="F224" s="121"/>
      <c r="G224" s="121"/>
      <c r="H224" s="122"/>
      <c r="I224" s="122"/>
      <c r="J224" s="139"/>
      <c r="K224" s="139"/>
      <c r="L224" s="139"/>
      <c r="M224" s="155"/>
      <c r="N224" s="121"/>
      <c r="O224" s="121"/>
      <c r="P224" s="121"/>
    </row>
    <row r="225" spans="1:16" s="257" customFormat="1" hidden="1" x14ac:dyDescent="0.3">
      <c r="A225" s="138"/>
      <c r="B225" s="141"/>
      <c r="C225" s="121"/>
      <c r="D225" s="157"/>
      <c r="E225" s="157"/>
      <c r="F225" s="157"/>
      <c r="G225" s="163"/>
      <c r="H225" s="163"/>
      <c r="I225" s="241"/>
      <c r="J225" s="241"/>
      <c r="K225" s="241"/>
      <c r="L225" s="241"/>
      <c r="M225" s="241"/>
      <c r="N225" s="171"/>
      <c r="O225" s="171"/>
      <c r="P225" s="106"/>
    </row>
    <row r="226" spans="1:16" s="258" customFormat="1" ht="15.75" hidden="1" x14ac:dyDescent="0.25">
      <c r="A226" s="73"/>
      <c r="B226" s="3"/>
      <c r="C226" s="13"/>
      <c r="D226" s="13"/>
      <c r="E226" s="13"/>
      <c r="F226" s="13"/>
      <c r="G226" s="40"/>
      <c r="H226" s="40"/>
      <c r="I226" s="40"/>
      <c r="J226" s="40"/>
      <c r="K226" s="40"/>
      <c r="L226" s="40"/>
      <c r="M226" s="40"/>
      <c r="N226" s="41"/>
      <c r="O226" s="41"/>
      <c r="P226" s="273"/>
    </row>
    <row r="227" spans="1:16" s="258" customFormat="1" ht="15.75" hidden="1" x14ac:dyDescent="0.25">
      <c r="A227" s="73"/>
      <c r="B227" s="3"/>
      <c r="C227" s="13"/>
      <c r="D227" s="13"/>
      <c r="E227" s="13"/>
      <c r="F227" s="13"/>
      <c r="G227" s="48"/>
      <c r="H227" s="48"/>
      <c r="I227" s="48"/>
      <c r="J227" s="48"/>
      <c r="K227" s="48"/>
      <c r="L227" s="48"/>
      <c r="M227" s="48"/>
      <c r="N227" s="41"/>
      <c r="O227" s="41"/>
      <c r="P227" s="273"/>
    </row>
    <row r="228" spans="1:16" s="258" customFormat="1" ht="15.75" hidden="1" x14ac:dyDescent="0.25">
      <c r="A228" s="73"/>
      <c r="B228" s="3"/>
      <c r="C228" s="13"/>
      <c r="D228" s="13"/>
      <c r="E228" s="13"/>
      <c r="F228" s="13"/>
      <c r="G228" s="40"/>
      <c r="H228" s="40"/>
      <c r="I228" s="40"/>
      <c r="J228" s="40"/>
      <c r="K228" s="40"/>
      <c r="L228" s="40"/>
      <c r="M228" s="40"/>
      <c r="N228" s="41"/>
      <c r="O228" s="41"/>
      <c r="P228" s="273"/>
    </row>
    <row r="229" spans="1:16" s="258" customFormat="1" ht="15.75" hidden="1" x14ac:dyDescent="0.25">
      <c r="A229" s="73"/>
      <c r="B229" s="2"/>
      <c r="C229" s="13"/>
      <c r="D229" s="13"/>
      <c r="E229" s="13"/>
      <c r="F229" s="13"/>
      <c r="G229" s="48"/>
      <c r="H229" s="48"/>
      <c r="I229" s="48"/>
      <c r="J229" s="48"/>
      <c r="K229" s="48"/>
      <c r="L229" s="48"/>
      <c r="M229" s="48"/>
      <c r="N229" s="41"/>
      <c r="O229" s="41"/>
      <c r="P229" s="273"/>
    </row>
    <row r="230" spans="1:16" s="258" customFormat="1" ht="15.75" hidden="1" x14ac:dyDescent="0.25">
      <c r="A230" s="73"/>
      <c r="B230" s="2"/>
      <c r="C230" s="13"/>
      <c r="D230" s="13"/>
      <c r="E230" s="13"/>
      <c r="F230" s="13"/>
      <c r="G230" s="40"/>
      <c r="H230" s="40"/>
      <c r="I230" s="40"/>
      <c r="J230" s="40"/>
      <c r="K230" s="40"/>
      <c r="L230" s="40"/>
      <c r="M230" s="40"/>
      <c r="N230" s="41"/>
      <c r="O230" s="41"/>
      <c r="P230" s="273"/>
    </row>
    <row r="231" spans="1:16" ht="19.5" hidden="1" customHeight="1" x14ac:dyDescent="0.3">
      <c r="A231" s="156"/>
      <c r="B231" s="205" t="s">
        <v>5</v>
      </c>
      <c r="C231" s="157"/>
      <c r="D231" s="157"/>
      <c r="E231" s="157"/>
      <c r="F231" s="157"/>
      <c r="G231" s="157"/>
      <c r="H231" s="157"/>
      <c r="I231" s="157"/>
      <c r="J231" s="96"/>
      <c r="K231" s="96"/>
      <c r="L231" s="96"/>
      <c r="M231" s="97"/>
      <c r="N231" s="160"/>
      <c r="O231" s="160"/>
      <c r="P231" s="224"/>
    </row>
    <row r="232" spans="1:16" s="268" customFormat="1" ht="158.25" hidden="1" customHeight="1" x14ac:dyDescent="0.3">
      <c r="A232" s="144"/>
      <c r="B232" s="145" t="s">
        <v>253</v>
      </c>
      <c r="C232" s="146" t="s">
        <v>362</v>
      </c>
      <c r="D232" s="146" t="s">
        <v>143</v>
      </c>
      <c r="E232" s="146" t="s">
        <v>1</v>
      </c>
      <c r="F232" s="146"/>
      <c r="G232" s="146"/>
      <c r="H232" s="146"/>
      <c r="I232" s="147">
        <v>80</v>
      </c>
      <c r="J232" s="136">
        <v>85</v>
      </c>
      <c r="K232" s="136">
        <v>90</v>
      </c>
      <c r="L232" s="136">
        <v>100</v>
      </c>
      <c r="M232" s="161">
        <v>100</v>
      </c>
      <c r="N232" s="267"/>
      <c r="O232" s="267"/>
      <c r="P232" s="202"/>
    </row>
    <row r="233" spans="1:16" s="268" customFormat="1" ht="43.5" hidden="1" customHeight="1" x14ac:dyDescent="0.3">
      <c r="A233" s="151"/>
      <c r="B233" s="480" t="s">
        <v>140</v>
      </c>
      <c r="C233" s="152" t="s">
        <v>254</v>
      </c>
      <c r="D233" s="146" t="s">
        <v>143</v>
      </c>
      <c r="E233" s="146" t="s">
        <v>1</v>
      </c>
      <c r="F233" s="152"/>
      <c r="G233" s="146">
        <v>58</v>
      </c>
      <c r="H233" s="146">
        <v>60</v>
      </c>
      <c r="I233" s="147">
        <v>70</v>
      </c>
      <c r="J233" s="136">
        <v>80</v>
      </c>
      <c r="K233" s="136">
        <v>90</v>
      </c>
      <c r="L233" s="136">
        <v>100</v>
      </c>
      <c r="M233" s="161">
        <v>100</v>
      </c>
      <c r="N233" s="267"/>
      <c r="O233" s="267"/>
      <c r="P233" s="202"/>
    </row>
    <row r="234" spans="1:16" ht="60" hidden="1" customHeight="1" x14ac:dyDescent="0.3">
      <c r="A234" s="581"/>
      <c r="B234" s="605" t="s">
        <v>255</v>
      </c>
      <c r="C234" s="562" t="s">
        <v>563</v>
      </c>
      <c r="D234" s="562" t="s">
        <v>143</v>
      </c>
      <c r="E234" s="157" t="s">
        <v>197</v>
      </c>
      <c r="F234" s="562" t="s">
        <v>206</v>
      </c>
      <c r="G234" s="158">
        <v>2</v>
      </c>
      <c r="H234" s="158"/>
      <c r="I234" s="149"/>
      <c r="J234" s="149"/>
      <c r="K234" s="149">
        <v>2</v>
      </c>
      <c r="L234" s="149"/>
      <c r="M234" s="150"/>
      <c r="N234" s="160"/>
      <c r="O234" s="160"/>
      <c r="P234" s="562" t="s">
        <v>383</v>
      </c>
    </row>
    <row r="235" spans="1:16" ht="77.25" hidden="1" customHeight="1" x14ac:dyDescent="0.3">
      <c r="A235" s="582"/>
      <c r="B235" s="589"/>
      <c r="C235" s="563"/>
      <c r="D235" s="563"/>
      <c r="E235" s="157" t="s">
        <v>7</v>
      </c>
      <c r="F235" s="563"/>
      <c r="G235" s="163">
        <v>18.730499999999999</v>
      </c>
      <c r="H235" s="163">
        <f>H236+H237</f>
        <v>4.1219999999999999</v>
      </c>
      <c r="I235" s="163">
        <f t="shared" ref="I235:M235" si="58">I236+I237</f>
        <v>0</v>
      </c>
      <c r="J235" s="163">
        <f t="shared" si="58"/>
        <v>0</v>
      </c>
      <c r="K235" s="163">
        <f t="shared" si="58"/>
        <v>21.231999999999999</v>
      </c>
      <c r="L235" s="163">
        <f t="shared" si="58"/>
        <v>0</v>
      </c>
      <c r="M235" s="163">
        <f t="shared" si="58"/>
        <v>0</v>
      </c>
      <c r="N235" s="121" t="s">
        <v>41</v>
      </c>
      <c r="O235" s="157" t="s">
        <v>32</v>
      </c>
      <c r="P235" s="563"/>
    </row>
    <row r="236" spans="1:16" s="257" customFormat="1" ht="132.75" hidden="1" customHeight="1" x14ac:dyDescent="0.3">
      <c r="A236" s="168"/>
      <c r="B236" s="169" t="s">
        <v>256</v>
      </c>
      <c r="C236" s="121"/>
      <c r="D236" s="138" t="s">
        <v>143</v>
      </c>
      <c r="E236" s="121" t="s">
        <v>7</v>
      </c>
      <c r="F236" s="138"/>
      <c r="G236" s="165"/>
      <c r="H236" s="165">
        <v>2.0609999999999999</v>
      </c>
      <c r="I236" s="165"/>
      <c r="J236" s="165"/>
      <c r="K236" s="165">
        <v>10.378</v>
      </c>
      <c r="L236" s="165"/>
      <c r="M236" s="167"/>
      <c r="N236" s="121" t="s">
        <v>41</v>
      </c>
      <c r="O236" s="121" t="s">
        <v>32</v>
      </c>
      <c r="P236" s="106"/>
    </row>
    <row r="237" spans="1:16" s="257" customFormat="1" ht="124.5" hidden="1" customHeight="1" x14ac:dyDescent="0.3">
      <c r="A237" s="168"/>
      <c r="B237" s="169" t="s">
        <v>257</v>
      </c>
      <c r="C237" s="121"/>
      <c r="D237" s="138" t="s">
        <v>143</v>
      </c>
      <c r="E237" s="121" t="s">
        <v>7</v>
      </c>
      <c r="F237" s="138"/>
      <c r="G237" s="165"/>
      <c r="H237" s="165">
        <v>2.0609999999999999</v>
      </c>
      <c r="I237" s="165"/>
      <c r="J237" s="165"/>
      <c r="K237" s="165">
        <v>10.853999999999999</v>
      </c>
      <c r="L237" s="165"/>
      <c r="M237" s="167"/>
      <c r="N237" s="121" t="s">
        <v>41</v>
      </c>
      <c r="O237" s="121" t="s">
        <v>32</v>
      </c>
      <c r="P237" s="106"/>
    </row>
    <row r="238" spans="1:16" s="257" customFormat="1" hidden="1" x14ac:dyDescent="0.3">
      <c r="A238" s="138"/>
      <c r="B238" s="476" t="s">
        <v>145</v>
      </c>
      <c r="C238" s="121"/>
      <c r="D238" s="157"/>
      <c r="E238" s="157"/>
      <c r="F238" s="157"/>
      <c r="G238" s="159">
        <f>G239+G240+G241+G242+G243</f>
        <v>18.730499999999999</v>
      </c>
      <c r="H238" s="159">
        <f t="shared" ref="H238" si="59">H239+H240+H241+H242+H243</f>
        <v>4.1219999999999999</v>
      </c>
      <c r="I238" s="424">
        <f t="shared" ref="I238" si="60">I239+I240+I241+I242+I243</f>
        <v>0</v>
      </c>
      <c r="J238" s="424">
        <f t="shared" ref="J238" si="61">J239+J240+J241+J242+J243</f>
        <v>0</v>
      </c>
      <c r="K238" s="424">
        <f t="shared" ref="K238" si="62">K239+K240+K241+K242+K243</f>
        <v>21.231999999999999</v>
      </c>
      <c r="L238" s="424">
        <f t="shared" ref="L238" si="63">L239+L240+L241+L242+L243</f>
        <v>0</v>
      </c>
      <c r="M238" s="424">
        <f t="shared" ref="M238" si="64">M239+M240+M241+M242+M243</f>
        <v>0</v>
      </c>
      <c r="N238" s="171"/>
      <c r="O238" s="171"/>
      <c r="P238" s="106"/>
    </row>
    <row r="239" spans="1:16" s="258" customFormat="1" ht="15.75" hidden="1" x14ac:dyDescent="0.25">
      <c r="A239" s="73"/>
      <c r="B239" s="3" t="s">
        <v>146</v>
      </c>
      <c r="C239" s="13"/>
      <c r="D239" s="13"/>
      <c r="E239" s="13"/>
      <c r="F239" s="13"/>
      <c r="G239" s="14">
        <v>0</v>
      </c>
      <c r="H239" s="14">
        <v>0</v>
      </c>
      <c r="I239" s="14">
        <v>0</v>
      </c>
      <c r="J239" s="14">
        <v>0</v>
      </c>
      <c r="K239" s="14">
        <v>0</v>
      </c>
      <c r="L239" s="14">
        <v>0</v>
      </c>
      <c r="M239" s="14">
        <v>0</v>
      </c>
      <c r="N239" s="41"/>
      <c r="O239" s="41"/>
      <c r="P239" s="273"/>
    </row>
    <row r="240" spans="1:16" s="258" customFormat="1" ht="15.75" hidden="1" x14ac:dyDescent="0.25">
      <c r="A240" s="73"/>
      <c r="B240" s="3" t="s">
        <v>147</v>
      </c>
      <c r="C240" s="13"/>
      <c r="D240" s="13"/>
      <c r="E240" s="13"/>
      <c r="F240" s="13"/>
      <c r="G240" s="45">
        <v>0</v>
      </c>
      <c r="H240" s="45">
        <v>0</v>
      </c>
      <c r="I240" s="45">
        <v>0</v>
      </c>
      <c r="J240" s="45">
        <v>0</v>
      </c>
      <c r="K240" s="45">
        <v>0</v>
      </c>
      <c r="L240" s="45">
        <v>0</v>
      </c>
      <c r="M240" s="45">
        <v>0</v>
      </c>
      <c r="N240" s="41"/>
      <c r="O240" s="41"/>
      <c r="P240" s="273"/>
    </row>
    <row r="241" spans="1:16" s="258" customFormat="1" ht="15.75" hidden="1" x14ac:dyDescent="0.25">
      <c r="A241" s="73"/>
      <c r="B241" s="3" t="s">
        <v>148</v>
      </c>
      <c r="C241" s="13"/>
      <c r="D241" s="13"/>
      <c r="E241" s="13"/>
      <c r="F241" s="13"/>
      <c r="G241" s="14">
        <f t="shared" ref="G241:M241" si="65">G235</f>
        <v>18.730499999999999</v>
      </c>
      <c r="H241" s="14">
        <f t="shared" si="65"/>
        <v>4.1219999999999999</v>
      </c>
      <c r="I241" s="14">
        <f t="shared" si="65"/>
        <v>0</v>
      </c>
      <c r="J241" s="14">
        <f t="shared" si="65"/>
        <v>0</v>
      </c>
      <c r="K241" s="14">
        <f t="shared" si="65"/>
        <v>21.231999999999999</v>
      </c>
      <c r="L241" s="14">
        <f t="shared" si="65"/>
        <v>0</v>
      </c>
      <c r="M241" s="14">
        <f t="shared" si="65"/>
        <v>0</v>
      </c>
      <c r="N241" s="41"/>
      <c r="O241" s="41"/>
      <c r="P241" s="273"/>
    </row>
    <row r="242" spans="1:16" s="258" customFormat="1" ht="15.75" hidden="1" x14ac:dyDescent="0.25">
      <c r="A242" s="73"/>
      <c r="B242" s="2" t="s">
        <v>147</v>
      </c>
      <c r="C242" s="13"/>
      <c r="D242" s="13"/>
      <c r="E242" s="13"/>
      <c r="F242" s="13"/>
      <c r="G242" s="45">
        <v>0</v>
      </c>
      <c r="H242" s="45">
        <v>0</v>
      </c>
      <c r="I242" s="45">
        <v>0</v>
      </c>
      <c r="J242" s="45">
        <v>0</v>
      </c>
      <c r="K242" s="45">
        <v>0</v>
      </c>
      <c r="L242" s="45">
        <v>0</v>
      </c>
      <c r="M242" s="45">
        <v>0</v>
      </c>
      <c r="N242" s="41"/>
      <c r="O242" s="41"/>
      <c r="P242" s="273"/>
    </row>
    <row r="243" spans="1:16" s="258" customFormat="1" ht="15.75" hidden="1" x14ac:dyDescent="0.25">
      <c r="A243" s="73"/>
      <c r="B243" s="498" t="s">
        <v>251</v>
      </c>
      <c r="C243" s="13"/>
      <c r="D243" s="13"/>
      <c r="E243" s="13"/>
      <c r="F243" s="13"/>
      <c r="G243" s="14">
        <v>0</v>
      </c>
      <c r="H243" s="14">
        <v>0</v>
      </c>
      <c r="I243" s="14">
        <v>0</v>
      </c>
      <c r="J243" s="14">
        <v>0</v>
      </c>
      <c r="K243" s="14">
        <v>0</v>
      </c>
      <c r="L243" s="14">
        <v>0</v>
      </c>
      <c r="M243" s="14">
        <v>0</v>
      </c>
      <c r="N243" s="41"/>
      <c r="O243" s="41"/>
      <c r="P243" s="273"/>
    </row>
    <row r="244" spans="1:16" ht="21.75" hidden="1" customHeight="1" x14ac:dyDescent="0.3">
      <c r="A244" s="307"/>
      <c r="B244" s="638" t="s">
        <v>258</v>
      </c>
      <c r="C244" s="639"/>
      <c r="D244" s="639"/>
      <c r="E244" s="639"/>
      <c r="F244" s="639"/>
      <c r="G244" s="639"/>
      <c r="H244" s="639"/>
      <c r="I244" s="639"/>
      <c r="J244" s="639"/>
      <c r="K244" s="639"/>
      <c r="L244" s="639"/>
      <c r="M244" s="639"/>
      <c r="N244" s="639"/>
      <c r="O244" s="639"/>
      <c r="P244" s="640"/>
    </row>
    <row r="245" spans="1:16" s="261" customFormat="1" ht="105.75" hidden="1" customHeight="1" x14ac:dyDescent="0.3">
      <c r="A245" s="80"/>
      <c r="B245" s="312" t="s">
        <v>259</v>
      </c>
      <c r="C245" s="81" t="s">
        <v>260</v>
      </c>
      <c r="D245" s="81" t="s">
        <v>143</v>
      </c>
      <c r="E245" s="81"/>
      <c r="F245" s="111"/>
      <c r="G245" s="111"/>
      <c r="H245" s="111"/>
      <c r="I245" s="312"/>
      <c r="J245" s="312"/>
      <c r="K245" s="312"/>
      <c r="L245" s="312"/>
      <c r="M245" s="313"/>
      <c r="N245" s="314"/>
      <c r="O245" s="314"/>
      <c r="P245" s="110"/>
    </row>
    <row r="246" spans="1:16" hidden="1" x14ac:dyDescent="0.3">
      <c r="A246" s="307"/>
      <c r="B246" s="641" t="s">
        <v>261</v>
      </c>
      <c r="C246" s="642"/>
      <c r="D246" s="642"/>
      <c r="E246" s="642"/>
      <c r="F246" s="642"/>
      <c r="G246" s="642"/>
      <c r="H246" s="642"/>
      <c r="I246" s="642"/>
      <c r="J246" s="642"/>
      <c r="K246" s="642"/>
      <c r="L246" s="642"/>
      <c r="M246" s="642"/>
      <c r="N246" s="642"/>
      <c r="O246" s="642"/>
      <c r="P246" s="643"/>
    </row>
    <row r="247" spans="1:16" s="254" customFormat="1" ht="96.75" hidden="1" customHeight="1" x14ac:dyDescent="0.3">
      <c r="A247" s="88"/>
      <c r="B247" s="179" t="s">
        <v>262</v>
      </c>
      <c r="C247" s="180" t="s">
        <v>364</v>
      </c>
      <c r="D247" s="180" t="s">
        <v>141</v>
      </c>
      <c r="E247" s="180" t="s">
        <v>263</v>
      </c>
      <c r="F247" s="180"/>
      <c r="G247" s="180"/>
      <c r="H247" s="180"/>
      <c r="I247" s="91">
        <v>23.8</v>
      </c>
      <c r="J247" s="91">
        <v>23.9</v>
      </c>
      <c r="K247" s="91">
        <v>23.9</v>
      </c>
      <c r="L247" s="91">
        <v>24</v>
      </c>
      <c r="M247" s="92">
        <v>24</v>
      </c>
      <c r="N247" s="181"/>
      <c r="O247" s="181"/>
      <c r="P247" s="182"/>
    </row>
    <row r="248" spans="1:16" s="254" customFormat="1" ht="90" hidden="1" customHeight="1" x14ac:dyDescent="0.3">
      <c r="A248" s="88"/>
      <c r="B248" s="510" t="s">
        <v>140</v>
      </c>
      <c r="C248" s="90" t="s">
        <v>363</v>
      </c>
      <c r="D248" s="180" t="s">
        <v>141</v>
      </c>
      <c r="E248" s="180" t="s">
        <v>264</v>
      </c>
      <c r="F248" s="180"/>
      <c r="G248" s="180">
        <v>26.8</v>
      </c>
      <c r="H248" s="180">
        <v>26.8</v>
      </c>
      <c r="I248" s="91">
        <v>26.8</v>
      </c>
      <c r="J248" s="91">
        <v>26.8</v>
      </c>
      <c r="K248" s="91">
        <v>26.8</v>
      </c>
      <c r="L248" s="91">
        <v>26.8</v>
      </c>
      <c r="M248" s="92">
        <v>26.8</v>
      </c>
      <c r="N248" s="181"/>
      <c r="O248" s="181"/>
      <c r="P248" s="183"/>
    </row>
    <row r="249" spans="1:16" s="256" customFormat="1" ht="195.75" hidden="1" customHeight="1" x14ac:dyDescent="0.3">
      <c r="A249" s="346"/>
      <c r="B249" s="343" t="s">
        <v>265</v>
      </c>
      <c r="C249" s="473" t="s">
        <v>564</v>
      </c>
      <c r="D249" s="342" t="s">
        <v>143</v>
      </c>
      <c r="E249" s="347" t="s">
        <v>9</v>
      </c>
      <c r="F249" s="347" t="s">
        <v>266</v>
      </c>
      <c r="G249" s="184">
        <v>0</v>
      </c>
      <c r="H249" s="184">
        <v>211.9</v>
      </c>
      <c r="I249" s="391">
        <v>518.9</v>
      </c>
      <c r="J249" s="391"/>
      <c r="K249" s="391"/>
      <c r="L249" s="139"/>
      <c r="M249" s="139"/>
      <c r="N249" s="342" t="s">
        <v>41</v>
      </c>
      <c r="O249" s="347" t="s">
        <v>94</v>
      </c>
      <c r="P249" s="475" t="s">
        <v>382</v>
      </c>
    </row>
    <row r="250" spans="1:16" s="256" customFormat="1" hidden="1" x14ac:dyDescent="0.3">
      <c r="A250" s="121"/>
      <c r="B250" s="476" t="s">
        <v>145</v>
      </c>
      <c r="C250" s="178"/>
      <c r="D250" s="157"/>
      <c r="E250" s="157"/>
      <c r="F250" s="157"/>
      <c r="G250" s="159">
        <f>G251+G252+G253+G254+G255</f>
        <v>0</v>
      </c>
      <c r="H250" s="159">
        <f t="shared" ref="H250" si="66">H251+H252+H253+H254+H255</f>
        <v>211.9</v>
      </c>
      <c r="I250" s="424">
        <f t="shared" ref="I250" si="67">I251+I252+I253+I254+I255</f>
        <v>518.9</v>
      </c>
      <c r="J250" s="424">
        <f t="shared" ref="J250" si="68">J251+J252+J253+J254+J255</f>
        <v>0</v>
      </c>
      <c r="K250" s="424">
        <f t="shared" ref="K250" si="69">K251+K252+K253+K254+K255</f>
        <v>0</v>
      </c>
      <c r="L250" s="424">
        <f t="shared" ref="L250" si="70">L251+L252+L253+L254+L255</f>
        <v>0</v>
      </c>
      <c r="M250" s="424">
        <f t="shared" ref="M250" si="71">M251+M252+M253+M254+M255</f>
        <v>0</v>
      </c>
      <c r="N250" s="138"/>
      <c r="O250" s="121"/>
      <c r="P250" s="218"/>
    </row>
    <row r="251" spans="1:16" s="265" customFormat="1" ht="15.75" hidden="1" customHeight="1" x14ac:dyDescent="0.25">
      <c r="A251" s="37"/>
      <c r="B251" s="3" t="s">
        <v>146</v>
      </c>
      <c r="C251" s="178"/>
      <c r="D251" s="13"/>
      <c r="E251" s="13"/>
      <c r="F251" s="13"/>
      <c r="G251" s="14">
        <v>0</v>
      </c>
      <c r="H251" s="14">
        <v>0</v>
      </c>
      <c r="I251" s="14">
        <v>0</v>
      </c>
      <c r="J251" s="14">
        <v>0</v>
      </c>
      <c r="K251" s="14">
        <v>0</v>
      </c>
      <c r="L251" s="14">
        <v>0</v>
      </c>
      <c r="M251" s="14">
        <v>0</v>
      </c>
      <c r="N251" s="61"/>
      <c r="O251" s="70"/>
      <c r="P251" s="277"/>
    </row>
    <row r="252" spans="1:16" s="265" customFormat="1" ht="15.75" hidden="1" x14ac:dyDescent="0.25">
      <c r="A252" s="37"/>
      <c r="B252" s="3" t="s">
        <v>147</v>
      </c>
      <c r="C252" s="13"/>
      <c r="D252" s="13"/>
      <c r="E252" s="13"/>
      <c r="F252" s="13"/>
      <c r="G252" s="45">
        <v>0</v>
      </c>
      <c r="H252" s="45">
        <v>0</v>
      </c>
      <c r="I252" s="45">
        <v>0</v>
      </c>
      <c r="J252" s="45">
        <v>0</v>
      </c>
      <c r="K252" s="45">
        <v>0</v>
      </c>
      <c r="L252" s="45">
        <v>0</v>
      </c>
      <c r="M252" s="45">
        <v>0</v>
      </c>
      <c r="N252" s="61"/>
      <c r="O252" s="70"/>
      <c r="P252" s="277"/>
    </row>
    <row r="253" spans="1:16" s="265" customFormat="1" ht="15.75" hidden="1" x14ac:dyDescent="0.25">
      <c r="A253" s="37"/>
      <c r="B253" s="3" t="s">
        <v>148</v>
      </c>
      <c r="C253" s="13"/>
      <c r="D253" s="13"/>
      <c r="E253" s="13"/>
      <c r="F253" s="13"/>
      <c r="G253" s="14">
        <f>G249</f>
        <v>0</v>
      </c>
      <c r="H253" s="14">
        <f t="shared" ref="H253:M253" si="72">H249</f>
        <v>211.9</v>
      </c>
      <c r="I253" s="14">
        <f t="shared" si="72"/>
        <v>518.9</v>
      </c>
      <c r="J253" s="14">
        <f t="shared" si="72"/>
        <v>0</v>
      </c>
      <c r="K253" s="14">
        <f t="shared" si="72"/>
        <v>0</v>
      </c>
      <c r="L253" s="14">
        <f t="shared" si="72"/>
        <v>0</v>
      </c>
      <c r="M253" s="14">
        <f t="shared" si="72"/>
        <v>0</v>
      </c>
      <c r="N253" s="61"/>
      <c r="O253" s="70"/>
      <c r="P253" s="277"/>
    </row>
    <row r="254" spans="1:16" s="265" customFormat="1" ht="15.75" hidden="1" x14ac:dyDescent="0.25">
      <c r="A254" s="37"/>
      <c r="B254" s="2" t="s">
        <v>147</v>
      </c>
      <c r="C254" s="13"/>
      <c r="D254" s="13"/>
      <c r="E254" s="13"/>
      <c r="F254" s="13"/>
      <c r="G254" s="45">
        <v>0</v>
      </c>
      <c r="H254" s="45">
        <v>0</v>
      </c>
      <c r="I254" s="45">
        <v>0</v>
      </c>
      <c r="J254" s="45">
        <v>0</v>
      </c>
      <c r="K254" s="45">
        <v>0</v>
      </c>
      <c r="L254" s="45">
        <v>0</v>
      </c>
      <c r="M254" s="45">
        <v>0</v>
      </c>
      <c r="N254" s="61"/>
      <c r="O254" s="70"/>
      <c r="P254" s="277"/>
    </row>
    <row r="255" spans="1:16" s="265" customFormat="1" ht="15.75" hidden="1" x14ac:dyDescent="0.25">
      <c r="A255" s="37"/>
      <c r="B255" s="498" t="s">
        <v>251</v>
      </c>
      <c r="C255" s="13"/>
      <c r="D255" s="13"/>
      <c r="E255" s="13"/>
      <c r="F255" s="13"/>
      <c r="G255" s="14">
        <v>0</v>
      </c>
      <c r="H255" s="14">
        <v>0</v>
      </c>
      <c r="I255" s="14">
        <v>0</v>
      </c>
      <c r="J255" s="14">
        <v>0</v>
      </c>
      <c r="K255" s="14">
        <v>0</v>
      </c>
      <c r="L255" s="14">
        <v>0</v>
      </c>
      <c r="M255" s="14">
        <v>0</v>
      </c>
      <c r="N255" s="61"/>
      <c r="O255" s="70"/>
      <c r="P255" s="277"/>
    </row>
    <row r="256" spans="1:16" s="256" customFormat="1" ht="9" hidden="1" customHeight="1" x14ac:dyDescent="0.3">
      <c r="A256" s="49"/>
      <c r="B256" s="154"/>
      <c r="C256" s="121"/>
      <c r="D256" s="138"/>
      <c r="E256" s="121"/>
      <c r="F256" s="121"/>
      <c r="G256" s="184"/>
      <c r="H256" s="184"/>
      <c r="I256" s="121"/>
      <c r="J256" s="121"/>
      <c r="K256" s="121"/>
      <c r="L256" s="139"/>
      <c r="M256" s="155"/>
      <c r="N256" s="138"/>
      <c r="O256" s="121"/>
      <c r="P256" s="278"/>
    </row>
    <row r="257" spans="1:16" s="257" customFormat="1" ht="20.25" hidden="1" customHeight="1" x14ac:dyDescent="0.3">
      <c r="A257" s="49"/>
      <c r="B257" s="666" t="s">
        <v>267</v>
      </c>
      <c r="C257" s="667"/>
      <c r="D257" s="667"/>
      <c r="E257" s="667"/>
      <c r="F257" s="667"/>
      <c r="G257" s="667"/>
      <c r="H257" s="667"/>
      <c r="I257" s="667"/>
      <c r="J257" s="667"/>
      <c r="K257" s="667"/>
      <c r="L257" s="667"/>
      <c r="M257" s="667"/>
      <c r="N257" s="667"/>
      <c r="O257" s="667"/>
      <c r="P257" s="668"/>
    </row>
    <row r="258" spans="1:16" s="261" customFormat="1" ht="94.5" hidden="1" customHeight="1" x14ac:dyDescent="0.3">
      <c r="A258" s="80"/>
      <c r="B258" s="79" t="s">
        <v>268</v>
      </c>
      <c r="C258" s="81" t="s">
        <v>565</v>
      </c>
      <c r="D258" s="81" t="s">
        <v>141</v>
      </c>
      <c r="E258" s="81" t="s">
        <v>269</v>
      </c>
      <c r="F258" s="81"/>
      <c r="G258" s="81"/>
      <c r="H258" s="81"/>
      <c r="I258" s="99">
        <v>74.599999999999994</v>
      </c>
      <c r="J258" s="99">
        <v>75</v>
      </c>
      <c r="K258" s="99">
        <v>75.2</v>
      </c>
      <c r="L258" s="99">
        <v>75.5</v>
      </c>
      <c r="M258" s="100">
        <v>75.599999999999994</v>
      </c>
      <c r="N258" s="259"/>
      <c r="O258" s="259"/>
      <c r="P258" s="260"/>
    </row>
    <row r="259" spans="1:16" s="257" customFormat="1" hidden="1" x14ac:dyDescent="0.3">
      <c r="A259" s="49"/>
      <c r="B259" s="617" t="s">
        <v>270</v>
      </c>
      <c r="C259" s="618"/>
      <c r="D259" s="618"/>
      <c r="E259" s="618"/>
      <c r="F259" s="618"/>
      <c r="G259" s="618"/>
      <c r="H259" s="618"/>
      <c r="I259" s="618"/>
      <c r="J259" s="618"/>
      <c r="K259" s="618"/>
      <c r="L259" s="618"/>
      <c r="M259" s="618"/>
      <c r="N259" s="618"/>
      <c r="O259" s="618"/>
      <c r="P259" s="619"/>
    </row>
    <row r="260" spans="1:16" s="254" customFormat="1" ht="89.25" hidden="1" customHeight="1" x14ac:dyDescent="0.3">
      <c r="A260" s="88"/>
      <c r="B260" s="186" t="s">
        <v>271</v>
      </c>
      <c r="C260" s="90" t="s">
        <v>566</v>
      </c>
      <c r="D260" s="180" t="s">
        <v>141</v>
      </c>
      <c r="E260" s="90" t="s">
        <v>272</v>
      </c>
      <c r="F260" s="90"/>
      <c r="G260" s="90"/>
      <c r="H260" s="187"/>
      <c r="I260" s="188">
        <v>7.05</v>
      </c>
      <c r="J260" s="187">
        <v>7</v>
      </c>
      <c r="K260" s="187">
        <v>6.95</v>
      </c>
      <c r="L260" s="187">
        <v>6.9</v>
      </c>
      <c r="M260" s="189">
        <v>6.9</v>
      </c>
      <c r="N260" s="253"/>
      <c r="O260" s="253"/>
      <c r="P260" s="197"/>
    </row>
    <row r="261" spans="1:16" hidden="1" x14ac:dyDescent="0.3">
      <c r="A261" s="86"/>
      <c r="B261" s="620" t="s">
        <v>273</v>
      </c>
      <c r="C261" s="621"/>
      <c r="D261" s="621"/>
      <c r="E261" s="621"/>
      <c r="F261" s="621"/>
      <c r="G261" s="621"/>
      <c r="H261" s="621"/>
      <c r="I261" s="621"/>
      <c r="J261" s="621"/>
      <c r="K261" s="621"/>
      <c r="L261" s="621"/>
      <c r="M261" s="621"/>
      <c r="N261" s="621"/>
      <c r="O261" s="621"/>
      <c r="P261" s="622"/>
    </row>
    <row r="262" spans="1:16" s="268" customFormat="1" ht="134.25" hidden="1" customHeight="1" x14ac:dyDescent="0.3">
      <c r="A262" s="151"/>
      <c r="B262" s="191" t="s">
        <v>274</v>
      </c>
      <c r="C262" s="146" t="s">
        <v>567</v>
      </c>
      <c r="D262" s="146" t="s">
        <v>275</v>
      </c>
      <c r="E262" s="146" t="s">
        <v>1</v>
      </c>
      <c r="F262" s="146"/>
      <c r="G262" s="146"/>
      <c r="H262" s="146"/>
      <c r="I262" s="147">
        <v>95</v>
      </c>
      <c r="J262" s="147">
        <v>95</v>
      </c>
      <c r="K262" s="147">
        <v>95</v>
      </c>
      <c r="L262" s="147">
        <v>95</v>
      </c>
      <c r="M262" s="148">
        <v>95</v>
      </c>
      <c r="N262" s="267"/>
      <c r="O262" s="267"/>
      <c r="P262" s="202"/>
    </row>
    <row r="263" spans="1:16" s="268" customFormat="1" ht="73.5" hidden="1" customHeight="1" x14ac:dyDescent="0.3">
      <c r="A263" s="151"/>
      <c r="B263" s="499" t="s">
        <v>276</v>
      </c>
      <c r="C263" s="146" t="s">
        <v>365</v>
      </c>
      <c r="D263" s="146" t="s">
        <v>275</v>
      </c>
      <c r="E263" s="146" t="s">
        <v>1</v>
      </c>
      <c r="F263" s="146"/>
      <c r="G263" s="147">
        <v>95</v>
      </c>
      <c r="H263" s="147">
        <v>95</v>
      </c>
      <c r="I263" s="147">
        <v>95</v>
      </c>
      <c r="J263" s="147">
        <v>95</v>
      </c>
      <c r="K263" s="147">
        <v>95</v>
      </c>
      <c r="L263" s="147">
        <v>95</v>
      </c>
      <c r="M263" s="148">
        <v>95</v>
      </c>
      <c r="N263" s="267"/>
      <c r="O263" s="267"/>
      <c r="P263" s="202"/>
    </row>
    <row r="264" spans="1:16" ht="99.75" hidden="1" customHeight="1" x14ac:dyDescent="0.3">
      <c r="A264" s="156"/>
      <c r="B264" s="243" t="s">
        <v>277</v>
      </c>
      <c r="C264" s="157" t="s">
        <v>201</v>
      </c>
      <c r="D264" s="157" t="s">
        <v>275</v>
      </c>
      <c r="E264" s="157" t="s">
        <v>9</v>
      </c>
      <c r="F264" s="157" t="s">
        <v>165</v>
      </c>
      <c r="G264" s="157"/>
      <c r="H264" s="157"/>
      <c r="I264" s="159">
        <v>4.5</v>
      </c>
      <c r="J264" s="159">
        <v>4.5999999999999996</v>
      </c>
      <c r="K264" s="159">
        <v>4.5999999999999996</v>
      </c>
      <c r="L264" s="159">
        <v>4.7</v>
      </c>
      <c r="M264" s="159">
        <v>4.7</v>
      </c>
      <c r="N264" s="157" t="s">
        <v>378</v>
      </c>
      <c r="O264" s="160"/>
      <c r="P264" s="224" t="s">
        <v>381</v>
      </c>
    </row>
    <row r="265" spans="1:16" hidden="1" x14ac:dyDescent="0.3">
      <c r="A265" s="156"/>
      <c r="B265" s="623" t="s">
        <v>279</v>
      </c>
      <c r="C265" s="624"/>
      <c r="D265" s="624"/>
      <c r="E265" s="624"/>
      <c r="F265" s="624"/>
      <c r="G265" s="624"/>
      <c r="H265" s="624"/>
      <c r="I265" s="624"/>
      <c r="J265" s="624"/>
      <c r="K265" s="624"/>
      <c r="L265" s="624"/>
      <c r="M265" s="624"/>
      <c r="N265" s="624"/>
      <c r="O265" s="624"/>
      <c r="P265" s="625"/>
    </row>
    <row r="266" spans="1:16" s="268" customFormat="1" ht="151.5" hidden="1" customHeight="1" x14ac:dyDescent="0.3">
      <c r="A266" s="144"/>
      <c r="B266" s="192" t="s">
        <v>280</v>
      </c>
      <c r="C266" s="146" t="s">
        <v>568</v>
      </c>
      <c r="D266" s="146" t="s">
        <v>143</v>
      </c>
      <c r="E266" s="146" t="s">
        <v>278</v>
      </c>
      <c r="F266" s="146" t="s">
        <v>165</v>
      </c>
      <c r="G266" s="146"/>
      <c r="H266" s="146"/>
      <c r="I266" s="146">
        <v>74.900000000000006</v>
      </c>
      <c r="J266" s="136">
        <v>74.900000000000006</v>
      </c>
      <c r="K266" s="136">
        <v>75</v>
      </c>
      <c r="L266" s="136">
        <v>75</v>
      </c>
      <c r="M266" s="136">
        <v>75</v>
      </c>
      <c r="N266" s="279"/>
      <c r="O266" s="279"/>
      <c r="P266" s="202"/>
    </row>
    <row r="267" spans="1:16" s="268" customFormat="1" ht="71.25" hidden="1" customHeight="1" x14ac:dyDescent="0.3">
      <c r="A267" s="151"/>
      <c r="B267" s="499" t="s">
        <v>276</v>
      </c>
      <c r="C267" s="146" t="s">
        <v>365</v>
      </c>
      <c r="D267" s="146" t="s">
        <v>275</v>
      </c>
      <c r="E267" s="146" t="s">
        <v>278</v>
      </c>
      <c r="F267" s="146" t="s">
        <v>165</v>
      </c>
      <c r="G267" s="146">
        <v>69.599999999999994</v>
      </c>
      <c r="H267" s="146">
        <v>69.7</v>
      </c>
      <c r="I267" s="146">
        <v>67.3</v>
      </c>
      <c r="J267" s="136">
        <v>68</v>
      </c>
      <c r="K267" s="136">
        <v>69</v>
      </c>
      <c r="L267" s="136">
        <v>69.5</v>
      </c>
      <c r="M267" s="136">
        <v>69.8</v>
      </c>
      <c r="N267" s="279"/>
      <c r="O267" s="279"/>
      <c r="P267" s="203"/>
    </row>
    <row r="268" spans="1:16" s="257" customFormat="1" ht="52.5" hidden="1" customHeight="1" x14ac:dyDescent="0.3">
      <c r="A268" s="669"/>
      <c r="B268" s="616" t="s">
        <v>281</v>
      </c>
      <c r="C268" s="562" t="s">
        <v>201</v>
      </c>
      <c r="D268" s="562" t="s">
        <v>275</v>
      </c>
      <c r="E268" s="170" t="s">
        <v>282</v>
      </c>
      <c r="F268" s="626" t="s">
        <v>165</v>
      </c>
      <c r="G268" s="170">
        <v>0</v>
      </c>
      <c r="H268" s="170">
        <v>0</v>
      </c>
      <c r="I268" s="170">
        <v>4</v>
      </c>
      <c r="J268" s="170">
        <v>2</v>
      </c>
      <c r="K268" s="170">
        <v>0</v>
      </c>
      <c r="L268" s="170">
        <v>0</v>
      </c>
      <c r="M268" s="170">
        <v>1</v>
      </c>
      <c r="N268" s="280"/>
      <c r="O268" s="281"/>
      <c r="P268" s="636" t="s">
        <v>380</v>
      </c>
    </row>
    <row r="269" spans="1:16" s="257" customFormat="1" ht="44.25" hidden="1" customHeight="1" x14ac:dyDescent="0.3">
      <c r="A269" s="670"/>
      <c r="B269" s="596"/>
      <c r="C269" s="563"/>
      <c r="D269" s="563"/>
      <c r="E269" s="170" t="s">
        <v>7</v>
      </c>
      <c r="F269" s="627"/>
      <c r="G269" s="170">
        <v>0</v>
      </c>
      <c r="H269" s="170">
        <v>0</v>
      </c>
      <c r="I269" s="170">
        <v>24</v>
      </c>
      <c r="J269" s="170">
        <v>12</v>
      </c>
      <c r="K269" s="170">
        <v>0</v>
      </c>
      <c r="L269" s="170">
        <v>0</v>
      </c>
      <c r="M269" s="170">
        <v>6</v>
      </c>
      <c r="N269" s="170" t="s">
        <v>378</v>
      </c>
      <c r="O269" s="281"/>
      <c r="P269" s="637"/>
    </row>
    <row r="270" spans="1:16" ht="53.25" hidden="1" customHeight="1" x14ac:dyDescent="0.3">
      <c r="A270" s="669"/>
      <c r="B270" s="616" t="s">
        <v>283</v>
      </c>
      <c r="C270" s="626" t="s">
        <v>201</v>
      </c>
      <c r="D270" s="626" t="s">
        <v>275</v>
      </c>
      <c r="E270" s="170" t="s">
        <v>284</v>
      </c>
      <c r="F270" s="626" t="s">
        <v>165</v>
      </c>
      <c r="G270" s="326">
        <v>1</v>
      </c>
      <c r="H270" s="326">
        <v>0</v>
      </c>
      <c r="I270" s="326">
        <v>0</v>
      </c>
      <c r="J270" s="326">
        <v>1</v>
      </c>
      <c r="K270" s="326">
        <v>1</v>
      </c>
      <c r="L270" s="326">
        <v>1</v>
      </c>
      <c r="M270" s="326">
        <v>1</v>
      </c>
      <c r="N270" s="185"/>
      <c r="O270" s="281"/>
      <c r="P270" s="628" t="s">
        <v>379</v>
      </c>
    </row>
    <row r="271" spans="1:16" ht="82.5" hidden="1" customHeight="1" x14ac:dyDescent="0.3">
      <c r="A271" s="670"/>
      <c r="B271" s="596"/>
      <c r="C271" s="627"/>
      <c r="D271" s="627"/>
      <c r="E271" s="170" t="s">
        <v>7</v>
      </c>
      <c r="F271" s="627"/>
      <c r="G271" s="170">
        <v>4.2</v>
      </c>
      <c r="H271" s="170">
        <v>0</v>
      </c>
      <c r="I271" s="170">
        <v>0</v>
      </c>
      <c r="J271" s="193">
        <v>4.5999999999999996</v>
      </c>
      <c r="K271" s="193">
        <v>4.7</v>
      </c>
      <c r="L271" s="193">
        <v>4.7</v>
      </c>
      <c r="M271" s="193">
        <v>4.8</v>
      </c>
      <c r="N271" s="170" t="s">
        <v>378</v>
      </c>
      <c r="O271" s="281"/>
      <c r="P271" s="629"/>
    </row>
    <row r="272" spans="1:16" hidden="1" x14ac:dyDescent="0.3">
      <c r="A272" s="244"/>
      <c r="B272" s="476" t="s">
        <v>145</v>
      </c>
      <c r="C272" s="121"/>
      <c r="D272" s="157"/>
      <c r="E272" s="157"/>
      <c r="F272" s="157"/>
      <c r="G272" s="159">
        <f>G273+G274+G275+G276+G277</f>
        <v>4.2</v>
      </c>
      <c r="H272" s="159">
        <f t="shared" ref="H272" si="73">H273+H274+H275+H276+H277</f>
        <v>0</v>
      </c>
      <c r="I272" s="424">
        <f t="shared" ref="I272" si="74">I273+I274+I275+I276+I277</f>
        <v>28.5</v>
      </c>
      <c r="J272" s="424">
        <f t="shared" ref="J272" si="75">J273+J274+J275+J276+J277</f>
        <v>21.200000000000003</v>
      </c>
      <c r="K272" s="424">
        <f t="shared" ref="K272" si="76">K273+K274+K275+K276+K277</f>
        <v>9.3000000000000007</v>
      </c>
      <c r="L272" s="424">
        <f t="shared" ref="L272" si="77">L273+L274+L275+L276+L277</f>
        <v>9.4</v>
      </c>
      <c r="M272" s="424">
        <f t="shared" ref="M272" si="78">M273+M274+M275+M276+M277</f>
        <v>15.5</v>
      </c>
      <c r="N272" s="170"/>
      <c r="O272" s="281"/>
      <c r="P272" s="195"/>
    </row>
    <row r="273" spans="1:16" s="266" customFormat="1" ht="15.75" hidden="1" x14ac:dyDescent="0.25">
      <c r="A273" s="68"/>
      <c r="B273" s="3" t="s">
        <v>146</v>
      </c>
      <c r="C273" s="13"/>
      <c r="D273" s="13"/>
      <c r="E273" s="13"/>
      <c r="F273" s="13"/>
      <c r="G273" s="14">
        <v>0</v>
      </c>
      <c r="H273" s="14">
        <v>0</v>
      </c>
      <c r="I273" s="14">
        <v>0</v>
      </c>
      <c r="J273" s="14">
        <v>0</v>
      </c>
      <c r="K273" s="14">
        <v>0</v>
      </c>
      <c r="L273" s="14">
        <v>0</v>
      </c>
      <c r="M273" s="14">
        <v>0</v>
      </c>
      <c r="N273" s="9"/>
      <c r="O273" s="282"/>
      <c r="P273" s="245"/>
    </row>
    <row r="274" spans="1:16" s="266" customFormat="1" ht="15.75" hidden="1" x14ac:dyDescent="0.25">
      <c r="A274" s="68"/>
      <c r="B274" s="3" t="s">
        <v>147</v>
      </c>
      <c r="C274" s="13"/>
      <c r="D274" s="13"/>
      <c r="E274" s="13"/>
      <c r="F274" s="13"/>
      <c r="G274" s="45">
        <v>0</v>
      </c>
      <c r="H274" s="45">
        <v>0</v>
      </c>
      <c r="I274" s="45">
        <v>0</v>
      </c>
      <c r="J274" s="45">
        <v>0</v>
      </c>
      <c r="K274" s="45">
        <v>0</v>
      </c>
      <c r="L274" s="45">
        <v>0</v>
      </c>
      <c r="M274" s="45">
        <v>0</v>
      </c>
      <c r="N274" s="9"/>
      <c r="O274" s="282"/>
      <c r="P274" s="245"/>
    </row>
    <row r="275" spans="1:16" s="266" customFormat="1" ht="15.75" hidden="1" x14ac:dyDescent="0.25">
      <c r="A275" s="68"/>
      <c r="B275" s="3" t="s">
        <v>148</v>
      </c>
      <c r="C275" s="13"/>
      <c r="D275" s="13"/>
      <c r="E275" s="13"/>
      <c r="F275" s="13"/>
      <c r="G275" s="14">
        <f>G264+G269+G271</f>
        <v>4.2</v>
      </c>
      <c r="H275" s="14">
        <f t="shared" ref="H275:M275" si="79">H264+H269+H271</f>
        <v>0</v>
      </c>
      <c r="I275" s="14">
        <f t="shared" si="79"/>
        <v>28.5</v>
      </c>
      <c r="J275" s="14">
        <f t="shared" si="79"/>
        <v>21.200000000000003</v>
      </c>
      <c r="K275" s="14">
        <f t="shared" si="79"/>
        <v>9.3000000000000007</v>
      </c>
      <c r="L275" s="14">
        <f t="shared" si="79"/>
        <v>9.4</v>
      </c>
      <c r="M275" s="14">
        <f t="shared" si="79"/>
        <v>15.5</v>
      </c>
      <c r="N275" s="9"/>
      <c r="O275" s="282"/>
      <c r="P275" s="245"/>
    </row>
    <row r="276" spans="1:16" s="266" customFormat="1" ht="15.75" hidden="1" x14ac:dyDescent="0.25">
      <c r="A276" s="68"/>
      <c r="B276" s="2" t="s">
        <v>147</v>
      </c>
      <c r="C276" s="13"/>
      <c r="D276" s="13"/>
      <c r="E276" s="13"/>
      <c r="F276" s="13"/>
      <c r="G276" s="45">
        <v>0</v>
      </c>
      <c r="H276" s="45">
        <v>0</v>
      </c>
      <c r="I276" s="45">
        <v>0</v>
      </c>
      <c r="J276" s="45">
        <v>0</v>
      </c>
      <c r="K276" s="45">
        <v>0</v>
      </c>
      <c r="L276" s="45">
        <v>0</v>
      </c>
      <c r="M276" s="45">
        <v>0</v>
      </c>
      <c r="N276" s="9"/>
      <c r="O276" s="282"/>
      <c r="P276" s="245"/>
    </row>
    <row r="277" spans="1:16" s="266" customFormat="1" ht="15.75" hidden="1" x14ac:dyDescent="0.25">
      <c r="A277" s="68"/>
      <c r="B277" s="498" t="s">
        <v>251</v>
      </c>
      <c r="C277" s="13"/>
      <c r="D277" s="13"/>
      <c r="E277" s="13"/>
      <c r="F277" s="13"/>
      <c r="G277" s="14">
        <v>0</v>
      </c>
      <c r="H277" s="14">
        <v>0</v>
      </c>
      <c r="I277" s="14">
        <v>0</v>
      </c>
      <c r="J277" s="14">
        <v>0</v>
      </c>
      <c r="K277" s="14">
        <v>0</v>
      </c>
      <c r="L277" s="14">
        <v>0</v>
      </c>
      <c r="M277" s="14">
        <v>0</v>
      </c>
      <c r="N277" s="9"/>
      <c r="O277" s="282"/>
      <c r="P277" s="245"/>
    </row>
    <row r="278" spans="1:16" hidden="1" x14ac:dyDescent="0.3">
      <c r="A278" s="194"/>
      <c r="B278" s="672" t="s">
        <v>285</v>
      </c>
      <c r="C278" s="673"/>
      <c r="D278" s="673"/>
      <c r="E278" s="673"/>
      <c r="F278" s="673"/>
      <c r="G278" s="673"/>
      <c r="H278" s="673"/>
      <c r="I278" s="673"/>
      <c r="J278" s="673"/>
      <c r="K278" s="673"/>
      <c r="L278" s="673"/>
      <c r="M278" s="673"/>
      <c r="N278" s="673"/>
      <c r="O278" s="673"/>
      <c r="P278" s="674"/>
    </row>
    <row r="279" spans="1:16" hidden="1" x14ac:dyDescent="0.3">
      <c r="A279" s="414"/>
      <c r="B279" s="630" t="s">
        <v>286</v>
      </c>
      <c r="C279" s="631"/>
      <c r="D279" s="631"/>
      <c r="E279" s="631"/>
      <c r="F279" s="631"/>
      <c r="G279" s="631"/>
      <c r="H279" s="631"/>
      <c r="I279" s="631"/>
      <c r="J279" s="631"/>
      <c r="K279" s="631"/>
      <c r="L279" s="631"/>
      <c r="M279" s="631"/>
      <c r="N279" s="631"/>
      <c r="O279" s="631"/>
      <c r="P279" s="632"/>
    </row>
    <row r="280" spans="1:16" s="261" customFormat="1" ht="25.5" hidden="1" customHeight="1" x14ac:dyDescent="0.3">
      <c r="A280" s="80"/>
      <c r="B280" s="196" t="s">
        <v>287</v>
      </c>
      <c r="C280" s="633" t="s">
        <v>366</v>
      </c>
      <c r="D280" s="81" t="s">
        <v>290</v>
      </c>
      <c r="E280" s="81" t="s">
        <v>291</v>
      </c>
      <c r="F280" s="81"/>
      <c r="G280" s="81"/>
      <c r="H280" s="81">
        <v>430</v>
      </c>
      <c r="I280" s="419"/>
      <c r="J280" s="419"/>
      <c r="K280" s="419"/>
      <c r="L280" s="419">
        <v>447</v>
      </c>
      <c r="M280" s="420"/>
      <c r="N280" s="259"/>
      <c r="O280" s="259"/>
      <c r="P280" s="260"/>
    </row>
    <row r="281" spans="1:16" s="261" customFormat="1" ht="26.25" hidden="1" customHeight="1" x14ac:dyDescent="0.3">
      <c r="A281" s="80"/>
      <c r="B281" s="196" t="s">
        <v>288</v>
      </c>
      <c r="C281" s="634"/>
      <c r="D281" s="81" t="s">
        <v>290</v>
      </c>
      <c r="E281" s="81" t="s">
        <v>291</v>
      </c>
      <c r="F281" s="81"/>
      <c r="G281" s="81"/>
      <c r="H281" s="81">
        <v>449</v>
      </c>
      <c r="I281" s="419"/>
      <c r="J281" s="419"/>
      <c r="K281" s="419"/>
      <c r="L281" s="419">
        <v>466</v>
      </c>
      <c r="M281" s="420"/>
      <c r="N281" s="259"/>
      <c r="O281" s="259"/>
      <c r="P281" s="260"/>
    </row>
    <row r="282" spans="1:16" s="261" customFormat="1" ht="44.25" hidden="1" customHeight="1" x14ac:dyDescent="0.3">
      <c r="A282" s="80"/>
      <c r="B282" s="196" t="s">
        <v>289</v>
      </c>
      <c r="C282" s="635"/>
      <c r="D282" s="81" t="s">
        <v>290</v>
      </c>
      <c r="E282" s="81" t="s">
        <v>291</v>
      </c>
      <c r="F282" s="81"/>
      <c r="G282" s="81"/>
      <c r="H282" s="81">
        <v>460</v>
      </c>
      <c r="I282" s="419"/>
      <c r="J282" s="419"/>
      <c r="K282" s="419"/>
      <c r="L282" s="419">
        <v>481</v>
      </c>
      <c r="M282" s="420"/>
      <c r="N282" s="259"/>
      <c r="O282" s="259"/>
      <c r="P282" s="260"/>
    </row>
    <row r="283" spans="1:16" s="396" customFormat="1" ht="58.5" hidden="1" customHeight="1" x14ac:dyDescent="0.3">
      <c r="A283" s="426"/>
      <c r="B283" s="427" t="s">
        <v>140</v>
      </c>
      <c r="C283" s="428" t="s">
        <v>367</v>
      </c>
      <c r="D283" s="429" t="s">
        <v>290</v>
      </c>
      <c r="E283" s="429" t="s">
        <v>291</v>
      </c>
      <c r="F283" s="429"/>
      <c r="G283" s="429"/>
      <c r="H283" s="429"/>
      <c r="I283" s="430"/>
      <c r="J283" s="430"/>
      <c r="K283" s="430"/>
      <c r="L283" s="430" t="s">
        <v>119</v>
      </c>
      <c r="M283" s="431"/>
      <c r="N283" s="432"/>
      <c r="O283" s="432"/>
      <c r="P283" s="433"/>
    </row>
    <row r="284" spans="1:16" s="257" customFormat="1" ht="112.5" hidden="1" x14ac:dyDescent="0.3">
      <c r="A284" s="417"/>
      <c r="B284" s="106" t="s">
        <v>292</v>
      </c>
      <c r="C284" s="416" t="s">
        <v>367</v>
      </c>
      <c r="D284" s="391"/>
      <c r="E284" s="391" t="s">
        <v>1</v>
      </c>
      <c r="F284" s="391"/>
      <c r="G284" s="391"/>
      <c r="H284" s="391" t="s">
        <v>120</v>
      </c>
      <c r="I284" s="149"/>
      <c r="J284" s="149"/>
      <c r="K284" s="149"/>
      <c r="L284" s="149" t="s">
        <v>121</v>
      </c>
      <c r="M284" s="150"/>
      <c r="N284" s="171"/>
      <c r="O284" s="171"/>
      <c r="P284" s="106"/>
    </row>
    <row r="285" spans="1:16" hidden="1" x14ac:dyDescent="0.3">
      <c r="A285" s="156"/>
      <c r="B285" s="586" t="s">
        <v>293</v>
      </c>
      <c r="C285" s="586"/>
      <c r="D285" s="586"/>
      <c r="E285" s="586"/>
      <c r="F285" s="586"/>
      <c r="G285" s="586"/>
      <c r="H285" s="586"/>
      <c r="I285" s="586"/>
      <c r="J285" s="586"/>
      <c r="K285" s="586"/>
      <c r="L285" s="586"/>
      <c r="M285" s="586"/>
      <c r="N285" s="586"/>
      <c r="O285" s="586"/>
      <c r="P285" s="586"/>
    </row>
    <row r="286" spans="1:16" s="268" customFormat="1" ht="103.5" hidden="1" x14ac:dyDescent="0.3">
      <c r="A286" s="144"/>
      <c r="B286" s="145" t="s">
        <v>294</v>
      </c>
      <c r="C286" s="146" t="s">
        <v>368</v>
      </c>
      <c r="D286" s="146" t="s">
        <v>143</v>
      </c>
      <c r="E286" s="146" t="s">
        <v>1</v>
      </c>
      <c r="F286" s="146"/>
      <c r="G286" s="147">
        <v>92</v>
      </c>
      <c r="H286" s="147">
        <v>95.8</v>
      </c>
      <c r="I286" s="147">
        <v>97.4</v>
      </c>
      <c r="J286" s="147">
        <v>100</v>
      </c>
      <c r="K286" s="147">
        <v>100</v>
      </c>
      <c r="L286" s="147">
        <v>100</v>
      </c>
      <c r="M286" s="147">
        <v>100</v>
      </c>
      <c r="N286" s="418"/>
      <c r="O286" s="418"/>
      <c r="P286" s="418"/>
    </row>
    <row r="287" spans="1:16" s="268" customFormat="1" ht="56.25" hidden="1" x14ac:dyDescent="0.3">
      <c r="A287" s="144"/>
      <c r="B287" s="418" t="s">
        <v>140</v>
      </c>
      <c r="C287" s="146" t="s">
        <v>369</v>
      </c>
      <c r="D287" s="146" t="s">
        <v>143</v>
      </c>
      <c r="E287" s="146" t="s">
        <v>1</v>
      </c>
      <c r="F287" s="146"/>
      <c r="G287" s="147">
        <v>92</v>
      </c>
      <c r="H287" s="147">
        <v>94</v>
      </c>
      <c r="I287" s="147">
        <v>97.4</v>
      </c>
      <c r="J287" s="147">
        <v>98</v>
      </c>
      <c r="K287" s="147">
        <v>98</v>
      </c>
      <c r="L287" s="147">
        <v>98</v>
      </c>
      <c r="M287" s="147">
        <v>98</v>
      </c>
      <c r="N287" s="418"/>
      <c r="O287" s="418"/>
      <c r="P287" s="418"/>
    </row>
    <row r="288" spans="1:16" ht="131.25" hidden="1" x14ac:dyDescent="0.3">
      <c r="A288" s="411"/>
      <c r="B288" s="412" t="s">
        <v>295</v>
      </c>
      <c r="C288" s="413" t="s">
        <v>296</v>
      </c>
      <c r="D288" s="413" t="s">
        <v>143</v>
      </c>
      <c r="E288" s="413" t="s">
        <v>164</v>
      </c>
      <c r="F288" s="391" t="s">
        <v>297</v>
      </c>
      <c r="G288" s="149">
        <v>11</v>
      </c>
      <c r="H288" s="149">
        <v>12</v>
      </c>
      <c r="I288" s="149">
        <v>12</v>
      </c>
      <c r="J288" s="149">
        <v>14</v>
      </c>
      <c r="K288" s="149">
        <v>16</v>
      </c>
      <c r="L288" s="149">
        <v>16</v>
      </c>
      <c r="M288" s="149">
        <v>16</v>
      </c>
      <c r="N288" s="415"/>
      <c r="O288" s="415"/>
      <c r="P288" s="415"/>
    </row>
    <row r="289" spans="1:16" s="254" customFormat="1" ht="82.5" hidden="1" customHeight="1" x14ac:dyDescent="0.3">
      <c r="A289" s="88"/>
      <c r="B289" s="197" t="s">
        <v>298</v>
      </c>
      <c r="C289" s="90" t="s">
        <v>371</v>
      </c>
      <c r="D289" s="90" t="s">
        <v>143</v>
      </c>
      <c r="E289" s="90" t="s">
        <v>1</v>
      </c>
      <c r="F289" s="90"/>
      <c r="G289" s="204">
        <v>90.9</v>
      </c>
      <c r="H289" s="204">
        <v>94.8</v>
      </c>
      <c r="I289" s="204">
        <v>98.8</v>
      </c>
      <c r="J289" s="91">
        <v>100</v>
      </c>
      <c r="K289" s="91">
        <v>100</v>
      </c>
      <c r="L289" s="91">
        <v>100</v>
      </c>
      <c r="M289" s="92">
        <v>100</v>
      </c>
      <c r="N289" s="253"/>
      <c r="O289" s="253"/>
      <c r="P289" s="197"/>
    </row>
    <row r="290" spans="1:16" s="254" customFormat="1" ht="63" hidden="1" customHeight="1" x14ac:dyDescent="0.3">
      <c r="A290" s="88"/>
      <c r="B290" s="500" t="s">
        <v>140</v>
      </c>
      <c r="C290" s="90" t="s">
        <v>370</v>
      </c>
      <c r="D290" s="90" t="s">
        <v>143</v>
      </c>
      <c r="E290" s="90" t="s">
        <v>1</v>
      </c>
      <c r="F290" s="90"/>
      <c r="G290" s="204">
        <v>91.7</v>
      </c>
      <c r="H290" s="204">
        <v>91.3</v>
      </c>
      <c r="I290" s="204">
        <v>100</v>
      </c>
      <c r="J290" s="91">
        <v>100</v>
      </c>
      <c r="K290" s="91">
        <v>100</v>
      </c>
      <c r="L290" s="91">
        <v>100</v>
      </c>
      <c r="M290" s="92">
        <v>100</v>
      </c>
      <c r="N290" s="253"/>
      <c r="O290" s="253"/>
      <c r="P290" s="197"/>
    </row>
    <row r="291" spans="1:16" s="257" customFormat="1" ht="147.75" hidden="1" customHeight="1" x14ac:dyDescent="0.3">
      <c r="A291" s="49"/>
      <c r="B291" s="199" t="s">
        <v>299</v>
      </c>
      <c r="C291" s="478" t="s">
        <v>296</v>
      </c>
      <c r="D291" s="478" t="s">
        <v>143</v>
      </c>
      <c r="E291" s="478" t="s">
        <v>164</v>
      </c>
      <c r="F291" s="121" t="s">
        <v>165</v>
      </c>
      <c r="G291" s="121">
        <v>22</v>
      </c>
      <c r="H291" s="121">
        <v>21</v>
      </c>
      <c r="I291" s="121">
        <v>23</v>
      </c>
      <c r="J291" s="200">
        <v>23</v>
      </c>
      <c r="K291" s="200">
        <v>23</v>
      </c>
      <c r="L291" s="200">
        <v>23</v>
      </c>
      <c r="M291" s="201">
        <v>23</v>
      </c>
      <c r="N291" s="171"/>
      <c r="O291" s="171"/>
      <c r="P291" s="106"/>
    </row>
    <row r="292" spans="1:16" s="257" customFormat="1" hidden="1" x14ac:dyDescent="0.3">
      <c r="A292" s="49"/>
      <c r="B292" s="623" t="s">
        <v>300</v>
      </c>
      <c r="C292" s="624"/>
      <c r="D292" s="624"/>
      <c r="E292" s="624"/>
      <c r="F292" s="624"/>
      <c r="G292" s="624"/>
      <c r="H292" s="624"/>
      <c r="I292" s="624"/>
      <c r="J292" s="624"/>
      <c r="K292" s="624"/>
      <c r="L292" s="624"/>
      <c r="M292" s="624"/>
      <c r="N292" s="624"/>
      <c r="O292" s="624"/>
      <c r="P292" s="625"/>
    </row>
    <row r="293" spans="1:16" s="268" customFormat="1" ht="78.75" hidden="1" customHeight="1" x14ac:dyDescent="0.3">
      <c r="A293" s="144"/>
      <c r="B293" s="202" t="s">
        <v>301</v>
      </c>
      <c r="C293" s="146" t="s">
        <v>371</v>
      </c>
      <c r="D293" s="146" t="s">
        <v>143</v>
      </c>
      <c r="E293" s="146" t="s">
        <v>1</v>
      </c>
      <c r="F293" s="146"/>
      <c r="G293" s="146">
        <v>89.8</v>
      </c>
      <c r="H293" s="147">
        <v>90</v>
      </c>
      <c r="I293" s="147">
        <v>91.1</v>
      </c>
      <c r="J293" s="147">
        <v>93.5</v>
      </c>
      <c r="K293" s="147">
        <v>93.8</v>
      </c>
      <c r="L293" s="147">
        <v>94</v>
      </c>
      <c r="M293" s="148">
        <v>94.1</v>
      </c>
      <c r="N293" s="267"/>
      <c r="O293" s="267"/>
      <c r="P293" s="202"/>
    </row>
    <row r="294" spans="1:16" s="268" customFormat="1" ht="60.75" hidden="1" customHeight="1" x14ac:dyDescent="0.3">
      <c r="A294" s="144"/>
      <c r="B294" s="501" t="s">
        <v>140</v>
      </c>
      <c r="C294" s="146" t="s">
        <v>370</v>
      </c>
      <c r="D294" s="146" t="s">
        <v>143</v>
      </c>
      <c r="E294" s="146" t="s">
        <v>1</v>
      </c>
      <c r="F294" s="146"/>
      <c r="G294" s="146">
        <v>89.8</v>
      </c>
      <c r="H294" s="147">
        <v>90</v>
      </c>
      <c r="I294" s="147">
        <v>92.3</v>
      </c>
      <c r="J294" s="147">
        <v>92.3</v>
      </c>
      <c r="K294" s="147">
        <v>92.3</v>
      </c>
      <c r="L294" s="147">
        <v>92.3</v>
      </c>
      <c r="M294" s="148">
        <v>92.3</v>
      </c>
      <c r="N294" s="267"/>
      <c r="O294" s="267"/>
      <c r="P294" s="202"/>
    </row>
    <row r="295" spans="1:16" ht="97.5" hidden="1" customHeight="1" x14ac:dyDescent="0.3">
      <c r="A295" s="156"/>
      <c r="B295" s="154" t="s">
        <v>302</v>
      </c>
      <c r="C295" s="478" t="s">
        <v>296</v>
      </c>
      <c r="D295" s="478" t="s">
        <v>143</v>
      </c>
      <c r="E295" s="478" t="s">
        <v>164</v>
      </c>
      <c r="F295" s="391" t="s">
        <v>165</v>
      </c>
      <c r="G295" s="149">
        <v>9</v>
      </c>
      <c r="H295" s="149">
        <v>3</v>
      </c>
      <c r="I295" s="149">
        <v>3</v>
      </c>
      <c r="J295" s="149">
        <v>4</v>
      </c>
      <c r="K295" s="149">
        <v>5</v>
      </c>
      <c r="L295" s="149">
        <v>5</v>
      </c>
      <c r="M295" s="150">
        <v>5</v>
      </c>
      <c r="N295" s="160"/>
      <c r="O295" s="160"/>
      <c r="P295" s="224"/>
    </row>
    <row r="296" spans="1:16" s="254" customFormat="1" ht="112.5" hidden="1" x14ac:dyDescent="0.3">
      <c r="A296" s="88"/>
      <c r="B296" s="197" t="s">
        <v>303</v>
      </c>
      <c r="C296" s="90" t="s">
        <v>366</v>
      </c>
      <c r="D296" s="90" t="s">
        <v>143</v>
      </c>
      <c r="E296" s="90" t="s">
        <v>1</v>
      </c>
      <c r="F296" s="90"/>
      <c r="G296" s="90">
        <v>43.2</v>
      </c>
      <c r="H296" s="204">
        <v>64.3</v>
      </c>
      <c r="I296" s="204">
        <v>100</v>
      </c>
      <c r="J296" s="204">
        <v>100</v>
      </c>
      <c r="K296" s="204">
        <v>100</v>
      </c>
      <c r="L296" s="204">
        <v>100</v>
      </c>
      <c r="M296" s="204">
        <v>100</v>
      </c>
      <c r="N296" s="253"/>
      <c r="O296" s="253"/>
      <c r="P296" s="197"/>
    </row>
    <row r="297" spans="1:16" hidden="1" x14ac:dyDescent="0.3">
      <c r="A297" s="156"/>
      <c r="B297" s="623" t="s">
        <v>304</v>
      </c>
      <c r="C297" s="624"/>
      <c r="D297" s="624"/>
      <c r="E297" s="624"/>
      <c r="F297" s="624"/>
      <c r="G297" s="624"/>
      <c r="H297" s="624"/>
      <c r="I297" s="624"/>
      <c r="J297" s="624"/>
      <c r="K297" s="624"/>
      <c r="L297" s="624"/>
      <c r="M297" s="624"/>
      <c r="N297" s="624"/>
      <c r="O297" s="624"/>
      <c r="P297" s="625"/>
    </row>
    <row r="298" spans="1:16" s="268" customFormat="1" ht="112.5" hidden="1" x14ac:dyDescent="0.3">
      <c r="A298" s="144"/>
      <c r="B298" s="202" t="s">
        <v>305</v>
      </c>
      <c r="C298" s="146" t="s">
        <v>371</v>
      </c>
      <c r="D298" s="146" t="s">
        <v>143</v>
      </c>
      <c r="E298" s="146" t="s">
        <v>1</v>
      </c>
      <c r="F298" s="146"/>
      <c r="G298" s="146">
        <v>90.3</v>
      </c>
      <c r="H298" s="146">
        <v>91.6</v>
      </c>
      <c r="I298" s="147">
        <v>92.9</v>
      </c>
      <c r="J298" s="147">
        <v>94.2</v>
      </c>
      <c r="K298" s="147">
        <v>95.5</v>
      </c>
      <c r="L298" s="147">
        <v>96.8</v>
      </c>
      <c r="M298" s="148">
        <v>98</v>
      </c>
      <c r="N298" s="283"/>
      <c r="O298" s="283"/>
      <c r="P298" s="202"/>
    </row>
    <row r="299" spans="1:16" s="268" customFormat="1" ht="59.25" hidden="1" customHeight="1" x14ac:dyDescent="0.3">
      <c r="A299" s="144"/>
      <c r="B299" s="206" t="s">
        <v>140</v>
      </c>
      <c r="C299" s="146" t="s">
        <v>370</v>
      </c>
      <c r="D299" s="146" t="s">
        <v>143</v>
      </c>
      <c r="E299" s="146" t="s">
        <v>1</v>
      </c>
      <c r="F299" s="146"/>
      <c r="G299" s="146">
        <v>78.7</v>
      </c>
      <c r="H299" s="146">
        <v>76.8</v>
      </c>
      <c r="I299" s="147">
        <v>92.3</v>
      </c>
      <c r="J299" s="147">
        <v>94.9</v>
      </c>
      <c r="K299" s="147">
        <v>94.9</v>
      </c>
      <c r="L299" s="147">
        <v>94.9</v>
      </c>
      <c r="M299" s="148">
        <v>97.9</v>
      </c>
      <c r="N299" s="283"/>
      <c r="O299" s="283"/>
      <c r="P299" s="202"/>
    </row>
    <row r="300" spans="1:16" s="257" customFormat="1" ht="79.5" hidden="1" customHeight="1" x14ac:dyDescent="0.3">
      <c r="A300" s="49"/>
      <c r="B300" s="106" t="s">
        <v>306</v>
      </c>
      <c r="C300" s="478" t="s">
        <v>296</v>
      </c>
      <c r="D300" s="121" t="s">
        <v>143</v>
      </c>
      <c r="E300" s="478" t="s">
        <v>164</v>
      </c>
      <c r="F300" s="391" t="s">
        <v>165</v>
      </c>
      <c r="G300" s="121" t="s">
        <v>18</v>
      </c>
      <c r="H300" s="121">
        <v>1</v>
      </c>
      <c r="I300" s="121">
        <v>1</v>
      </c>
      <c r="J300" s="121">
        <v>1</v>
      </c>
      <c r="K300" s="139" t="s">
        <v>3</v>
      </c>
      <c r="L300" s="139" t="s">
        <v>3</v>
      </c>
      <c r="M300" s="139" t="s">
        <v>3</v>
      </c>
      <c r="N300" s="284"/>
      <c r="O300" s="284"/>
      <c r="P300" s="106"/>
    </row>
    <row r="301" spans="1:16" s="268" customFormat="1" ht="79.5" hidden="1" customHeight="1" x14ac:dyDescent="0.3">
      <c r="A301" s="144"/>
      <c r="B301" s="202" t="s">
        <v>307</v>
      </c>
      <c r="C301" s="146" t="s">
        <v>371</v>
      </c>
      <c r="D301" s="146" t="s">
        <v>143</v>
      </c>
      <c r="E301" s="146" t="s">
        <v>1</v>
      </c>
      <c r="F301" s="146"/>
      <c r="G301" s="146">
        <v>59.6</v>
      </c>
      <c r="H301" s="146">
        <v>64.8</v>
      </c>
      <c r="I301" s="147">
        <v>70</v>
      </c>
      <c r="J301" s="147">
        <v>75.2</v>
      </c>
      <c r="K301" s="147" t="s">
        <v>3</v>
      </c>
      <c r="L301" s="147" t="s">
        <v>3</v>
      </c>
      <c r="M301" s="148" t="s">
        <v>3</v>
      </c>
      <c r="N301" s="267"/>
      <c r="O301" s="267"/>
      <c r="P301" s="285"/>
    </row>
    <row r="302" spans="1:16" s="268" customFormat="1" ht="64.5" hidden="1" customHeight="1" x14ac:dyDescent="0.3">
      <c r="A302" s="151"/>
      <c r="B302" s="206" t="s">
        <v>140</v>
      </c>
      <c r="C302" s="146" t="s">
        <v>370</v>
      </c>
      <c r="D302" s="146" t="s">
        <v>143</v>
      </c>
      <c r="E302" s="146" t="s">
        <v>1</v>
      </c>
      <c r="F302" s="146"/>
      <c r="G302" s="147">
        <v>80</v>
      </c>
      <c r="H302" s="146" t="s">
        <v>18</v>
      </c>
      <c r="I302" s="147">
        <v>69.099999999999994</v>
      </c>
      <c r="J302" s="147">
        <v>73.599999999999994</v>
      </c>
      <c r="K302" s="147" t="s">
        <v>3</v>
      </c>
      <c r="L302" s="147" t="s">
        <v>3</v>
      </c>
      <c r="M302" s="148" t="s">
        <v>3</v>
      </c>
      <c r="N302" s="267"/>
      <c r="O302" s="267"/>
      <c r="P302" s="285"/>
    </row>
    <row r="303" spans="1:16" s="257" customFormat="1" ht="83.25" hidden="1" customHeight="1" x14ac:dyDescent="0.3">
      <c r="A303" s="153"/>
      <c r="B303" s="106" t="s">
        <v>308</v>
      </c>
      <c r="C303" s="478" t="s">
        <v>296</v>
      </c>
      <c r="D303" s="391" t="s">
        <v>143</v>
      </c>
      <c r="E303" s="478" t="s">
        <v>164</v>
      </c>
      <c r="F303" s="391" t="s">
        <v>165</v>
      </c>
      <c r="G303" s="121" t="s">
        <v>18</v>
      </c>
      <c r="H303" s="121">
        <v>1</v>
      </c>
      <c r="I303" s="121">
        <v>1</v>
      </c>
      <c r="J303" s="121">
        <v>1</v>
      </c>
      <c r="K303" s="139" t="s">
        <v>3</v>
      </c>
      <c r="L303" s="139" t="s">
        <v>3</v>
      </c>
      <c r="M303" s="139" t="s">
        <v>3</v>
      </c>
      <c r="N303" s="121"/>
      <c r="O303" s="171"/>
      <c r="P303" s="106"/>
    </row>
    <row r="304" spans="1:16" hidden="1" x14ac:dyDescent="0.3">
      <c r="A304" s="156"/>
      <c r="B304" s="586" t="s">
        <v>309</v>
      </c>
      <c r="C304" s="586"/>
      <c r="D304" s="586"/>
      <c r="E304" s="586"/>
      <c r="F304" s="586"/>
      <c r="G304" s="586"/>
      <c r="H304" s="586"/>
      <c r="I304" s="586"/>
      <c r="J304" s="586"/>
      <c r="K304" s="586"/>
      <c r="L304" s="586"/>
      <c r="M304" s="586"/>
      <c r="N304" s="586"/>
      <c r="O304" s="586"/>
      <c r="P304" s="224"/>
    </row>
    <row r="305" spans="1:16" hidden="1" x14ac:dyDescent="0.3">
      <c r="A305" s="156"/>
      <c r="B305" s="623" t="s">
        <v>310</v>
      </c>
      <c r="C305" s="624"/>
      <c r="D305" s="624"/>
      <c r="E305" s="624"/>
      <c r="F305" s="624"/>
      <c r="G305" s="624"/>
      <c r="H305" s="624"/>
      <c r="I305" s="624"/>
      <c r="J305" s="624"/>
      <c r="K305" s="624"/>
      <c r="L305" s="624"/>
      <c r="M305" s="624"/>
      <c r="N305" s="624"/>
      <c r="O305" s="624"/>
      <c r="P305" s="625"/>
    </row>
    <row r="306" spans="1:16" s="268" customFormat="1" ht="127.5" hidden="1" customHeight="1" x14ac:dyDescent="0.3">
      <c r="A306" s="144"/>
      <c r="B306" s="206" t="s">
        <v>311</v>
      </c>
      <c r="C306" s="146" t="s">
        <v>371</v>
      </c>
      <c r="D306" s="146" t="s">
        <v>143</v>
      </c>
      <c r="E306" s="146" t="s">
        <v>1</v>
      </c>
      <c r="F306" s="146"/>
      <c r="G306" s="147">
        <v>76</v>
      </c>
      <c r="H306" s="147">
        <v>83</v>
      </c>
      <c r="I306" s="147">
        <v>92</v>
      </c>
      <c r="J306" s="147">
        <v>94</v>
      </c>
      <c r="K306" s="147">
        <v>96</v>
      </c>
      <c r="L306" s="147">
        <v>100</v>
      </c>
      <c r="M306" s="148">
        <v>100</v>
      </c>
      <c r="N306" s="267"/>
      <c r="O306" s="267"/>
      <c r="P306" s="202"/>
    </row>
    <row r="307" spans="1:16" s="268" customFormat="1" ht="57.75" hidden="1" customHeight="1" x14ac:dyDescent="0.3">
      <c r="A307" s="151"/>
      <c r="B307" s="206" t="s">
        <v>140</v>
      </c>
      <c r="C307" s="146" t="s">
        <v>370</v>
      </c>
      <c r="D307" s="146" t="s">
        <v>143</v>
      </c>
      <c r="E307" s="146" t="s">
        <v>1</v>
      </c>
      <c r="F307" s="152"/>
      <c r="G307" s="147">
        <v>75</v>
      </c>
      <c r="H307" s="146">
        <v>81.3</v>
      </c>
      <c r="I307" s="147">
        <v>87.5</v>
      </c>
      <c r="J307" s="147">
        <v>87.5</v>
      </c>
      <c r="K307" s="147">
        <v>94</v>
      </c>
      <c r="L307" s="147">
        <v>100</v>
      </c>
      <c r="M307" s="148">
        <v>100</v>
      </c>
      <c r="N307" s="267"/>
      <c r="O307" s="267"/>
      <c r="P307" s="202"/>
    </row>
    <row r="308" spans="1:16" ht="29.25" hidden="1" customHeight="1" x14ac:dyDescent="0.3">
      <c r="A308" s="581"/>
      <c r="B308" s="605" t="s">
        <v>313</v>
      </c>
      <c r="C308" s="553" t="s">
        <v>296</v>
      </c>
      <c r="D308" s="553" t="s">
        <v>143</v>
      </c>
      <c r="E308" s="157" t="s">
        <v>164</v>
      </c>
      <c r="F308" s="562" t="s">
        <v>312</v>
      </c>
      <c r="G308" s="157">
        <v>1</v>
      </c>
      <c r="H308" s="157">
        <v>1</v>
      </c>
      <c r="I308" s="207">
        <v>1</v>
      </c>
      <c r="J308" s="207">
        <v>0</v>
      </c>
      <c r="K308" s="207">
        <v>1</v>
      </c>
      <c r="L308" s="207">
        <v>1</v>
      </c>
      <c r="M308" s="207">
        <v>1</v>
      </c>
      <c r="N308" s="157"/>
      <c r="O308" s="160"/>
      <c r="P308" s="224"/>
    </row>
    <row r="309" spans="1:16" ht="31.5" hidden="1" customHeight="1" x14ac:dyDescent="0.3">
      <c r="A309" s="582"/>
      <c r="B309" s="589"/>
      <c r="C309" s="554"/>
      <c r="D309" s="554"/>
      <c r="E309" s="157" t="s">
        <v>7</v>
      </c>
      <c r="F309" s="563"/>
      <c r="G309" s="159">
        <v>9</v>
      </c>
      <c r="H309" s="159">
        <v>11</v>
      </c>
      <c r="I309" s="159">
        <v>15</v>
      </c>
      <c r="J309" s="159">
        <v>0</v>
      </c>
      <c r="K309" s="159">
        <v>16</v>
      </c>
      <c r="L309" s="159">
        <v>21</v>
      </c>
      <c r="M309" s="159">
        <v>23</v>
      </c>
      <c r="N309" s="122" t="s">
        <v>41</v>
      </c>
      <c r="O309" s="122" t="s">
        <v>85</v>
      </c>
      <c r="P309" s="224"/>
    </row>
    <row r="310" spans="1:16" s="268" customFormat="1" ht="76.5" hidden="1" customHeight="1" x14ac:dyDescent="0.3">
      <c r="A310" s="144"/>
      <c r="B310" s="208" t="s">
        <v>314</v>
      </c>
      <c r="C310" s="146" t="s">
        <v>371</v>
      </c>
      <c r="D310" s="146" t="s">
        <v>143</v>
      </c>
      <c r="E310" s="146" t="s">
        <v>1</v>
      </c>
      <c r="F310" s="146"/>
      <c r="G310" s="146"/>
      <c r="H310" s="146"/>
      <c r="I310" s="147">
        <v>100</v>
      </c>
      <c r="J310" s="147">
        <v>100</v>
      </c>
      <c r="K310" s="147">
        <v>100</v>
      </c>
      <c r="L310" s="147">
        <v>100</v>
      </c>
      <c r="M310" s="148">
        <v>100</v>
      </c>
      <c r="N310" s="147"/>
      <c r="O310" s="147"/>
      <c r="P310" s="202"/>
    </row>
    <row r="311" spans="1:16" s="268" customFormat="1" ht="57" hidden="1" customHeight="1" x14ac:dyDescent="0.3">
      <c r="A311" s="144"/>
      <c r="B311" s="206" t="s">
        <v>140</v>
      </c>
      <c r="C311" s="146" t="s">
        <v>370</v>
      </c>
      <c r="D311" s="146" t="s">
        <v>143</v>
      </c>
      <c r="E311" s="146" t="s">
        <v>1</v>
      </c>
      <c r="F311" s="137"/>
      <c r="G311" s="146">
        <v>100</v>
      </c>
      <c r="H311" s="146">
        <v>100</v>
      </c>
      <c r="I311" s="147">
        <v>100</v>
      </c>
      <c r="J311" s="147">
        <v>100</v>
      </c>
      <c r="K311" s="147">
        <v>100</v>
      </c>
      <c r="L311" s="147">
        <v>100</v>
      </c>
      <c r="M311" s="148">
        <v>100</v>
      </c>
      <c r="N311" s="147"/>
      <c r="O311" s="147"/>
      <c r="P311" s="202"/>
    </row>
    <row r="312" spans="1:16" ht="56.25" hidden="1" x14ac:dyDescent="0.3">
      <c r="A312" s="156"/>
      <c r="B312" s="209" t="s">
        <v>315</v>
      </c>
      <c r="C312" s="478" t="s">
        <v>296</v>
      </c>
      <c r="D312" s="391" t="s">
        <v>143</v>
      </c>
      <c r="E312" s="478" t="s">
        <v>164</v>
      </c>
      <c r="F312" s="391" t="s">
        <v>165</v>
      </c>
      <c r="G312" s="121">
        <v>49.1</v>
      </c>
      <c r="H312" s="121">
        <v>53.5</v>
      </c>
      <c r="I312" s="121">
        <v>57.2</v>
      </c>
      <c r="J312" s="139">
        <v>61.2</v>
      </c>
      <c r="K312" s="139">
        <v>65.5</v>
      </c>
      <c r="L312" s="139">
        <v>70.099999999999994</v>
      </c>
      <c r="M312" s="155">
        <v>75</v>
      </c>
      <c r="N312" s="122" t="s">
        <v>41</v>
      </c>
      <c r="O312" s="122" t="s">
        <v>86</v>
      </c>
      <c r="P312" s="224"/>
    </row>
    <row r="313" spans="1:16" hidden="1" x14ac:dyDescent="0.3">
      <c r="A313" s="156"/>
      <c r="B313" s="209"/>
      <c r="C313" s="175"/>
      <c r="D313" s="175"/>
      <c r="E313" s="157"/>
      <c r="F313" s="140"/>
      <c r="G313" s="121"/>
      <c r="H313" s="121"/>
      <c r="I313" s="121"/>
      <c r="J313" s="139"/>
      <c r="K313" s="139"/>
      <c r="L313" s="139"/>
      <c r="M313" s="155"/>
      <c r="N313" s="122"/>
      <c r="O313" s="122"/>
      <c r="P313" s="224"/>
    </row>
    <row r="314" spans="1:16" hidden="1" x14ac:dyDescent="0.3">
      <c r="A314" s="157"/>
      <c r="B314" s="476" t="s">
        <v>145</v>
      </c>
      <c r="C314" s="121"/>
      <c r="D314" s="157"/>
      <c r="E314" s="157"/>
      <c r="F314" s="157"/>
      <c r="G314" s="159">
        <f>G315+G316+G317+G318+G319</f>
        <v>58.1</v>
      </c>
      <c r="H314" s="159">
        <f t="shared" ref="H314" si="80">H315+H316+H317+H318+H319</f>
        <v>64.5</v>
      </c>
      <c r="I314" s="424">
        <f t="shared" ref="I314" si="81">I315+I316+I317+I318+I319</f>
        <v>72.2</v>
      </c>
      <c r="J314" s="424">
        <f t="shared" ref="J314" si="82">J315+J316+J317+J318+J319</f>
        <v>61.2</v>
      </c>
      <c r="K314" s="424">
        <f t="shared" ref="K314" si="83">K315+K316+K317+K318+K319</f>
        <v>81.5</v>
      </c>
      <c r="L314" s="424">
        <f t="shared" ref="L314" si="84">L315+L316+L317+L318+L319</f>
        <v>91.1</v>
      </c>
      <c r="M314" s="424">
        <f t="shared" ref="M314" si="85">M315+M316+M317+M318+M319</f>
        <v>98</v>
      </c>
      <c r="N314" s="122"/>
      <c r="O314" s="122"/>
      <c r="P314" s="224"/>
    </row>
    <row r="315" spans="1:16" s="266" customFormat="1" ht="15.75" hidden="1" x14ac:dyDescent="0.25">
      <c r="A315" s="72"/>
      <c r="B315" s="3" t="s">
        <v>146</v>
      </c>
      <c r="C315" s="13"/>
      <c r="D315" s="13"/>
      <c r="E315" s="13"/>
      <c r="F315" s="13"/>
      <c r="G315" s="14">
        <v>0</v>
      </c>
      <c r="H315" s="14">
        <v>0</v>
      </c>
      <c r="I315" s="14">
        <v>0</v>
      </c>
      <c r="J315" s="14">
        <v>0</v>
      </c>
      <c r="K315" s="14">
        <v>0</v>
      </c>
      <c r="L315" s="14">
        <v>0</v>
      </c>
      <c r="M315" s="14">
        <v>0</v>
      </c>
      <c r="N315" s="10"/>
      <c r="O315" s="10"/>
      <c r="P315" s="275"/>
    </row>
    <row r="316" spans="1:16" s="266" customFormat="1" ht="15.75" hidden="1" x14ac:dyDescent="0.25">
      <c r="A316" s="72"/>
      <c r="B316" s="3" t="s">
        <v>147</v>
      </c>
      <c r="C316" s="13"/>
      <c r="D316" s="13"/>
      <c r="E316" s="13"/>
      <c r="F316" s="13"/>
      <c r="G316" s="45">
        <v>0</v>
      </c>
      <c r="H316" s="45">
        <v>0</v>
      </c>
      <c r="I316" s="45">
        <v>0</v>
      </c>
      <c r="J316" s="45">
        <v>0</v>
      </c>
      <c r="K316" s="45">
        <v>0</v>
      </c>
      <c r="L316" s="45">
        <v>0</v>
      </c>
      <c r="M316" s="45">
        <v>0</v>
      </c>
      <c r="N316" s="10"/>
      <c r="O316" s="10"/>
      <c r="P316" s="275"/>
    </row>
    <row r="317" spans="1:16" s="266" customFormat="1" ht="15.75" hidden="1" x14ac:dyDescent="0.25">
      <c r="A317" s="72"/>
      <c r="B317" s="3" t="s">
        <v>148</v>
      </c>
      <c r="C317" s="13"/>
      <c r="D317" s="13"/>
      <c r="E317" s="13"/>
      <c r="F317" s="13"/>
      <c r="G317" s="14">
        <f>G309+G312</f>
        <v>58.1</v>
      </c>
      <c r="H317" s="14">
        <f t="shared" ref="H317:M317" si="86">H309+H312</f>
        <v>64.5</v>
      </c>
      <c r="I317" s="14">
        <f t="shared" si="86"/>
        <v>72.2</v>
      </c>
      <c r="J317" s="14">
        <f t="shared" si="86"/>
        <v>61.2</v>
      </c>
      <c r="K317" s="14">
        <f t="shared" si="86"/>
        <v>81.5</v>
      </c>
      <c r="L317" s="14">
        <f t="shared" si="86"/>
        <v>91.1</v>
      </c>
      <c r="M317" s="14">
        <f t="shared" si="86"/>
        <v>98</v>
      </c>
      <c r="N317" s="10"/>
      <c r="O317" s="10"/>
      <c r="P317" s="275"/>
    </row>
    <row r="318" spans="1:16" s="266" customFormat="1" ht="15.75" hidden="1" x14ac:dyDescent="0.25">
      <c r="A318" s="72"/>
      <c r="B318" s="2" t="s">
        <v>147</v>
      </c>
      <c r="C318" s="13"/>
      <c r="D318" s="13"/>
      <c r="E318" s="13"/>
      <c r="F318" s="13"/>
      <c r="G318" s="45">
        <v>0</v>
      </c>
      <c r="H318" s="45">
        <v>0</v>
      </c>
      <c r="I318" s="45">
        <v>0</v>
      </c>
      <c r="J318" s="45">
        <v>0</v>
      </c>
      <c r="K318" s="45">
        <v>0</v>
      </c>
      <c r="L318" s="45">
        <v>0</v>
      </c>
      <c r="M318" s="45">
        <v>0</v>
      </c>
      <c r="N318" s="10"/>
      <c r="O318" s="10"/>
      <c r="P318" s="275"/>
    </row>
    <row r="319" spans="1:16" s="266" customFormat="1" ht="15.75" hidden="1" x14ac:dyDescent="0.25">
      <c r="A319" s="72"/>
      <c r="B319" s="498" t="s">
        <v>251</v>
      </c>
      <c r="C319" s="13"/>
      <c r="D319" s="13"/>
      <c r="E319" s="13"/>
      <c r="F319" s="13"/>
      <c r="G319" s="14">
        <v>0</v>
      </c>
      <c r="H319" s="14">
        <v>0</v>
      </c>
      <c r="I319" s="14">
        <v>0</v>
      </c>
      <c r="J319" s="14">
        <v>0</v>
      </c>
      <c r="K319" s="14">
        <v>0</v>
      </c>
      <c r="L319" s="14">
        <v>0</v>
      </c>
      <c r="M319" s="14">
        <v>0</v>
      </c>
      <c r="N319" s="10"/>
      <c r="O319" s="10"/>
      <c r="P319" s="275"/>
    </row>
    <row r="320" spans="1:16" ht="30" hidden="1" customHeight="1" x14ac:dyDescent="0.3">
      <c r="A320" s="156"/>
      <c r="B320" s="638" t="s">
        <v>316</v>
      </c>
      <c r="C320" s="639"/>
      <c r="D320" s="639"/>
      <c r="E320" s="639"/>
      <c r="F320" s="639"/>
      <c r="G320" s="639"/>
      <c r="H320" s="639"/>
      <c r="I320" s="639"/>
      <c r="J320" s="639"/>
      <c r="K320" s="639"/>
      <c r="L320" s="639"/>
      <c r="M320" s="639"/>
      <c r="N320" s="639"/>
      <c r="O320" s="639"/>
      <c r="P320" s="640"/>
    </row>
    <row r="321" spans="1:16" s="261" customFormat="1" ht="110.25" hidden="1" customHeight="1" x14ac:dyDescent="0.3">
      <c r="A321" s="80"/>
      <c r="B321" s="196" t="s">
        <v>317</v>
      </c>
      <c r="C321" s="81" t="s">
        <v>372</v>
      </c>
      <c r="D321" s="81" t="s">
        <v>374</v>
      </c>
      <c r="E321" s="81" t="s">
        <v>1</v>
      </c>
      <c r="F321" s="81"/>
      <c r="G321" s="81"/>
      <c r="H321" s="81"/>
      <c r="I321" s="81">
        <v>63.1</v>
      </c>
      <c r="J321" s="81">
        <v>64.900000000000006</v>
      </c>
      <c r="K321" s="81">
        <v>66.900000000000006</v>
      </c>
      <c r="L321" s="81">
        <v>68.900000000000006</v>
      </c>
      <c r="M321" s="210">
        <v>68.900000000000006</v>
      </c>
      <c r="N321" s="259"/>
      <c r="O321" s="259"/>
      <c r="P321" s="260"/>
    </row>
    <row r="322" spans="1:16" s="254" customFormat="1" ht="114.75" hidden="1" customHeight="1" x14ac:dyDescent="0.3">
      <c r="A322" s="88"/>
      <c r="B322" s="197" t="s">
        <v>318</v>
      </c>
      <c r="C322" s="90" t="s">
        <v>373</v>
      </c>
      <c r="D322" s="90" t="s">
        <v>143</v>
      </c>
      <c r="E322" s="90" t="s">
        <v>1</v>
      </c>
      <c r="F322" s="90"/>
      <c r="G322" s="90"/>
      <c r="H322" s="90"/>
      <c r="I322" s="204">
        <v>77.599999999999994</v>
      </c>
      <c r="J322" s="204">
        <v>78.599999999999994</v>
      </c>
      <c r="K322" s="204">
        <v>80.599999999999994</v>
      </c>
      <c r="L322" s="204">
        <v>83.6</v>
      </c>
      <c r="M322" s="204">
        <v>83.6</v>
      </c>
      <c r="N322" s="253"/>
      <c r="O322" s="253"/>
      <c r="P322" s="197"/>
    </row>
    <row r="323" spans="1:16" s="254" customFormat="1" ht="119.25" hidden="1" x14ac:dyDescent="0.3">
      <c r="A323" s="88"/>
      <c r="B323" s="502" t="s">
        <v>140</v>
      </c>
      <c r="C323" s="90" t="s">
        <v>375</v>
      </c>
      <c r="D323" s="90" t="s">
        <v>143</v>
      </c>
      <c r="E323" s="90" t="s">
        <v>1</v>
      </c>
      <c r="F323" s="90"/>
      <c r="G323" s="90">
        <v>40.200000000000003</v>
      </c>
      <c r="H323" s="90">
        <v>40.299999999999997</v>
      </c>
      <c r="I323" s="90">
        <v>49.9</v>
      </c>
      <c r="J323" s="204">
        <v>50</v>
      </c>
      <c r="K323" s="204">
        <v>50.2</v>
      </c>
      <c r="L323" s="90">
        <v>50.3</v>
      </c>
      <c r="M323" s="90">
        <v>50.3</v>
      </c>
      <c r="N323" s="253"/>
      <c r="O323" s="253"/>
      <c r="P323" s="197"/>
    </row>
    <row r="324" spans="1:16" s="286" customFormat="1" ht="119.25" hidden="1" customHeight="1" x14ac:dyDescent="0.3">
      <c r="A324" s="211"/>
      <c r="B324" s="154" t="s">
        <v>319</v>
      </c>
      <c r="C324" s="170" t="s">
        <v>569</v>
      </c>
      <c r="D324" s="121" t="s">
        <v>143</v>
      </c>
      <c r="E324" s="121" t="s">
        <v>320</v>
      </c>
      <c r="F324" s="121" t="s">
        <v>165</v>
      </c>
      <c r="G324" s="121" t="s">
        <v>18</v>
      </c>
      <c r="H324" s="121" t="s">
        <v>18</v>
      </c>
      <c r="I324" s="121" t="s">
        <v>18</v>
      </c>
      <c r="J324" s="121" t="s">
        <v>18</v>
      </c>
      <c r="K324" s="121" t="s">
        <v>18</v>
      </c>
      <c r="L324" s="121" t="s">
        <v>18</v>
      </c>
      <c r="M324" s="121">
        <v>1</v>
      </c>
      <c r="N324" s="300" t="s">
        <v>376</v>
      </c>
      <c r="O324" s="300" t="s">
        <v>92</v>
      </c>
      <c r="P324" s="106"/>
    </row>
    <row r="325" spans="1:16" s="286" customFormat="1" hidden="1" x14ac:dyDescent="0.3">
      <c r="A325" s="211"/>
      <c r="B325" s="154"/>
      <c r="C325" s="170"/>
      <c r="D325" s="121"/>
      <c r="E325" s="121"/>
      <c r="F325" s="121"/>
      <c r="G325" s="122"/>
      <c r="H325" s="122"/>
      <c r="I325" s="122"/>
      <c r="J325" s="122"/>
      <c r="K325" s="122"/>
      <c r="L325" s="122"/>
      <c r="M325" s="122"/>
      <c r="N325" s="121"/>
      <c r="O325" s="121"/>
      <c r="P325" s="106"/>
    </row>
    <row r="326" spans="1:16" s="286" customFormat="1" hidden="1" x14ac:dyDescent="0.3">
      <c r="A326" s="246"/>
      <c r="B326" s="476" t="s">
        <v>145</v>
      </c>
      <c r="C326" s="121"/>
      <c r="D326" s="157"/>
      <c r="E326" s="157"/>
      <c r="F326" s="157"/>
      <c r="G326" s="159">
        <f>G327+G328+G329+G330+G331</f>
        <v>0</v>
      </c>
      <c r="H326" s="159">
        <f t="shared" ref="H326" si="87">H327+H328+H329+H330+H331</f>
        <v>0</v>
      </c>
      <c r="I326" s="424">
        <f t="shared" ref="I326" si="88">I327+I328+I329+I330+I331</f>
        <v>0</v>
      </c>
      <c r="J326" s="424">
        <f t="shared" ref="J326" si="89">J327+J328+J329+J330+J331</f>
        <v>0</v>
      </c>
      <c r="K326" s="424">
        <f t="shared" ref="K326" si="90">K327+K328+K329+K330+K331</f>
        <v>0</v>
      </c>
      <c r="L326" s="424">
        <f t="shared" ref="L326" si="91">L327+L328+L329+L330+L331</f>
        <v>0</v>
      </c>
      <c r="M326" s="424">
        <f t="shared" ref="M326" si="92">M327+M328+M329+M330+M331</f>
        <v>0</v>
      </c>
      <c r="N326" s="121"/>
      <c r="O326" s="121"/>
      <c r="P326" s="106"/>
    </row>
    <row r="327" spans="1:16" s="287" customFormat="1" ht="15.75" hidden="1" x14ac:dyDescent="0.25">
      <c r="A327" s="247"/>
      <c r="B327" s="3" t="s">
        <v>146</v>
      </c>
      <c r="C327" s="13"/>
      <c r="D327" s="13"/>
      <c r="E327" s="13"/>
      <c r="F327" s="13"/>
      <c r="G327" s="14">
        <v>0</v>
      </c>
      <c r="H327" s="14">
        <v>0</v>
      </c>
      <c r="I327" s="14">
        <v>0</v>
      </c>
      <c r="J327" s="14">
        <v>0</v>
      </c>
      <c r="K327" s="14">
        <v>0</v>
      </c>
      <c r="L327" s="14">
        <v>0</v>
      </c>
      <c r="M327" s="14">
        <v>0</v>
      </c>
      <c r="N327" s="70"/>
      <c r="O327" s="70"/>
      <c r="P327" s="11"/>
    </row>
    <row r="328" spans="1:16" s="287" customFormat="1" ht="15.75" hidden="1" x14ac:dyDescent="0.25">
      <c r="A328" s="247"/>
      <c r="B328" s="3" t="s">
        <v>147</v>
      </c>
      <c r="C328" s="13"/>
      <c r="D328" s="13"/>
      <c r="E328" s="13"/>
      <c r="F328" s="13"/>
      <c r="G328" s="45">
        <v>0</v>
      </c>
      <c r="H328" s="45">
        <v>0</v>
      </c>
      <c r="I328" s="45">
        <v>0</v>
      </c>
      <c r="J328" s="45">
        <v>0</v>
      </c>
      <c r="K328" s="45">
        <v>0</v>
      </c>
      <c r="L328" s="45">
        <v>0</v>
      </c>
      <c r="M328" s="45">
        <v>0</v>
      </c>
      <c r="N328" s="70"/>
      <c r="O328" s="70"/>
      <c r="P328" s="11"/>
    </row>
    <row r="329" spans="1:16" s="287" customFormat="1" ht="15.75" hidden="1" x14ac:dyDescent="0.25">
      <c r="A329" s="247"/>
      <c r="B329" s="3" t="s">
        <v>148</v>
      </c>
      <c r="C329" s="13"/>
      <c r="D329" s="13"/>
      <c r="E329" s="13"/>
      <c r="F329" s="13"/>
      <c r="G329" s="14">
        <v>0</v>
      </c>
      <c r="H329" s="14">
        <v>0</v>
      </c>
      <c r="I329" s="14">
        <v>0</v>
      </c>
      <c r="J329" s="14">
        <v>0</v>
      </c>
      <c r="K329" s="14">
        <v>0</v>
      </c>
      <c r="L329" s="14">
        <v>0</v>
      </c>
      <c r="M329" s="14">
        <v>0</v>
      </c>
      <c r="N329" s="70"/>
      <c r="O329" s="70"/>
      <c r="P329" s="11"/>
    </row>
    <row r="330" spans="1:16" s="287" customFormat="1" ht="15.75" hidden="1" x14ac:dyDescent="0.25">
      <c r="A330" s="247"/>
      <c r="B330" s="2" t="s">
        <v>147</v>
      </c>
      <c r="C330" s="13"/>
      <c r="D330" s="13"/>
      <c r="E330" s="13"/>
      <c r="F330" s="13"/>
      <c r="G330" s="45">
        <v>0</v>
      </c>
      <c r="H330" s="45">
        <v>0</v>
      </c>
      <c r="I330" s="45">
        <v>0</v>
      </c>
      <c r="J330" s="45">
        <v>0</v>
      </c>
      <c r="K330" s="45">
        <v>0</v>
      </c>
      <c r="L330" s="45">
        <v>0</v>
      </c>
      <c r="M330" s="45">
        <v>0</v>
      </c>
      <c r="N330" s="70"/>
      <c r="O330" s="70"/>
      <c r="P330" s="11"/>
    </row>
    <row r="331" spans="1:16" s="287" customFormat="1" ht="15.75" hidden="1" x14ac:dyDescent="0.25">
      <c r="A331" s="247"/>
      <c r="B331" s="498" t="s">
        <v>251</v>
      </c>
      <c r="C331" s="13"/>
      <c r="D331" s="13"/>
      <c r="E331" s="13"/>
      <c r="F331" s="13"/>
      <c r="G331" s="14">
        <v>0</v>
      </c>
      <c r="H331" s="14">
        <v>0</v>
      </c>
      <c r="I331" s="14">
        <v>0</v>
      </c>
      <c r="J331" s="14">
        <v>0</v>
      </c>
      <c r="K331" s="14">
        <v>0</v>
      </c>
      <c r="L331" s="14">
        <v>0</v>
      </c>
      <c r="M331" s="14">
        <v>0</v>
      </c>
      <c r="N331" s="70"/>
      <c r="O331" s="70"/>
      <c r="P331" s="11"/>
    </row>
    <row r="332" spans="1:16" s="287" customFormat="1" ht="15.75" hidden="1" x14ac:dyDescent="0.25">
      <c r="A332" s="247"/>
      <c r="B332" s="2"/>
      <c r="C332" s="13"/>
      <c r="D332" s="13"/>
      <c r="E332" s="13"/>
      <c r="F332" s="13"/>
      <c r="G332" s="40"/>
      <c r="H332" s="40"/>
      <c r="I332" s="40"/>
      <c r="J332" s="40"/>
      <c r="K332" s="40"/>
      <c r="L332" s="40"/>
      <c r="M332" s="40"/>
      <c r="N332" s="70"/>
      <c r="O332" s="70"/>
      <c r="P332" s="11"/>
    </row>
    <row r="333" spans="1:16" s="286" customFormat="1" ht="42" customHeight="1" x14ac:dyDescent="0.3">
      <c r="A333" s="211"/>
      <c r="B333" s="205" t="s">
        <v>321</v>
      </c>
      <c r="C333" s="49"/>
      <c r="D333" s="156"/>
      <c r="E333" s="156"/>
      <c r="F333" s="156"/>
      <c r="G333" s="190">
        <f t="shared" ref="G333:M333" si="93">G104+G118+G127+G142+G182+G214+G225+G238+G250+G272+G314+G326</f>
        <v>3301.7134377099997</v>
      </c>
      <c r="H333" s="190">
        <f t="shared" si="93"/>
        <v>2113.5126</v>
      </c>
      <c r="I333" s="190">
        <f t="shared" si="93"/>
        <v>2024.9408999999998</v>
      </c>
      <c r="J333" s="190">
        <f t="shared" si="93"/>
        <v>2407.5919999999996</v>
      </c>
      <c r="K333" s="190">
        <f t="shared" si="93"/>
        <v>4189.4060000000009</v>
      </c>
      <c r="L333" s="190">
        <f t="shared" si="93"/>
        <v>143.11930000000001</v>
      </c>
      <c r="M333" s="190">
        <f t="shared" si="93"/>
        <v>113.5</v>
      </c>
      <c r="N333" s="121"/>
      <c r="O333" s="121"/>
      <c r="P333" s="106"/>
    </row>
    <row r="334" spans="1:16" s="534" customFormat="1" ht="15.75" x14ac:dyDescent="0.25">
      <c r="A334" s="533"/>
      <c r="B334" s="3" t="s">
        <v>146</v>
      </c>
      <c r="C334" s="13"/>
      <c r="D334" s="384"/>
      <c r="E334" s="384"/>
      <c r="F334" s="384"/>
      <c r="G334" s="452">
        <f>G105+G119+G128+G143+G183+G215+G239+G251+G273+G315+G327</f>
        <v>86.194199999999995</v>
      </c>
      <c r="H334" s="452">
        <f t="shared" ref="H334:M334" si="94">H105+H119+H128+H143+H183+H215+H239+H251+H273+H315+H327</f>
        <v>0</v>
      </c>
      <c r="I334" s="452">
        <f t="shared" si="94"/>
        <v>0</v>
      </c>
      <c r="J334" s="452">
        <f t="shared" si="94"/>
        <v>0</v>
      </c>
      <c r="K334" s="452">
        <f t="shared" si="94"/>
        <v>0</v>
      </c>
      <c r="L334" s="452">
        <f t="shared" si="94"/>
        <v>0</v>
      </c>
      <c r="M334" s="452">
        <f t="shared" si="94"/>
        <v>0</v>
      </c>
      <c r="N334" s="13"/>
      <c r="O334" s="13"/>
      <c r="P334" s="273"/>
    </row>
    <row r="335" spans="1:16" s="534" customFormat="1" ht="15.75" x14ac:dyDescent="0.25">
      <c r="A335" s="533"/>
      <c r="B335" s="3" t="s">
        <v>147</v>
      </c>
      <c r="C335" s="13"/>
      <c r="D335" s="384"/>
      <c r="E335" s="384"/>
      <c r="F335" s="384"/>
      <c r="G335" s="452">
        <f>G106+G120+G129+G144+G184+G216+G240+G252+G274+G316+G328</f>
        <v>0</v>
      </c>
      <c r="H335" s="452">
        <f t="shared" ref="H335:M338" si="95">H106+H120+H129+H144+H184+H216+H240+H252+H274+H316+H328</f>
        <v>200</v>
      </c>
      <c r="I335" s="452">
        <f t="shared" si="95"/>
        <v>0</v>
      </c>
      <c r="J335" s="452">
        <f t="shared" si="95"/>
        <v>0</v>
      </c>
      <c r="K335" s="452">
        <f t="shared" si="95"/>
        <v>0</v>
      </c>
      <c r="L335" s="452">
        <f t="shared" si="95"/>
        <v>0</v>
      </c>
      <c r="M335" s="452">
        <f t="shared" si="95"/>
        <v>0</v>
      </c>
      <c r="N335" s="13"/>
      <c r="O335" s="13"/>
      <c r="P335" s="273"/>
    </row>
    <row r="336" spans="1:16" s="534" customFormat="1" ht="15.75" x14ac:dyDescent="0.25">
      <c r="A336" s="533"/>
      <c r="B336" s="3" t="s">
        <v>148</v>
      </c>
      <c r="C336" s="13"/>
      <c r="D336" s="384"/>
      <c r="E336" s="384"/>
      <c r="F336" s="384"/>
      <c r="G336" s="452">
        <f>G107+G121+G130+G145+G185+G217+G241+G253+G275+G317+G329</f>
        <v>3112.8802377099996</v>
      </c>
      <c r="H336" s="452">
        <f t="shared" si="95"/>
        <v>1909.3416000000002</v>
      </c>
      <c r="I336" s="452">
        <f t="shared" si="95"/>
        <v>1863.5199</v>
      </c>
      <c r="J336" s="452">
        <f t="shared" si="95"/>
        <v>2247.5919999999996</v>
      </c>
      <c r="K336" s="452">
        <f t="shared" si="95"/>
        <v>4029.4060000000009</v>
      </c>
      <c r="L336" s="452">
        <f t="shared" si="95"/>
        <v>143.11930000000001</v>
      </c>
      <c r="M336" s="452">
        <f t="shared" si="95"/>
        <v>113.5</v>
      </c>
      <c r="N336" s="13"/>
      <c r="O336" s="13"/>
      <c r="P336" s="273"/>
    </row>
    <row r="337" spans="1:16" s="534" customFormat="1" ht="15.75" x14ac:dyDescent="0.25">
      <c r="A337" s="533"/>
      <c r="B337" s="2" t="s">
        <v>147</v>
      </c>
      <c r="C337" s="13"/>
      <c r="D337" s="384"/>
      <c r="E337" s="384"/>
      <c r="F337" s="384"/>
      <c r="G337" s="452">
        <f>G108+G122+G131+G146+G186+G218+G242+G254+G276+G318+G330</f>
        <v>102.639</v>
      </c>
      <c r="H337" s="452">
        <f t="shared" si="95"/>
        <v>4.1710000000000003</v>
      </c>
      <c r="I337" s="452">
        <f t="shared" si="95"/>
        <v>1.421</v>
      </c>
      <c r="J337" s="452">
        <f t="shared" si="95"/>
        <v>0</v>
      </c>
      <c r="K337" s="452">
        <f t="shared" si="95"/>
        <v>0</v>
      </c>
      <c r="L337" s="452">
        <f t="shared" si="95"/>
        <v>0</v>
      </c>
      <c r="M337" s="452">
        <f t="shared" si="95"/>
        <v>0</v>
      </c>
      <c r="N337" s="13"/>
      <c r="O337" s="13"/>
      <c r="P337" s="273"/>
    </row>
    <row r="338" spans="1:16" s="534" customFormat="1" ht="15.75" x14ac:dyDescent="0.25">
      <c r="A338" s="533"/>
      <c r="B338" s="498" t="s">
        <v>251</v>
      </c>
      <c r="C338" s="13"/>
      <c r="D338" s="384"/>
      <c r="E338" s="384"/>
      <c r="F338" s="384"/>
      <c r="G338" s="452">
        <f>G109+G123+G132+G147+G187+G219+G243+G255+G277+G319+G331</f>
        <v>0</v>
      </c>
      <c r="H338" s="452">
        <f t="shared" si="95"/>
        <v>0</v>
      </c>
      <c r="I338" s="452">
        <f t="shared" si="95"/>
        <v>160</v>
      </c>
      <c r="J338" s="452">
        <f t="shared" si="95"/>
        <v>160</v>
      </c>
      <c r="K338" s="452">
        <f t="shared" si="95"/>
        <v>160</v>
      </c>
      <c r="L338" s="452">
        <f t="shared" si="95"/>
        <v>0</v>
      </c>
      <c r="M338" s="452">
        <f t="shared" si="95"/>
        <v>0</v>
      </c>
      <c r="N338" s="13"/>
      <c r="O338" s="13"/>
      <c r="P338" s="273"/>
    </row>
    <row r="339" spans="1:16" s="286" customFormat="1" x14ac:dyDescent="0.3">
      <c r="A339" s="211"/>
      <c r="B339" s="154"/>
      <c r="C339" s="170"/>
      <c r="D339" s="121"/>
      <c r="E339" s="121"/>
      <c r="F339" s="121"/>
      <c r="G339" s="122"/>
      <c r="H339" s="122"/>
      <c r="I339" s="122"/>
      <c r="J339" s="122"/>
      <c r="K339" s="122"/>
      <c r="L339" s="122"/>
      <c r="M339" s="122"/>
      <c r="N339" s="121"/>
      <c r="O339" s="121"/>
      <c r="P339" s="106"/>
    </row>
    <row r="340" spans="1:16" s="290" customFormat="1" ht="75" x14ac:dyDescent="0.3">
      <c r="A340" s="49"/>
      <c r="B340" s="50" t="s">
        <v>322</v>
      </c>
      <c r="C340" s="49"/>
      <c r="D340" s="49"/>
      <c r="E340" s="51"/>
      <c r="F340" s="49"/>
      <c r="G340" s="52">
        <f t="shared" ref="G340:M340" si="96">G88+G333</f>
        <v>3538.7134377099997</v>
      </c>
      <c r="H340" s="52">
        <f t="shared" si="96"/>
        <v>3215.5126</v>
      </c>
      <c r="I340" s="52">
        <f t="shared" si="96"/>
        <v>3928.9408999999996</v>
      </c>
      <c r="J340" s="52">
        <f t="shared" si="96"/>
        <v>4381.5919999999996</v>
      </c>
      <c r="K340" s="52">
        <f t="shared" si="96"/>
        <v>4827.4060000000009</v>
      </c>
      <c r="L340" s="52">
        <f t="shared" si="96"/>
        <v>781.11930000000007</v>
      </c>
      <c r="M340" s="52">
        <f t="shared" si="96"/>
        <v>118.5</v>
      </c>
      <c r="N340" s="288"/>
      <c r="O340" s="289"/>
      <c r="P340" s="226"/>
    </row>
    <row r="341" spans="1:16" s="258" customFormat="1" ht="15.75" x14ac:dyDescent="0.25">
      <c r="A341" s="13"/>
      <c r="B341" s="3" t="s">
        <v>146</v>
      </c>
      <c r="C341" s="13"/>
      <c r="D341" s="13"/>
      <c r="E341" s="535"/>
      <c r="F341" s="13"/>
      <c r="G341" s="14">
        <f>G89+G334</f>
        <v>86.194199999999995</v>
      </c>
      <c r="H341" s="14">
        <f t="shared" ref="H341:M341" si="97">H89+H334</f>
        <v>0</v>
      </c>
      <c r="I341" s="14">
        <f t="shared" si="97"/>
        <v>0</v>
      </c>
      <c r="J341" s="14">
        <f t="shared" si="97"/>
        <v>0</v>
      </c>
      <c r="K341" s="14">
        <f t="shared" si="97"/>
        <v>0</v>
      </c>
      <c r="L341" s="14">
        <f t="shared" si="97"/>
        <v>0</v>
      </c>
      <c r="M341" s="14">
        <f t="shared" si="97"/>
        <v>0</v>
      </c>
      <c r="N341" s="536"/>
      <c r="O341" s="41"/>
      <c r="P341" s="273"/>
    </row>
    <row r="342" spans="1:16" s="258" customFormat="1" ht="15.75" x14ac:dyDescent="0.25">
      <c r="A342" s="13"/>
      <c r="B342" s="3" t="s">
        <v>147</v>
      </c>
      <c r="C342" s="13"/>
      <c r="D342" s="13"/>
      <c r="E342" s="535"/>
      <c r="F342" s="13"/>
      <c r="G342" s="14">
        <f>G90+G335</f>
        <v>0</v>
      </c>
      <c r="H342" s="14">
        <f t="shared" ref="H342:M345" si="98">H90+H335</f>
        <v>200</v>
      </c>
      <c r="I342" s="14">
        <f t="shared" si="98"/>
        <v>0</v>
      </c>
      <c r="J342" s="14">
        <f t="shared" si="98"/>
        <v>0</v>
      </c>
      <c r="K342" s="14">
        <f t="shared" si="98"/>
        <v>0</v>
      </c>
      <c r="L342" s="14">
        <f t="shared" si="98"/>
        <v>0</v>
      </c>
      <c r="M342" s="14">
        <f t="shared" si="98"/>
        <v>0</v>
      </c>
      <c r="N342" s="536"/>
      <c r="O342" s="41"/>
      <c r="P342" s="273"/>
    </row>
    <row r="343" spans="1:16" s="258" customFormat="1" ht="15.75" x14ac:dyDescent="0.25">
      <c r="A343" s="13"/>
      <c r="B343" s="3" t="s">
        <v>148</v>
      </c>
      <c r="C343" s="13"/>
      <c r="D343" s="13"/>
      <c r="E343" s="535"/>
      <c r="F343" s="13"/>
      <c r="G343" s="14">
        <f>G91+G336</f>
        <v>3112.8802377099996</v>
      </c>
      <c r="H343" s="14">
        <f t="shared" si="98"/>
        <v>1909.3416000000002</v>
      </c>
      <c r="I343" s="14">
        <f t="shared" si="98"/>
        <v>1863.5199</v>
      </c>
      <c r="J343" s="14">
        <f t="shared" si="98"/>
        <v>2247.5919999999996</v>
      </c>
      <c r="K343" s="14">
        <f t="shared" si="98"/>
        <v>4029.4060000000009</v>
      </c>
      <c r="L343" s="14">
        <f t="shared" si="98"/>
        <v>143.11930000000001</v>
      </c>
      <c r="M343" s="14">
        <f t="shared" si="98"/>
        <v>113.5</v>
      </c>
      <c r="N343" s="536"/>
      <c r="O343" s="41"/>
      <c r="P343" s="273"/>
    </row>
    <row r="344" spans="1:16" s="258" customFormat="1" ht="15.75" x14ac:dyDescent="0.25">
      <c r="A344" s="13"/>
      <c r="B344" s="2" t="s">
        <v>147</v>
      </c>
      <c r="C344" s="13"/>
      <c r="D344" s="13"/>
      <c r="E344" s="535"/>
      <c r="F344" s="13"/>
      <c r="G344" s="14">
        <f>G92+G337</f>
        <v>102.639</v>
      </c>
      <c r="H344" s="14">
        <f t="shared" si="98"/>
        <v>4.1710000000000003</v>
      </c>
      <c r="I344" s="14">
        <f t="shared" si="98"/>
        <v>1.421</v>
      </c>
      <c r="J344" s="14">
        <f t="shared" si="98"/>
        <v>0</v>
      </c>
      <c r="K344" s="14">
        <f t="shared" si="98"/>
        <v>0</v>
      </c>
      <c r="L344" s="14">
        <f t="shared" si="98"/>
        <v>0</v>
      </c>
      <c r="M344" s="14">
        <f t="shared" si="98"/>
        <v>0</v>
      </c>
      <c r="N344" s="536"/>
      <c r="O344" s="41"/>
      <c r="P344" s="273"/>
    </row>
    <row r="345" spans="1:16" s="258" customFormat="1" ht="15.75" x14ac:dyDescent="0.25">
      <c r="A345" s="13"/>
      <c r="B345" s="498" t="s">
        <v>251</v>
      </c>
      <c r="C345" s="13"/>
      <c r="D345" s="13"/>
      <c r="E345" s="535"/>
      <c r="F345" s="13"/>
      <c r="G345" s="14">
        <f>G93+G338</f>
        <v>237</v>
      </c>
      <c r="H345" s="14">
        <f t="shared" si="98"/>
        <v>1102</v>
      </c>
      <c r="I345" s="14">
        <f t="shared" si="98"/>
        <v>2064</v>
      </c>
      <c r="J345" s="14">
        <f t="shared" si="98"/>
        <v>2134</v>
      </c>
      <c r="K345" s="14">
        <f t="shared" si="98"/>
        <v>798</v>
      </c>
      <c r="L345" s="14">
        <f t="shared" si="98"/>
        <v>638</v>
      </c>
      <c r="M345" s="14">
        <f t="shared" si="98"/>
        <v>5</v>
      </c>
      <c r="N345" s="536"/>
      <c r="O345" s="41"/>
      <c r="P345" s="273"/>
    </row>
    <row r="346" spans="1:16" s="290" customFormat="1" ht="6.75" customHeight="1" x14ac:dyDescent="0.3">
      <c r="A346" s="49"/>
      <c r="B346" s="50"/>
      <c r="C346" s="49"/>
      <c r="D346" s="49"/>
      <c r="E346" s="51"/>
      <c r="F346" s="49"/>
      <c r="G346" s="52"/>
      <c r="H346" s="52"/>
      <c r="I346" s="52"/>
      <c r="J346" s="52"/>
      <c r="K346" s="52"/>
      <c r="L346" s="52"/>
      <c r="M346" s="52"/>
      <c r="N346" s="288"/>
      <c r="O346" s="289"/>
      <c r="P346" s="226"/>
    </row>
    <row r="347" spans="1:16" x14ac:dyDescent="0.3">
      <c r="A347" s="156"/>
      <c r="B347" s="615" t="s">
        <v>323</v>
      </c>
      <c r="C347" s="615"/>
      <c r="D347" s="615"/>
      <c r="E347" s="615"/>
      <c r="F347" s="615"/>
      <c r="G347" s="615"/>
      <c r="H347" s="615"/>
      <c r="I347" s="615"/>
      <c r="J347" s="615"/>
      <c r="K347" s="615"/>
      <c r="L347" s="615"/>
      <c r="M347" s="615"/>
      <c r="N347" s="615"/>
      <c r="O347" s="615"/>
      <c r="P347" s="615"/>
    </row>
    <row r="348" spans="1:16" s="257" customFormat="1" ht="10.5" customHeight="1" x14ac:dyDescent="0.3">
      <c r="A348" s="49"/>
      <c r="B348" s="50"/>
      <c r="C348" s="310"/>
      <c r="D348" s="310"/>
      <c r="E348" s="310"/>
      <c r="F348" s="49"/>
      <c r="G348" s="49"/>
      <c r="H348" s="49"/>
      <c r="I348" s="49"/>
      <c r="J348" s="49"/>
      <c r="K348" s="49"/>
      <c r="L348" s="310"/>
      <c r="M348" s="310"/>
      <c r="N348" s="49"/>
      <c r="O348" s="49"/>
      <c r="P348" s="49"/>
    </row>
    <row r="349" spans="1:16" s="298" customFormat="1" x14ac:dyDescent="0.3">
      <c r="A349" s="220"/>
      <c r="B349" s="524" t="s">
        <v>450</v>
      </c>
      <c r="C349" s="220"/>
      <c r="D349" s="220"/>
      <c r="E349" s="220"/>
      <c r="F349" s="220"/>
      <c r="G349" s="439"/>
      <c r="H349" s="439"/>
      <c r="I349" s="439"/>
      <c r="J349" s="439"/>
      <c r="K349" s="439"/>
      <c r="L349" s="439"/>
      <c r="M349" s="220"/>
      <c r="N349" s="220"/>
      <c r="O349" s="220"/>
      <c r="P349" s="220"/>
    </row>
    <row r="350" spans="1:16" s="257" customFormat="1" ht="38.25" customHeight="1" x14ac:dyDescent="0.3">
      <c r="A350" s="310"/>
      <c r="B350" s="521" t="s">
        <v>451</v>
      </c>
      <c r="C350" s="391" t="s">
        <v>570</v>
      </c>
      <c r="D350" s="491" t="s">
        <v>452</v>
      </c>
      <c r="E350" s="491" t="s">
        <v>7</v>
      </c>
      <c r="F350" s="391"/>
      <c r="G350" s="122">
        <v>8.0199999999999994E-2</v>
      </c>
      <c r="H350" s="122">
        <v>0.08</v>
      </c>
      <c r="I350" s="122">
        <v>0.48</v>
      </c>
      <c r="J350" s="122">
        <v>0</v>
      </c>
      <c r="K350" s="122">
        <v>0</v>
      </c>
      <c r="L350" s="122"/>
      <c r="M350" s="165"/>
      <c r="N350" s="491" t="s">
        <v>376</v>
      </c>
      <c r="O350" s="391" t="s">
        <v>35</v>
      </c>
      <c r="P350" s="310"/>
    </row>
    <row r="351" spans="1:16" ht="37.5" x14ac:dyDescent="0.3">
      <c r="A351" s="307"/>
      <c r="B351" s="488" t="s">
        <v>453</v>
      </c>
      <c r="C351" s="391" t="s">
        <v>570</v>
      </c>
      <c r="D351" s="491" t="s">
        <v>452</v>
      </c>
      <c r="E351" s="491" t="s">
        <v>7</v>
      </c>
      <c r="F351" s="491"/>
      <c r="G351" s="122">
        <v>48.905099999999997</v>
      </c>
      <c r="H351" s="122">
        <v>48.985999999999997</v>
      </c>
      <c r="I351" s="122">
        <v>50.834000000000003</v>
      </c>
      <c r="J351" s="122">
        <v>51.585999999999999</v>
      </c>
      <c r="K351" s="122">
        <v>51.904000000000003</v>
      </c>
      <c r="L351" s="122"/>
      <c r="M351" s="165"/>
      <c r="N351" s="491" t="s">
        <v>376</v>
      </c>
      <c r="O351" s="391" t="s">
        <v>35</v>
      </c>
      <c r="P351" s="307"/>
    </row>
    <row r="352" spans="1:16" ht="37.5" x14ac:dyDescent="0.3">
      <c r="A352" s="349"/>
      <c r="B352" s="248" t="s">
        <v>454</v>
      </c>
      <c r="C352" s="491"/>
      <c r="D352" s="491"/>
      <c r="E352" s="491" t="s">
        <v>7</v>
      </c>
      <c r="F352" s="491"/>
      <c r="G352" s="434">
        <f>G353+G354+G355+G356+G357</f>
        <v>48.985299999999995</v>
      </c>
      <c r="H352" s="434">
        <f t="shared" ref="H352:K352" si="99">H353+H354+H355+H356+H357</f>
        <v>49.065999999999995</v>
      </c>
      <c r="I352" s="434">
        <f t="shared" si="99"/>
        <v>51.314</v>
      </c>
      <c r="J352" s="434">
        <f t="shared" si="99"/>
        <v>51.585999999999999</v>
      </c>
      <c r="K352" s="434">
        <f t="shared" si="99"/>
        <v>51.904000000000003</v>
      </c>
      <c r="L352" s="434"/>
      <c r="M352" s="215"/>
      <c r="N352" s="491"/>
      <c r="O352" s="491"/>
      <c r="P352" s="349"/>
    </row>
    <row r="353" spans="1:16" s="266" customFormat="1" ht="15.75" x14ac:dyDescent="0.25">
      <c r="A353" s="72"/>
      <c r="B353" s="3" t="s">
        <v>455</v>
      </c>
      <c r="C353" s="72"/>
      <c r="D353" s="72"/>
      <c r="E353" s="362"/>
      <c r="F353" s="72"/>
      <c r="G353" s="435">
        <v>0</v>
      </c>
      <c r="H353" s="435">
        <v>0</v>
      </c>
      <c r="I353" s="435">
        <v>0</v>
      </c>
      <c r="J353" s="435">
        <v>0</v>
      </c>
      <c r="K353" s="435">
        <v>0</v>
      </c>
      <c r="L353" s="435"/>
      <c r="M353" s="363"/>
      <c r="N353" s="72"/>
      <c r="O353" s="72"/>
      <c r="P353" s="72"/>
    </row>
    <row r="354" spans="1:16" s="266" customFormat="1" ht="15.75" x14ac:dyDescent="0.25">
      <c r="A354" s="72"/>
      <c r="B354" s="3" t="s">
        <v>456</v>
      </c>
      <c r="C354" s="72"/>
      <c r="D354" s="72"/>
      <c r="E354" s="362"/>
      <c r="F354" s="72"/>
      <c r="G354" s="435">
        <v>0</v>
      </c>
      <c r="H354" s="435">
        <v>0</v>
      </c>
      <c r="I354" s="435">
        <v>0</v>
      </c>
      <c r="J354" s="435">
        <v>0</v>
      </c>
      <c r="K354" s="435">
        <v>0</v>
      </c>
      <c r="L354" s="435"/>
      <c r="M354" s="363"/>
      <c r="N354" s="72"/>
      <c r="O354" s="72"/>
      <c r="P354" s="72"/>
    </row>
    <row r="355" spans="1:16" s="266" customFormat="1" ht="15.75" x14ac:dyDescent="0.25">
      <c r="A355" s="72"/>
      <c r="B355" s="3" t="s">
        <v>457</v>
      </c>
      <c r="C355" s="72"/>
      <c r="D355" s="72"/>
      <c r="E355" s="362"/>
      <c r="F355" s="72"/>
      <c r="G355" s="435">
        <v>0</v>
      </c>
      <c r="H355" s="435">
        <v>0</v>
      </c>
      <c r="I355" s="435">
        <v>0</v>
      </c>
      <c r="J355" s="435">
        <v>0</v>
      </c>
      <c r="K355" s="435">
        <v>0</v>
      </c>
      <c r="L355" s="435"/>
      <c r="M355" s="363"/>
      <c r="N355" s="72"/>
      <c r="O355" s="72"/>
      <c r="P355" s="72"/>
    </row>
    <row r="356" spans="1:16" s="266" customFormat="1" ht="15.75" x14ac:dyDescent="0.25">
      <c r="A356" s="72"/>
      <c r="B356" s="2" t="s">
        <v>376</v>
      </c>
      <c r="C356" s="72"/>
      <c r="D356" s="72"/>
      <c r="E356" s="362"/>
      <c r="F356" s="72"/>
      <c r="G356" s="435">
        <f>G350+G351</f>
        <v>48.985299999999995</v>
      </c>
      <c r="H356" s="435">
        <f t="shared" ref="H356:K356" si="100">H350+H351</f>
        <v>49.065999999999995</v>
      </c>
      <c r="I356" s="435">
        <f t="shared" si="100"/>
        <v>51.314</v>
      </c>
      <c r="J356" s="435">
        <f t="shared" si="100"/>
        <v>51.585999999999999</v>
      </c>
      <c r="K356" s="435">
        <f t="shared" si="100"/>
        <v>51.904000000000003</v>
      </c>
      <c r="L356" s="435"/>
      <c r="M356" s="363"/>
      <c r="N356" s="72"/>
      <c r="O356" s="72"/>
      <c r="P356" s="72"/>
    </row>
    <row r="357" spans="1:16" s="266" customFormat="1" ht="15.75" x14ac:dyDescent="0.25">
      <c r="A357" s="72"/>
      <c r="B357" s="2" t="s">
        <v>377</v>
      </c>
      <c r="C357" s="72"/>
      <c r="D357" s="72"/>
      <c r="E357" s="362"/>
      <c r="F357" s="72"/>
      <c r="G357" s="435">
        <v>0</v>
      </c>
      <c r="H357" s="435">
        <v>0</v>
      </c>
      <c r="I357" s="435">
        <v>0</v>
      </c>
      <c r="J357" s="435">
        <v>0</v>
      </c>
      <c r="K357" s="435">
        <v>0</v>
      </c>
      <c r="L357" s="435"/>
      <c r="M357" s="363"/>
      <c r="N357" s="72"/>
      <c r="O357" s="72"/>
      <c r="P357" s="72"/>
    </row>
    <row r="358" spans="1:16" ht="10.5" customHeight="1" x14ac:dyDescent="0.3">
      <c r="A358" s="307"/>
      <c r="B358" s="95"/>
      <c r="C358" s="493"/>
      <c r="D358" s="493"/>
      <c r="E358" s="491"/>
      <c r="F358" s="493"/>
      <c r="G358" s="434"/>
      <c r="H358" s="434"/>
      <c r="I358" s="434"/>
      <c r="J358" s="434"/>
      <c r="K358" s="434"/>
      <c r="L358" s="434"/>
      <c r="M358" s="491"/>
      <c r="N358" s="493"/>
      <c r="O358" s="493"/>
      <c r="P358" s="307"/>
    </row>
    <row r="359" spans="1:16" s="298" customFormat="1" x14ac:dyDescent="0.3">
      <c r="A359" s="220"/>
      <c r="B359" s="524" t="s">
        <v>458</v>
      </c>
      <c r="C359" s="220"/>
      <c r="D359" s="220"/>
      <c r="E359" s="221"/>
      <c r="F359" s="220"/>
      <c r="G359" s="438"/>
      <c r="H359" s="438"/>
      <c r="I359" s="438"/>
      <c r="J359" s="438"/>
      <c r="K359" s="438"/>
      <c r="L359" s="438"/>
      <c r="M359" s="221"/>
      <c r="N359" s="220"/>
      <c r="O359" s="220"/>
      <c r="P359" s="220"/>
    </row>
    <row r="360" spans="1:16" s="257" customFormat="1" ht="56.25" x14ac:dyDescent="0.3">
      <c r="A360" s="310"/>
      <c r="B360" s="522" t="s">
        <v>459</v>
      </c>
      <c r="C360" s="391" t="s">
        <v>460</v>
      </c>
      <c r="D360" s="485" t="s">
        <v>143</v>
      </c>
      <c r="E360" s="491" t="s">
        <v>7</v>
      </c>
      <c r="F360" s="391"/>
      <c r="G360" s="122">
        <v>19.7072</v>
      </c>
      <c r="H360" s="122">
        <v>22.385999999999999</v>
      </c>
      <c r="I360" s="122">
        <v>26.14</v>
      </c>
      <c r="J360" s="122">
        <v>27.061</v>
      </c>
      <c r="K360" s="122">
        <v>27.975999999999999</v>
      </c>
      <c r="L360" s="122"/>
      <c r="M360" s="165"/>
      <c r="N360" s="491" t="s">
        <v>376</v>
      </c>
      <c r="O360" s="391" t="s">
        <v>51</v>
      </c>
      <c r="P360" s="310"/>
    </row>
    <row r="361" spans="1:16" s="257" customFormat="1" ht="18.75" customHeight="1" x14ac:dyDescent="0.3">
      <c r="A361" s="553"/>
      <c r="B361" s="574" t="s">
        <v>461</v>
      </c>
      <c r="C361" s="553" t="s">
        <v>460</v>
      </c>
      <c r="D361" s="572" t="s">
        <v>143</v>
      </c>
      <c r="E361" s="572" t="s">
        <v>7</v>
      </c>
      <c r="F361" s="553"/>
      <c r="G361" s="358"/>
      <c r="H361" s="122">
        <v>10.901</v>
      </c>
      <c r="I361" s="122">
        <v>5.5019999999999998</v>
      </c>
      <c r="J361" s="122">
        <v>5.8310000000000004</v>
      </c>
      <c r="K361" s="122">
        <v>6.1849999999999996</v>
      </c>
      <c r="L361" s="122"/>
      <c r="M361" s="165"/>
      <c r="N361" s="491" t="s">
        <v>376</v>
      </c>
      <c r="O361" s="391" t="s">
        <v>52</v>
      </c>
      <c r="P361" s="310"/>
    </row>
    <row r="362" spans="1:16" s="257" customFormat="1" ht="60.75" customHeight="1" x14ac:dyDescent="0.3">
      <c r="A362" s="554"/>
      <c r="B362" s="575"/>
      <c r="C362" s="554"/>
      <c r="D362" s="573"/>
      <c r="E362" s="573"/>
      <c r="F362" s="554"/>
      <c r="G362" s="358">
        <v>11.725899999999999</v>
      </c>
      <c r="H362" s="122">
        <v>20</v>
      </c>
      <c r="I362" s="122"/>
      <c r="J362" s="122"/>
      <c r="K362" s="122"/>
      <c r="L362" s="122"/>
      <c r="M362" s="165"/>
      <c r="N362" s="491" t="s">
        <v>41</v>
      </c>
      <c r="O362" s="391" t="s">
        <v>95</v>
      </c>
      <c r="P362" s="310"/>
    </row>
    <row r="363" spans="1:16" s="257" customFormat="1" ht="135.75" customHeight="1" x14ac:dyDescent="0.3">
      <c r="A363" s="310"/>
      <c r="B363" s="487" t="s">
        <v>462</v>
      </c>
      <c r="C363" s="391" t="s">
        <v>460</v>
      </c>
      <c r="D363" s="491" t="s">
        <v>143</v>
      </c>
      <c r="E363" s="491" t="s">
        <v>7</v>
      </c>
      <c r="F363" s="391"/>
      <c r="G363" s="122">
        <v>1.0768</v>
      </c>
      <c r="H363" s="122"/>
      <c r="I363" s="122">
        <v>0.23580000000000001</v>
      </c>
      <c r="J363" s="122">
        <v>0.249</v>
      </c>
      <c r="K363" s="122">
        <v>0.26400000000000001</v>
      </c>
      <c r="L363" s="122"/>
      <c r="M363" s="165"/>
      <c r="N363" s="491" t="s">
        <v>376</v>
      </c>
      <c r="O363" s="391" t="s">
        <v>53</v>
      </c>
      <c r="P363" s="310"/>
    </row>
    <row r="364" spans="1:16" s="257" customFormat="1" ht="18.75" customHeight="1" x14ac:dyDescent="0.3">
      <c r="A364" s="553"/>
      <c r="B364" s="574" t="s">
        <v>463</v>
      </c>
      <c r="C364" s="553" t="s">
        <v>464</v>
      </c>
      <c r="D364" s="572" t="s">
        <v>143</v>
      </c>
      <c r="E364" s="491" t="s">
        <v>7</v>
      </c>
      <c r="F364" s="391"/>
      <c r="G364" s="122">
        <v>20.616800000000001</v>
      </c>
      <c r="H364" s="122"/>
      <c r="I364" s="122"/>
      <c r="J364" s="122"/>
      <c r="K364" s="122"/>
      <c r="L364" s="122"/>
      <c r="M364" s="165"/>
      <c r="N364" s="491" t="s">
        <v>376</v>
      </c>
      <c r="O364" s="391" t="s">
        <v>46</v>
      </c>
      <c r="P364" s="310"/>
    </row>
    <row r="365" spans="1:16" x14ac:dyDescent="0.3">
      <c r="A365" s="554"/>
      <c r="B365" s="575"/>
      <c r="C365" s="554"/>
      <c r="D365" s="573"/>
      <c r="E365" s="491" t="s">
        <v>7</v>
      </c>
      <c r="F365" s="391"/>
      <c r="G365" s="122">
        <v>11.2005</v>
      </c>
      <c r="H365" s="122"/>
      <c r="I365" s="122"/>
      <c r="J365" s="122"/>
      <c r="K365" s="122"/>
      <c r="L365" s="122"/>
      <c r="M365" s="165"/>
      <c r="N365" s="491" t="s">
        <v>41</v>
      </c>
      <c r="O365" s="391" t="s">
        <v>47</v>
      </c>
      <c r="P365" s="310"/>
    </row>
    <row r="366" spans="1:16" ht="37.5" x14ac:dyDescent="0.3">
      <c r="A366" s="307"/>
      <c r="B366" s="487" t="s">
        <v>542</v>
      </c>
      <c r="C366" s="391" t="s">
        <v>460</v>
      </c>
      <c r="D366" s="491" t="s">
        <v>143</v>
      </c>
      <c r="E366" s="491" t="s">
        <v>7</v>
      </c>
      <c r="F366" s="491"/>
      <c r="G366" s="122">
        <v>220.20519999999999</v>
      </c>
      <c r="H366" s="122">
        <v>238.86699999999999</v>
      </c>
      <c r="I366" s="122">
        <v>252.64099999999999</v>
      </c>
      <c r="J366" s="122">
        <v>255.76300000000001</v>
      </c>
      <c r="K366" s="122">
        <v>260.62200000000001</v>
      </c>
      <c r="L366" s="122"/>
      <c r="M366" s="165"/>
      <c r="N366" s="491" t="s">
        <v>376</v>
      </c>
      <c r="O366" s="391" t="s">
        <v>36</v>
      </c>
      <c r="P366" s="307"/>
    </row>
    <row r="367" spans="1:16" ht="37.5" x14ac:dyDescent="0.3">
      <c r="A367" s="349"/>
      <c r="B367" s="248" t="s">
        <v>466</v>
      </c>
      <c r="C367" s="491"/>
      <c r="D367" s="491"/>
      <c r="E367" s="491" t="s">
        <v>7</v>
      </c>
      <c r="F367" s="491"/>
      <c r="G367" s="434">
        <f>G368+G369+G370+G371</f>
        <v>284.5324</v>
      </c>
      <c r="H367" s="434">
        <f t="shared" ref="H367:K367" si="101">H368+H369+H370+H371</f>
        <v>292.154</v>
      </c>
      <c r="I367" s="434">
        <f t="shared" si="101"/>
        <v>284.5188</v>
      </c>
      <c r="J367" s="434">
        <f t="shared" si="101"/>
        <v>288.904</v>
      </c>
      <c r="K367" s="434">
        <f t="shared" si="101"/>
        <v>295.04700000000003</v>
      </c>
      <c r="L367" s="434"/>
      <c r="M367" s="215"/>
      <c r="N367" s="491"/>
      <c r="O367" s="491"/>
      <c r="P367" s="349"/>
    </row>
    <row r="368" spans="1:16" s="266" customFormat="1" ht="15.75" x14ac:dyDescent="0.25">
      <c r="A368" s="72"/>
      <c r="B368" s="3" t="s">
        <v>455</v>
      </c>
      <c r="C368" s="72"/>
      <c r="D368" s="72"/>
      <c r="E368" s="362" t="s">
        <v>7</v>
      </c>
      <c r="F368" s="72"/>
      <c r="G368" s="435">
        <v>0</v>
      </c>
      <c r="H368" s="435">
        <v>0</v>
      </c>
      <c r="I368" s="435">
        <v>0</v>
      </c>
      <c r="J368" s="435">
        <v>0</v>
      </c>
      <c r="K368" s="435">
        <v>0</v>
      </c>
      <c r="L368" s="435"/>
      <c r="M368" s="363"/>
      <c r="N368" s="72"/>
      <c r="O368" s="72"/>
      <c r="P368" s="72"/>
    </row>
    <row r="369" spans="1:16" s="266" customFormat="1" ht="15.75" x14ac:dyDescent="0.25">
      <c r="A369" s="72"/>
      <c r="B369" s="3" t="s">
        <v>456</v>
      </c>
      <c r="C369" s="72"/>
      <c r="D369" s="72"/>
      <c r="E369" s="362" t="s">
        <v>7</v>
      </c>
      <c r="F369" s="72"/>
      <c r="G369" s="435">
        <v>0</v>
      </c>
      <c r="H369" s="435">
        <v>0</v>
      </c>
      <c r="I369" s="435">
        <v>0</v>
      </c>
      <c r="J369" s="435">
        <v>0</v>
      </c>
      <c r="K369" s="435">
        <v>0</v>
      </c>
      <c r="L369" s="435"/>
      <c r="M369" s="363"/>
      <c r="N369" s="72"/>
      <c r="O369" s="72"/>
      <c r="P369" s="72"/>
    </row>
    <row r="370" spans="1:16" s="266" customFormat="1" ht="15.75" x14ac:dyDescent="0.25">
      <c r="A370" s="72"/>
      <c r="B370" s="3" t="s">
        <v>457</v>
      </c>
      <c r="C370" s="72"/>
      <c r="D370" s="72"/>
      <c r="E370" s="362" t="s">
        <v>7</v>
      </c>
      <c r="F370" s="72"/>
      <c r="G370" s="435">
        <f>G362+G365</f>
        <v>22.926400000000001</v>
      </c>
      <c r="H370" s="435">
        <f t="shared" ref="H370:K370" si="102">H362+H365</f>
        <v>20</v>
      </c>
      <c r="I370" s="435">
        <f t="shared" si="102"/>
        <v>0</v>
      </c>
      <c r="J370" s="435">
        <f t="shared" si="102"/>
        <v>0</v>
      </c>
      <c r="K370" s="435">
        <f t="shared" si="102"/>
        <v>0</v>
      </c>
      <c r="L370" s="435"/>
      <c r="M370" s="363"/>
      <c r="N370" s="72"/>
      <c r="O370" s="72"/>
      <c r="P370" s="72"/>
    </row>
    <row r="371" spans="1:16" s="266" customFormat="1" ht="15.75" x14ac:dyDescent="0.25">
      <c r="A371" s="72"/>
      <c r="B371" s="2" t="s">
        <v>376</v>
      </c>
      <c r="C371" s="72"/>
      <c r="D371" s="72"/>
      <c r="E371" s="362" t="s">
        <v>7</v>
      </c>
      <c r="F371" s="72"/>
      <c r="G371" s="435">
        <f>G360+G361+G363+G364+G366</f>
        <v>261.60599999999999</v>
      </c>
      <c r="H371" s="435">
        <f t="shared" ref="H371:K371" si="103">H360+H361+H363+H364+H366</f>
        <v>272.154</v>
      </c>
      <c r="I371" s="435">
        <f t="shared" si="103"/>
        <v>284.5188</v>
      </c>
      <c r="J371" s="435">
        <f t="shared" si="103"/>
        <v>288.904</v>
      </c>
      <c r="K371" s="435">
        <f t="shared" si="103"/>
        <v>295.04700000000003</v>
      </c>
      <c r="L371" s="435"/>
      <c r="M371" s="363"/>
      <c r="N371" s="72"/>
      <c r="O371" s="72"/>
      <c r="P371" s="72"/>
    </row>
    <row r="372" spans="1:16" s="266" customFormat="1" ht="15.75" x14ac:dyDescent="0.25">
      <c r="A372" s="72"/>
      <c r="B372" s="2" t="s">
        <v>377</v>
      </c>
      <c r="C372" s="72"/>
      <c r="D372" s="72"/>
      <c r="E372" s="362"/>
      <c r="F372" s="72"/>
      <c r="G372" s="435">
        <v>0</v>
      </c>
      <c r="H372" s="435">
        <v>0</v>
      </c>
      <c r="I372" s="435">
        <v>0</v>
      </c>
      <c r="J372" s="435">
        <v>0</v>
      </c>
      <c r="K372" s="435">
        <v>0</v>
      </c>
      <c r="L372" s="435"/>
      <c r="M372" s="363"/>
      <c r="N372" s="72"/>
      <c r="O372" s="72"/>
      <c r="P372" s="72"/>
    </row>
    <row r="373" spans="1:16" ht="8.25" customHeight="1" x14ac:dyDescent="0.3">
      <c r="A373" s="307"/>
      <c r="B373" s="95"/>
      <c r="C373" s="493"/>
      <c r="D373" s="493"/>
      <c r="E373" s="491"/>
      <c r="F373" s="493"/>
      <c r="G373" s="434"/>
      <c r="H373" s="434"/>
      <c r="I373" s="434"/>
      <c r="J373" s="434"/>
      <c r="K373" s="434"/>
      <c r="L373" s="434"/>
      <c r="M373" s="491"/>
      <c r="N373" s="493"/>
      <c r="O373" s="493"/>
      <c r="P373" s="307"/>
    </row>
    <row r="374" spans="1:16" s="298" customFormat="1" ht="37.5" x14ac:dyDescent="0.3">
      <c r="A374" s="220"/>
      <c r="B374" s="212" t="s">
        <v>467</v>
      </c>
      <c r="C374" s="220"/>
      <c r="D374" s="220"/>
      <c r="E374" s="221"/>
      <c r="F374" s="220"/>
      <c r="G374" s="438"/>
      <c r="H374" s="438"/>
      <c r="I374" s="438"/>
      <c r="J374" s="438"/>
      <c r="K374" s="438"/>
      <c r="L374" s="438"/>
      <c r="M374" s="221"/>
      <c r="N374" s="220"/>
      <c r="O374" s="220"/>
      <c r="P374" s="220"/>
    </row>
    <row r="375" spans="1:16" s="257" customFormat="1" ht="37.5" customHeight="1" x14ac:dyDescent="0.3">
      <c r="A375" s="581"/>
      <c r="B375" s="574" t="s">
        <v>468</v>
      </c>
      <c r="C375" s="553" t="s">
        <v>469</v>
      </c>
      <c r="D375" s="491" t="s">
        <v>143</v>
      </c>
      <c r="E375" s="491" t="s">
        <v>7</v>
      </c>
      <c r="F375" s="581"/>
      <c r="G375" s="122"/>
      <c r="H375" s="122">
        <v>9.9550000000000001</v>
      </c>
      <c r="I375" s="122">
        <v>58.514000000000003</v>
      </c>
      <c r="J375" s="122">
        <v>20.914000000000001</v>
      </c>
      <c r="K375" s="122">
        <v>49.411000000000001</v>
      </c>
      <c r="L375" s="122"/>
      <c r="M375" s="391"/>
      <c r="N375" s="492" t="s">
        <v>41</v>
      </c>
      <c r="O375" s="492" t="s">
        <v>93</v>
      </c>
      <c r="P375" s="307"/>
    </row>
    <row r="376" spans="1:16" s="257" customFormat="1" ht="37.5" x14ac:dyDescent="0.3">
      <c r="A376" s="582"/>
      <c r="B376" s="575"/>
      <c r="C376" s="554"/>
      <c r="D376" s="491" t="s">
        <v>143</v>
      </c>
      <c r="E376" s="491" t="s">
        <v>7</v>
      </c>
      <c r="F376" s="582"/>
      <c r="G376" s="122">
        <v>105.15779999999999</v>
      </c>
      <c r="H376" s="122">
        <v>107.10599999999999</v>
      </c>
      <c r="I376" s="122">
        <v>84.81</v>
      </c>
      <c r="J376" s="122">
        <v>89.899000000000001</v>
      </c>
      <c r="K376" s="122">
        <v>95.293999999999997</v>
      </c>
      <c r="L376" s="122"/>
      <c r="M376" s="391"/>
      <c r="N376" s="491" t="s">
        <v>376</v>
      </c>
      <c r="O376" s="391" t="s">
        <v>59</v>
      </c>
      <c r="P376" s="310"/>
    </row>
    <row r="377" spans="1:16" s="257" customFormat="1" ht="37.5" x14ac:dyDescent="0.3">
      <c r="A377" s="553"/>
      <c r="B377" s="574" t="s">
        <v>470</v>
      </c>
      <c r="C377" s="553" t="s">
        <v>469</v>
      </c>
      <c r="D377" s="491" t="s">
        <v>143</v>
      </c>
      <c r="E377" s="491" t="s">
        <v>7</v>
      </c>
      <c r="F377" s="553"/>
      <c r="G377" s="122">
        <v>102.639</v>
      </c>
      <c r="H377" s="122">
        <v>0.45600000000000002</v>
      </c>
      <c r="I377" s="122">
        <v>21.939</v>
      </c>
      <c r="J377" s="122">
        <v>23.254999999999999</v>
      </c>
      <c r="K377" s="122">
        <v>24.651</v>
      </c>
      <c r="L377" s="122"/>
      <c r="M377" s="391"/>
      <c r="N377" s="491" t="s">
        <v>376</v>
      </c>
      <c r="O377" s="391" t="s">
        <v>60</v>
      </c>
      <c r="P377" s="310"/>
    </row>
    <row r="378" spans="1:16" s="257" customFormat="1" ht="37.5" x14ac:dyDescent="0.3">
      <c r="A378" s="554"/>
      <c r="B378" s="575"/>
      <c r="C378" s="554"/>
      <c r="D378" s="491" t="s">
        <v>143</v>
      </c>
      <c r="E378" s="491" t="s">
        <v>7</v>
      </c>
      <c r="F378" s="554"/>
      <c r="G378" s="122">
        <v>1113.6277</v>
      </c>
      <c r="H378" s="122">
        <v>1222.9000000000001</v>
      </c>
      <c r="I378" s="122">
        <v>565.50900000000001</v>
      </c>
      <c r="J378" s="122"/>
      <c r="K378" s="122"/>
      <c r="L378" s="122"/>
      <c r="M378" s="391"/>
      <c r="N378" s="391" t="s">
        <v>41</v>
      </c>
      <c r="O378" s="391" t="s">
        <v>45</v>
      </c>
      <c r="P378" s="310"/>
    </row>
    <row r="379" spans="1:16" s="257" customFormat="1" ht="37.5" x14ac:dyDescent="0.3">
      <c r="A379" s="310"/>
      <c r="B379" s="487" t="s">
        <v>471</v>
      </c>
      <c r="C379" s="391" t="s">
        <v>469</v>
      </c>
      <c r="D379" s="491" t="s">
        <v>143</v>
      </c>
      <c r="E379" s="491" t="s">
        <v>7</v>
      </c>
      <c r="F379" s="391"/>
      <c r="G379" s="122">
        <v>47.9983</v>
      </c>
      <c r="H379" s="122">
        <v>68.244</v>
      </c>
      <c r="I379" s="122">
        <v>88.286000000000001</v>
      </c>
      <c r="J379" s="122">
        <v>93.581999999999994</v>
      </c>
      <c r="K379" s="122">
        <v>99.215999999999994</v>
      </c>
      <c r="L379" s="122"/>
      <c r="M379" s="391"/>
      <c r="N379" s="491" t="s">
        <v>376</v>
      </c>
      <c r="O379" s="391" t="s">
        <v>55</v>
      </c>
      <c r="P379" s="310"/>
    </row>
    <row r="380" spans="1:16" s="257" customFormat="1" ht="37.5" x14ac:dyDescent="0.3">
      <c r="A380" s="553"/>
      <c r="B380" s="574" t="s">
        <v>472</v>
      </c>
      <c r="C380" s="553" t="s">
        <v>469</v>
      </c>
      <c r="D380" s="491" t="s">
        <v>143</v>
      </c>
      <c r="E380" s="491" t="s">
        <v>7</v>
      </c>
      <c r="F380" s="553"/>
      <c r="G380" s="122">
        <v>20.263500000000001</v>
      </c>
      <c r="H380" s="122">
        <v>53.859000000000002</v>
      </c>
      <c r="I380" s="122">
        <v>32.597000000000001</v>
      </c>
      <c r="J380" s="122">
        <v>34.552</v>
      </c>
      <c r="K380" s="122">
        <v>36.625</v>
      </c>
      <c r="L380" s="122"/>
      <c r="M380" s="391"/>
      <c r="N380" s="491" t="s">
        <v>376</v>
      </c>
      <c r="O380" s="391" t="s">
        <v>56</v>
      </c>
      <c r="P380" s="310"/>
    </row>
    <row r="381" spans="1:16" ht="37.5" x14ac:dyDescent="0.3">
      <c r="A381" s="568"/>
      <c r="B381" s="665"/>
      <c r="C381" s="568"/>
      <c r="D381" s="491" t="s">
        <v>143</v>
      </c>
      <c r="E381" s="491" t="s">
        <v>7</v>
      </c>
      <c r="F381" s="568"/>
      <c r="G381" s="122">
        <v>180.78710000000001</v>
      </c>
      <c r="H381" s="122">
        <v>173.55</v>
      </c>
      <c r="I381" s="122">
        <v>50</v>
      </c>
      <c r="J381" s="122"/>
      <c r="K381" s="122"/>
      <c r="L381" s="122">
        <v>450</v>
      </c>
      <c r="M381" s="391"/>
      <c r="N381" s="391" t="s">
        <v>41</v>
      </c>
      <c r="O381" s="391" t="s">
        <v>57</v>
      </c>
      <c r="P381" s="310"/>
    </row>
    <row r="382" spans="1:16" ht="37.5" x14ac:dyDescent="0.3">
      <c r="A382" s="554"/>
      <c r="B382" s="575"/>
      <c r="C382" s="554"/>
      <c r="D382" s="491" t="s">
        <v>143</v>
      </c>
      <c r="E382" s="491" t="s">
        <v>7</v>
      </c>
      <c r="F382" s="554"/>
      <c r="G382" s="122">
        <v>15.670299999999999</v>
      </c>
      <c r="H382" s="122">
        <v>46.25</v>
      </c>
      <c r="I382" s="122"/>
      <c r="J382" s="122"/>
      <c r="K382" s="122"/>
      <c r="L382" s="122"/>
      <c r="M382" s="391"/>
      <c r="N382" s="491" t="s">
        <v>376</v>
      </c>
      <c r="O382" s="391" t="s">
        <v>58</v>
      </c>
      <c r="P382" s="310"/>
    </row>
    <row r="383" spans="1:16" ht="37.5" x14ac:dyDescent="0.3">
      <c r="A383" s="307"/>
      <c r="B383" s="494" t="s">
        <v>463</v>
      </c>
      <c r="C383" s="391" t="s">
        <v>469</v>
      </c>
      <c r="D383" s="491" t="s">
        <v>143</v>
      </c>
      <c r="E383" s="491" t="s">
        <v>7</v>
      </c>
      <c r="F383" s="493"/>
      <c r="G383" s="122">
        <v>1.2497</v>
      </c>
      <c r="H383" s="122">
        <v>3.6</v>
      </c>
      <c r="I383" s="122"/>
      <c r="J383" s="122"/>
      <c r="K383" s="122"/>
      <c r="L383" s="122"/>
      <c r="M383" s="391"/>
      <c r="N383" s="491" t="s">
        <v>41</v>
      </c>
      <c r="O383" s="492" t="s">
        <v>113</v>
      </c>
      <c r="P383" s="307"/>
    </row>
    <row r="384" spans="1:16" ht="56.25" x14ac:dyDescent="0.3">
      <c r="A384" s="307"/>
      <c r="B384" s="164" t="s">
        <v>473</v>
      </c>
      <c r="C384" s="391" t="s">
        <v>469</v>
      </c>
      <c r="D384" s="491" t="s">
        <v>143</v>
      </c>
      <c r="E384" s="491" t="s">
        <v>7</v>
      </c>
      <c r="F384" s="493"/>
      <c r="G384" s="122">
        <v>424.82580000000002</v>
      </c>
      <c r="H384" s="122">
        <v>420.04700000000003</v>
      </c>
      <c r="I384" s="122">
        <v>437.67899999999997</v>
      </c>
      <c r="J384" s="122">
        <v>437.815</v>
      </c>
      <c r="K384" s="122">
        <v>443.31</v>
      </c>
      <c r="L384" s="122"/>
      <c r="M384" s="391"/>
      <c r="N384" s="491" t="s">
        <v>376</v>
      </c>
      <c r="O384" s="492" t="s">
        <v>61</v>
      </c>
      <c r="P384" s="307"/>
    </row>
    <row r="385" spans="1:16" ht="37.5" x14ac:dyDescent="0.3">
      <c r="A385" s="348"/>
      <c r="B385" s="361" t="s">
        <v>466</v>
      </c>
      <c r="C385" s="493"/>
      <c r="D385" s="493"/>
      <c r="E385" s="491" t="s">
        <v>7</v>
      </c>
      <c r="F385" s="493"/>
      <c r="G385" s="434">
        <f>G386+G387+G388+G389</f>
        <v>2012.2192</v>
      </c>
      <c r="H385" s="434">
        <f>H375+H376+H377+H378+H379+H380+H381+H382+H383+H384</f>
        <v>2105.9669999999996</v>
      </c>
      <c r="I385" s="434">
        <f t="shared" ref="I385:K385" si="104">I386+I387+I388+I389</f>
        <v>1339.3339999999998</v>
      </c>
      <c r="J385" s="434">
        <f t="shared" si="104"/>
        <v>700.01699999999994</v>
      </c>
      <c r="K385" s="434">
        <f t="shared" si="104"/>
        <v>748.50700000000006</v>
      </c>
      <c r="L385" s="434"/>
      <c r="M385" s="491"/>
      <c r="N385" s="493"/>
      <c r="O385" s="493"/>
      <c r="P385" s="348"/>
    </row>
    <row r="386" spans="1:16" s="266" customFormat="1" ht="15.75" x14ac:dyDescent="0.25">
      <c r="A386" s="72"/>
      <c r="B386" s="3" t="s">
        <v>455</v>
      </c>
      <c r="C386" s="72"/>
      <c r="D386" s="72"/>
      <c r="E386" s="362" t="s">
        <v>7</v>
      </c>
      <c r="F386" s="72"/>
      <c r="G386" s="435">
        <v>0</v>
      </c>
      <c r="H386" s="435">
        <v>0</v>
      </c>
      <c r="I386" s="435">
        <v>0</v>
      </c>
      <c r="J386" s="435">
        <v>0</v>
      </c>
      <c r="K386" s="435">
        <v>0</v>
      </c>
      <c r="L386" s="435"/>
      <c r="M386" s="362"/>
      <c r="N386" s="72"/>
      <c r="O386" s="72"/>
      <c r="P386" s="72"/>
    </row>
    <row r="387" spans="1:16" s="266" customFormat="1" ht="15.75" x14ac:dyDescent="0.25">
      <c r="A387" s="72"/>
      <c r="B387" s="3" t="s">
        <v>456</v>
      </c>
      <c r="C387" s="72"/>
      <c r="D387" s="72"/>
      <c r="E387" s="362" t="s">
        <v>7</v>
      </c>
      <c r="F387" s="72"/>
      <c r="G387" s="435">
        <v>0</v>
      </c>
      <c r="H387" s="435">
        <v>0</v>
      </c>
      <c r="I387" s="435">
        <v>0</v>
      </c>
      <c r="J387" s="435">
        <v>0</v>
      </c>
      <c r="K387" s="435">
        <v>0</v>
      </c>
      <c r="L387" s="435"/>
      <c r="M387" s="362"/>
      <c r="N387" s="72"/>
      <c r="O387" s="72"/>
      <c r="P387" s="72"/>
    </row>
    <row r="388" spans="1:16" s="266" customFormat="1" ht="15.75" x14ac:dyDescent="0.25">
      <c r="A388" s="72"/>
      <c r="B388" s="3" t="s">
        <v>457</v>
      </c>
      <c r="C388" s="72"/>
      <c r="D388" s="72"/>
      <c r="E388" s="362" t="s">
        <v>7</v>
      </c>
      <c r="F388" s="72"/>
      <c r="G388" s="435">
        <f>G375+G378+G381+G383</f>
        <v>1295.6645000000001</v>
      </c>
      <c r="H388" s="435">
        <f t="shared" ref="H388:K388" si="105">H375+H378+H381+H383</f>
        <v>1410.0049999999999</v>
      </c>
      <c r="I388" s="435">
        <f t="shared" si="105"/>
        <v>674.02300000000002</v>
      </c>
      <c r="J388" s="435">
        <f t="shared" si="105"/>
        <v>20.914000000000001</v>
      </c>
      <c r="K388" s="435">
        <f t="shared" si="105"/>
        <v>49.411000000000001</v>
      </c>
      <c r="L388" s="435"/>
      <c r="M388" s="362"/>
      <c r="N388" s="72"/>
      <c r="O388" s="72"/>
      <c r="P388" s="72"/>
    </row>
    <row r="389" spans="1:16" s="266" customFormat="1" ht="15.75" x14ac:dyDescent="0.25">
      <c r="A389" s="72"/>
      <c r="B389" s="2" t="s">
        <v>376</v>
      </c>
      <c r="C389" s="72"/>
      <c r="D389" s="72"/>
      <c r="E389" s="362" t="s">
        <v>7</v>
      </c>
      <c r="F389" s="72"/>
      <c r="G389" s="435">
        <f>G376+G377+G379+G380+G382+G384</f>
        <v>716.55470000000003</v>
      </c>
      <c r="H389" s="435">
        <f t="shared" ref="H389:K389" si="106">H376+H377+H379+H380+H382+H384</f>
        <v>695.96199999999999</v>
      </c>
      <c r="I389" s="435">
        <f t="shared" si="106"/>
        <v>665.31099999999992</v>
      </c>
      <c r="J389" s="435">
        <f t="shared" si="106"/>
        <v>679.10299999999995</v>
      </c>
      <c r="K389" s="435">
        <f t="shared" si="106"/>
        <v>699.096</v>
      </c>
      <c r="L389" s="435"/>
      <c r="M389" s="362"/>
      <c r="N389" s="72"/>
      <c r="O389" s="72"/>
      <c r="P389" s="72"/>
    </row>
    <row r="390" spans="1:16" s="266" customFormat="1" ht="15.75" x14ac:dyDescent="0.25">
      <c r="A390" s="72"/>
      <c r="B390" s="2" t="s">
        <v>377</v>
      </c>
      <c r="C390" s="72"/>
      <c r="D390" s="72"/>
      <c r="E390" s="362"/>
      <c r="F390" s="72"/>
      <c r="G390" s="435">
        <v>0</v>
      </c>
      <c r="H390" s="435">
        <v>0</v>
      </c>
      <c r="I390" s="435">
        <v>0</v>
      </c>
      <c r="J390" s="435">
        <v>0</v>
      </c>
      <c r="K390" s="435">
        <v>0</v>
      </c>
      <c r="L390" s="435"/>
      <c r="M390" s="362"/>
      <c r="N390" s="72"/>
      <c r="O390" s="72"/>
      <c r="P390" s="72"/>
    </row>
    <row r="391" spans="1:16" ht="10.5" customHeight="1" x14ac:dyDescent="0.3">
      <c r="A391" s="307"/>
      <c r="B391" s="95"/>
      <c r="C391" s="493"/>
      <c r="D391" s="493"/>
      <c r="E391" s="491"/>
      <c r="F391" s="493"/>
      <c r="G391" s="434"/>
      <c r="H391" s="434"/>
      <c r="I391" s="434"/>
      <c r="J391" s="434"/>
      <c r="K391" s="434"/>
      <c r="L391" s="434"/>
      <c r="M391" s="491"/>
      <c r="N391" s="493"/>
      <c r="O391" s="493"/>
      <c r="P391" s="307"/>
    </row>
    <row r="392" spans="1:16" s="298" customFormat="1" x14ac:dyDescent="0.3">
      <c r="A392" s="220"/>
      <c r="B392" s="212" t="s">
        <v>474</v>
      </c>
      <c r="C392" s="220"/>
      <c r="D392" s="220"/>
      <c r="E392" s="221"/>
      <c r="F392" s="220"/>
      <c r="G392" s="438"/>
      <c r="H392" s="438"/>
      <c r="I392" s="438"/>
      <c r="J392" s="438"/>
      <c r="K392" s="438"/>
      <c r="L392" s="438"/>
      <c r="M392" s="221"/>
      <c r="N392" s="220"/>
      <c r="O392" s="220"/>
      <c r="P392" s="220"/>
    </row>
    <row r="393" spans="1:16" ht="37.5" x14ac:dyDescent="0.3">
      <c r="A393" s="307"/>
      <c r="B393" s="494" t="s">
        <v>475</v>
      </c>
      <c r="C393" s="492" t="s">
        <v>476</v>
      </c>
      <c r="D393" s="491" t="s">
        <v>143</v>
      </c>
      <c r="E393" s="491" t="s">
        <v>7</v>
      </c>
      <c r="F393" s="493"/>
      <c r="G393" s="122">
        <v>0.92490000000000006</v>
      </c>
      <c r="H393" s="122">
        <v>0.94599999999999995</v>
      </c>
      <c r="I393" s="122">
        <v>1.0629999999999999</v>
      </c>
      <c r="J393" s="122">
        <v>1.0629999999999999</v>
      </c>
      <c r="K393" s="122">
        <v>1.0629999999999999</v>
      </c>
      <c r="L393" s="122"/>
      <c r="M393" s="165"/>
      <c r="N393" s="491" t="s">
        <v>376</v>
      </c>
      <c r="O393" s="391" t="s">
        <v>62</v>
      </c>
      <c r="P393" s="307"/>
    </row>
    <row r="394" spans="1:16" ht="93.75" x14ac:dyDescent="0.3">
      <c r="A394" s="307"/>
      <c r="B394" s="494" t="s">
        <v>477</v>
      </c>
      <c r="C394" s="492" t="s">
        <v>478</v>
      </c>
      <c r="D394" s="491" t="s">
        <v>143</v>
      </c>
      <c r="E394" s="491" t="s">
        <v>7</v>
      </c>
      <c r="F394" s="493"/>
      <c r="G394" s="122">
        <v>0</v>
      </c>
      <c r="H394" s="122">
        <v>6.5000000000000002E-2</v>
      </c>
      <c r="I394" s="122">
        <v>0.72099999999999997</v>
      </c>
      <c r="J394" s="122">
        <v>0.72099999999999997</v>
      </c>
      <c r="K394" s="122">
        <v>0.72099999999999997</v>
      </c>
      <c r="L394" s="122"/>
      <c r="M394" s="165"/>
      <c r="N394" s="491" t="s">
        <v>376</v>
      </c>
      <c r="O394" s="391" t="s">
        <v>112</v>
      </c>
      <c r="P394" s="307"/>
    </row>
    <row r="395" spans="1:16" ht="37.5" x14ac:dyDescent="0.3">
      <c r="A395" s="307"/>
      <c r="B395" s="494" t="s">
        <v>479</v>
      </c>
      <c r="C395" s="492" t="s">
        <v>476</v>
      </c>
      <c r="D395" s="491" t="s">
        <v>143</v>
      </c>
      <c r="E395" s="491" t="s">
        <v>7</v>
      </c>
      <c r="F395" s="493"/>
      <c r="G395" s="122"/>
      <c r="H395" s="122">
        <v>0.48499999999999999</v>
      </c>
      <c r="I395" s="122"/>
      <c r="J395" s="122"/>
      <c r="K395" s="122"/>
      <c r="L395" s="122"/>
      <c r="M395" s="165"/>
      <c r="N395" s="491" t="s">
        <v>41</v>
      </c>
      <c r="O395" s="391" t="s">
        <v>96</v>
      </c>
      <c r="P395" s="307"/>
    </row>
    <row r="396" spans="1:16" ht="37.5" x14ac:dyDescent="0.3">
      <c r="A396" s="49"/>
      <c r="B396" s="487" t="s">
        <v>541</v>
      </c>
      <c r="C396" s="492" t="s">
        <v>480</v>
      </c>
      <c r="D396" s="391" t="s">
        <v>143</v>
      </c>
      <c r="E396" s="391" t="s">
        <v>7</v>
      </c>
      <c r="F396" s="391"/>
      <c r="G396" s="122">
        <v>47.070500000000003</v>
      </c>
      <c r="H396" s="122">
        <v>48.469000000000001</v>
      </c>
      <c r="I396" s="122">
        <v>52.088999999999999</v>
      </c>
      <c r="J396" s="122">
        <v>53.575000000000003</v>
      </c>
      <c r="K396" s="122">
        <v>54.38</v>
      </c>
      <c r="L396" s="122"/>
      <c r="M396" s="165"/>
      <c r="N396" s="491" t="s">
        <v>376</v>
      </c>
      <c r="O396" s="391" t="s">
        <v>79</v>
      </c>
      <c r="P396" s="49"/>
    </row>
    <row r="397" spans="1:16" ht="37.5" x14ac:dyDescent="0.3">
      <c r="A397" s="348"/>
      <c r="B397" s="361" t="s">
        <v>481</v>
      </c>
      <c r="C397" s="213"/>
      <c r="D397" s="213"/>
      <c r="E397" s="491" t="s">
        <v>7</v>
      </c>
      <c r="F397" s="213"/>
      <c r="G397" s="436">
        <f>G398+G399+G400+G401+G402</f>
        <v>47.995400000000004</v>
      </c>
      <c r="H397" s="436">
        <f t="shared" ref="H397:K397" si="107">H398+H399+H400+H401+H402</f>
        <v>49.964999999999996</v>
      </c>
      <c r="I397" s="436">
        <f t="shared" si="107"/>
        <v>53.872999999999998</v>
      </c>
      <c r="J397" s="436">
        <f t="shared" si="107"/>
        <v>55.359000000000002</v>
      </c>
      <c r="K397" s="436">
        <f t="shared" si="107"/>
        <v>56.164000000000001</v>
      </c>
      <c r="L397" s="436"/>
      <c r="M397" s="214"/>
      <c r="N397" s="493"/>
      <c r="O397" s="493"/>
      <c r="P397" s="348"/>
    </row>
    <row r="398" spans="1:16" s="266" customFormat="1" ht="15.75" x14ac:dyDescent="0.25">
      <c r="A398" s="72"/>
      <c r="B398" s="3" t="s">
        <v>455</v>
      </c>
      <c r="C398" s="72"/>
      <c r="D398" s="72"/>
      <c r="E398" s="362" t="s">
        <v>7</v>
      </c>
      <c r="F398" s="72"/>
      <c r="G398" s="435">
        <v>0</v>
      </c>
      <c r="H398" s="435">
        <v>0</v>
      </c>
      <c r="I398" s="435">
        <v>0</v>
      </c>
      <c r="J398" s="435">
        <v>0</v>
      </c>
      <c r="K398" s="435">
        <v>0</v>
      </c>
      <c r="L398" s="435"/>
      <c r="M398" s="363"/>
      <c r="N398" s="72"/>
      <c r="O398" s="72"/>
      <c r="P398" s="72"/>
    </row>
    <row r="399" spans="1:16" s="266" customFormat="1" ht="15.75" x14ac:dyDescent="0.25">
      <c r="A399" s="72"/>
      <c r="B399" s="3" t="s">
        <v>456</v>
      </c>
      <c r="C399" s="72"/>
      <c r="D399" s="72"/>
      <c r="E399" s="362" t="s">
        <v>7</v>
      </c>
      <c r="F399" s="72"/>
      <c r="G399" s="435">
        <f>G394</f>
        <v>0</v>
      </c>
      <c r="H399" s="435">
        <v>0</v>
      </c>
      <c r="I399" s="435">
        <v>0</v>
      </c>
      <c r="J399" s="435">
        <v>0</v>
      </c>
      <c r="K399" s="435">
        <v>0</v>
      </c>
      <c r="L399" s="435"/>
      <c r="M399" s="363"/>
      <c r="N399" s="72"/>
      <c r="O399" s="72"/>
      <c r="P399" s="72"/>
    </row>
    <row r="400" spans="1:16" s="266" customFormat="1" ht="15.75" x14ac:dyDescent="0.25">
      <c r="A400" s="72"/>
      <c r="B400" s="3" t="s">
        <v>457</v>
      </c>
      <c r="C400" s="72"/>
      <c r="D400" s="72"/>
      <c r="E400" s="362" t="s">
        <v>7</v>
      </c>
      <c r="F400" s="72"/>
      <c r="G400" s="435">
        <f>G395</f>
        <v>0</v>
      </c>
      <c r="H400" s="435">
        <f t="shared" ref="H400:K400" si="108">H395</f>
        <v>0.48499999999999999</v>
      </c>
      <c r="I400" s="435">
        <f t="shared" si="108"/>
        <v>0</v>
      </c>
      <c r="J400" s="435">
        <f t="shared" si="108"/>
        <v>0</v>
      </c>
      <c r="K400" s="435">
        <f t="shared" si="108"/>
        <v>0</v>
      </c>
      <c r="L400" s="435"/>
      <c r="M400" s="363"/>
      <c r="N400" s="72"/>
      <c r="O400" s="72"/>
      <c r="P400" s="72"/>
    </row>
    <row r="401" spans="1:16" s="266" customFormat="1" ht="15.75" x14ac:dyDescent="0.25">
      <c r="A401" s="72"/>
      <c r="B401" s="2" t="s">
        <v>376</v>
      </c>
      <c r="C401" s="72"/>
      <c r="D401" s="72"/>
      <c r="E401" s="362" t="s">
        <v>7</v>
      </c>
      <c r="F401" s="72"/>
      <c r="G401" s="435">
        <f>G393+G396+G394</f>
        <v>47.995400000000004</v>
      </c>
      <c r="H401" s="435">
        <f t="shared" ref="H401:K401" si="109">H393+H396+H394</f>
        <v>49.48</v>
      </c>
      <c r="I401" s="435">
        <f t="shared" si="109"/>
        <v>53.872999999999998</v>
      </c>
      <c r="J401" s="435">
        <f t="shared" si="109"/>
        <v>55.359000000000002</v>
      </c>
      <c r="K401" s="435">
        <f t="shared" si="109"/>
        <v>56.164000000000001</v>
      </c>
      <c r="L401" s="435"/>
      <c r="M401" s="363"/>
      <c r="N401" s="72"/>
      <c r="O401" s="72"/>
      <c r="P401" s="72"/>
    </row>
    <row r="402" spans="1:16" s="266" customFormat="1" ht="15.75" x14ac:dyDescent="0.25">
      <c r="A402" s="72"/>
      <c r="B402" s="2" t="s">
        <v>377</v>
      </c>
      <c r="C402" s="72"/>
      <c r="D402" s="72"/>
      <c r="E402" s="362" t="s">
        <v>7</v>
      </c>
      <c r="F402" s="72"/>
      <c r="G402" s="435">
        <v>0</v>
      </c>
      <c r="H402" s="435">
        <v>0</v>
      </c>
      <c r="I402" s="435">
        <v>0</v>
      </c>
      <c r="J402" s="435">
        <v>0</v>
      </c>
      <c r="K402" s="435">
        <v>0</v>
      </c>
      <c r="L402" s="435"/>
      <c r="M402" s="363"/>
      <c r="N402" s="72"/>
      <c r="O402" s="72"/>
      <c r="P402" s="72"/>
    </row>
    <row r="403" spans="1:16" s="276" customFormat="1" x14ac:dyDescent="0.3">
      <c r="A403" s="307"/>
      <c r="B403" s="95"/>
      <c r="C403" s="493"/>
      <c r="D403" s="493"/>
      <c r="E403" s="491"/>
      <c r="F403" s="493"/>
      <c r="G403" s="434"/>
      <c r="H403" s="434"/>
      <c r="I403" s="434"/>
      <c r="J403" s="434"/>
      <c r="K403" s="434"/>
      <c r="L403" s="434"/>
      <c r="M403" s="491"/>
      <c r="N403" s="493"/>
      <c r="O403" s="493"/>
      <c r="P403" s="307"/>
    </row>
    <row r="404" spans="1:16" s="298" customFormat="1" ht="37.5" x14ac:dyDescent="0.3">
      <c r="A404" s="220"/>
      <c r="B404" s="216" t="s">
        <v>482</v>
      </c>
      <c r="C404" s="220"/>
      <c r="D404" s="220"/>
      <c r="E404" s="220"/>
      <c r="F404" s="220"/>
      <c r="G404" s="439"/>
      <c r="H404" s="439"/>
      <c r="I404" s="439"/>
      <c r="J404" s="439"/>
      <c r="K404" s="439"/>
      <c r="L404" s="439"/>
      <c r="M404" s="220"/>
      <c r="N404" s="220"/>
      <c r="O404" s="220"/>
      <c r="P404" s="525"/>
    </row>
    <row r="405" spans="1:16" s="276" customFormat="1" ht="78" customHeight="1" x14ac:dyDescent="0.3">
      <c r="A405" s="610"/>
      <c r="B405" s="597" t="s">
        <v>483</v>
      </c>
      <c r="C405" s="572" t="s">
        <v>484</v>
      </c>
      <c r="D405" s="572" t="s">
        <v>143</v>
      </c>
      <c r="E405" s="491" t="s">
        <v>485</v>
      </c>
      <c r="F405" s="572" t="s">
        <v>486</v>
      </c>
      <c r="G405" s="434">
        <v>6</v>
      </c>
      <c r="H405" s="434">
        <v>5</v>
      </c>
      <c r="I405" s="434">
        <v>4</v>
      </c>
      <c r="J405" s="434">
        <v>4</v>
      </c>
      <c r="K405" s="434">
        <v>4</v>
      </c>
      <c r="L405" s="434"/>
      <c r="M405" s="491"/>
      <c r="N405" s="491"/>
      <c r="O405" s="491"/>
      <c r="P405" s="217"/>
    </row>
    <row r="406" spans="1:16" s="276" customFormat="1" ht="71.25" customHeight="1" x14ac:dyDescent="0.3">
      <c r="A406" s="675"/>
      <c r="B406" s="676"/>
      <c r="C406" s="608"/>
      <c r="D406" s="608"/>
      <c r="E406" s="491" t="s">
        <v>7</v>
      </c>
      <c r="F406" s="573"/>
      <c r="G406" s="434">
        <v>46.465000000000003</v>
      </c>
      <c r="H406" s="434">
        <v>44.628</v>
      </c>
      <c r="I406" s="434">
        <v>38.924999999999997</v>
      </c>
      <c r="J406" s="434">
        <v>41.454000000000001</v>
      </c>
      <c r="K406" s="434">
        <v>43.938000000000002</v>
      </c>
      <c r="L406" s="434"/>
      <c r="M406" s="215"/>
      <c r="N406" s="491" t="s">
        <v>6</v>
      </c>
      <c r="O406" s="491" t="s">
        <v>540</v>
      </c>
      <c r="P406" s="217"/>
    </row>
    <row r="407" spans="1:16" s="276" customFormat="1" ht="103.5" customHeight="1" x14ac:dyDescent="0.3">
      <c r="A407" s="611"/>
      <c r="B407" s="598"/>
      <c r="C407" s="573"/>
      <c r="D407" s="573"/>
      <c r="E407" s="491" t="s">
        <v>7</v>
      </c>
      <c r="F407" s="491" t="s">
        <v>487</v>
      </c>
      <c r="G407" s="434">
        <v>3.4872000000000001</v>
      </c>
      <c r="H407" s="434">
        <v>4.2110000000000003</v>
      </c>
      <c r="I407" s="434">
        <v>6.1</v>
      </c>
      <c r="J407" s="434">
        <v>6.1</v>
      </c>
      <c r="K407" s="434">
        <v>6.1</v>
      </c>
      <c r="L407" s="434"/>
      <c r="M407" s="215"/>
      <c r="N407" s="491" t="s">
        <v>376</v>
      </c>
      <c r="O407" s="491" t="s">
        <v>539</v>
      </c>
      <c r="P407" s="217"/>
    </row>
    <row r="408" spans="1:16" ht="112.5" customHeight="1" x14ac:dyDescent="0.3">
      <c r="A408" s="610"/>
      <c r="B408" s="597" t="s">
        <v>488</v>
      </c>
      <c r="C408" s="572" t="s">
        <v>489</v>
      </c>
      <c r="D408" s="572" t="s">
        <v>143</v>
      </c>
      <c r="E408" s="491" t="s">
        <v>485</v>
      </c>
      <c r="F408" s="572" t="s">
        <v>490</v>
      </c>
      <c r="G408" s="434">
        <v>16</v>
      </c>
      <c r="H408" s="434">
        <v>15</v>
      </c>
      <c r="I408" s="434">
        <v>10</v>
      </c>
      <c r="J408" s="434">
        <v>10</v>
      </c>
      <c r="K408" s="434">
        <v>10</v>
      </c>
      <c r="L408" s="434"/>
      <c r="M408" s="491"/>
      <c r="N408" s="491"/>
      <c r="O408" s="491"/>
      <c r="P408" s="217"/>
    </row>
    <row r="409" spans="1:16" ht="141" customHeight="1" x14ac:dyDescent="0.3">
      <c r="A409" s="611"/>
      <c r="B409" s="598"/>
      <c r="C409" s="573"/>
      <c r="D409" s="573"/>
      <c r="E409" s="491" t="s">
        <v>7</v>
      </c>
      <c r="F409" s="573"/>
      <c r="G409" s="434">
        <v>6.2763999999999998</v>
      </c>
      <c r="H409" s="434">
        <v>5.8979999999999997</v>
      </c>
      <c r="I409" s="434">
        <v>4.3250000000000002</v>
      </c>
      <c r="J409" s="434">
        <v>4.6059999999999999</v>
      </c>
      <c r="K409" s="434">
        <v>4.8819999999999997</v>
      </c>
      <c r="L409" s="434"/>
      <c r="M409" s="215"/>
      <c r="N409" s="491" t="s">
        <v>376</v>
      </c>
      <c r="O409" s="491" t="s">
        <v>539</v>
      </c>
      <c r="P409" s="217"/>
    </row>
    <row r="410" spans="1:16" ht="42.75" customHeight="1" x14ac:dyDescent="0.3">
      <c r="A410" s="305"/>
      <c r="B410" s="490" t="s">
        <v>491</v>
      </c>
      <c r="C410" s="491" t="s">
        <v>489</v>
      </c>
      <c r="D410" s="491" t="s">
        <v>143</v>
      </c>
      <c r="E410" s="491" t="s">
        <v>7</v>
      </c>
      <c r="F410" s="484"/>
      <c r="G410" s="434">
        <v>0</v>
      </c>
      <c r="H410" s="434">
        <v>0.45100000000000001</v>
      </c>
      <c r="I410" s="434">
        <v>0</v>
      </c>
      <c r="J410" s="434">
        <v>0</v>
      </c>
      <c r="K410" s="434">
        <v>0</v>
      </c>
      <c r="L410" s="434"/>
      <c r="M410" s="215"/>
      <c r="N410" s="491" t="s">
        <v>41</v>
      </c>
      <c r="O410" s="491" t="s">
        <v>538</v>
      </c>
      <c r="P410" s="217"/>
    </row>
    <row r="411" spans="1:16" ht="56.25" x14ac:dyDescent="0.3">
      <c r="A411" s="213"/>
      <c r="B411" s="487" t="s">
        <v>465</v>
      </c>
      <c r="C411" s="491" t="s">
        <v>489</v>
      </c>
      <c r="D411" s="491" t="s">
        <v>143</v>
      </c>
      <c r="E411" s="491" t="s">
        <v>7</v>
      </c>
      <c r="F411" s="491"/>
      <c r="G411" s="434">
        <v>38.098399999999998</v>
      </c>
      <c r="H411" s="434">
        <v>37.021000000000001</v>
      </c>
      <c r="I411" s="434">
        <v>43.137</v>
      </c>
      <c r="J411" s="434">
        <v>41.91</v>
      </c>
      <c r="K411" s="434">
        <v>42.323999999999998</v>
      </c>
      <c r="L411" s="434"/>
      <c r="M411" s="215"/>
      <c r="N411" s="491" t="s">
        <v>376</v>
      </c>
      <c r="O411" s="491" t="s">
        <v>537</v>
      </c>
      <c r="P411" s="219"/>
    </row>
    <row r="412" spans="1:16" x14ac:dyDescent="0.3">
      <c r="A412" s="213"/>
      <c r="B412" s="361" t="s">
        <v>492</v>
      </c>
      <c r="C412" s="491"/>
      <c r="D412" s="213"/>
      <c r="E412" s="491" t="s">
        <v>7</v>
      </c>
      <c r="F412" s="213"/>
      <c r="G412" s="122">
        <f>G413+G414+G415+G416+G417</f>
        <v>94.326999999999998</v>
      </c>
      <c r="H412" s="122">
        <f t="shared" ref="H412:K412" si="110">H413+H414+H415+H416+H417</f>
        <v>92.209000000000003</v>
      </c>
      <c r="I412" s="122">
        <f t="shared" si="110"/>
        <v>92.486999999999995</v>
      </c>
      <c r="J412" s="122">
        <f t="shared" si="110"/>
        <v>94.07</v>
      </c>
      <c r="K412" s="122">
        <f t="shared" si="110"/>
        <v>97.244</v>
      </c>
      <c r="L412" s="122"/>
      <c r="M412" s="165"/>
      <c r="N412" s="213"/>
      <c r="O412" s="213"/>
      <c r="P412" s="217"/>
    </row>
    <row r="413" spans="1:16" s="271" customFormat="1" ht="15.75" x14ac:dyDescent="0.25">
      <c r="A413" s="15"/>
      <c r="B413" s="3" t="s">
        <v>455</v>
      </c>
      <c r="C413" s="15"/>
      <c r="D413" s="15"/>
      <c r="E413" s="365"/>
      <c r="F413" s="15"/>
      <c r="G413" s="14">
        <v>0</v>
      </c>
      <c r="H413" s="14">
        <v>0</v>
      </c>
      <c r="I413" s="14">
        <v>0</v>
      </c>
      <c r="J413" s="14">
        <v>0</v>
      </c>
      <c r="K413" s="14">
        <v>0</v>
      </c>
      <c r="L413" s="14"/>
      <c r="M413" s="40"/>
      <c r="N413" s="15"/>
      <c r="O413" s="15"/>
      <c r="P413" s="366"/>
    </row>
    <row r="414" spans="1:16" s="271" customFormat="1" ht="15.75" x14ac:dyDescent="0.25">
      <c r="A414" s="15"/>
      <c r="B414" s="3" t="s">
        <v>456</v>
      </c>
      <c r="C414" s="15"/>
      <c r="D414" s="15"/>
      <c r="E414" s="365"/>
      <c r="F414" s="15"/>
      <c r="G414" s="14">
        <f>G406</f>
        <v>46.465000000000003</v>
      </c>
      <c r="H414" s="14">
        <f t="shared" ref="H414:K414" si="111">H406</f>
        <v>44.628</v>
      </c>
      <c r="I414" s="14">
        <f t="shared" si="111"/>
        <v>38.924999999999997</v>
      </c>
      <c r="J414" s="14">
        <f t="shared" si="111"/>
        <v>41.454000000000001</v>
      </c>
      <c r="K414" s="14">
        <f t="shared" si="111"/>
        <v>43.938000000000002</v>
      </c>
      <c r="L414" s="14"/>
      <c r="M414" s="40"/>
      <c r="N414" s="15"/>
      <c r="O414" s="15"/>
      <c r="P414" s="366"/>
    </row>
    <row r="415" spans="1:16" s="271" customFormat="1" ht="15.75" x14ac:dyDescent="0.25">
      <c r="A415" s="15"/>
      <c r="B415" s="3" t="s">
        <v>457</v>
      </c>
      <c r="C415" s="15"/>
      <c r="D415" s="15"/>
      <c r="E415" s="365"/>
      <c r="F415" s="15"/>
      <c r="G415" s="437">
        <f>G410</f>
        <v>0</v>
      </c>
      <c r="H415" s="437">
        <f t="shared" ref="H415:K415" si="112">H410</f>
        <v>0.45100000000000001</v>
      </c>
      <c r="I415" s="437">
        <f t="shared" si="112"/>
        <v>0</v>
      </c>
      <c r="J415" s="437">
        <f t="shared" si="112"/>
        <v>0</v>
      </c>
      <c r="K415" s="437">
        <f t="shared" si="112"/>
        <v>0</v>
      </c>
      <c r="L415" s="437"/>
      <c r="M415" s="367"/>
      <c r="N415" s="15"/>
      <c r="O415" s="15"/>
      <c r="P415" s="366"/>
    </row>
    <row r="416" spans="1:16" s="271" customFormat="1" ht="15.75" x14ac:dyDescent="0.25">
      <c r="A416" s="15"/>
      <c r="B416" s="2" t="s">
        <v>376</v>
      </c>
      <c r="C416" s="15"/>
      <c r="D416" s="15"/>
      <c r="E416" s="365"/>
      <c r="F416" s="15"/>
      <c r="G416" s="437">
        <f>G407+G409+G411</f>
        <v>47.861999999999995</v>
      </c>
      <c r="H416" s="437">
        <f t="shared" ref="H416:K416" si="113">H407+H409+H411</f>
        <v>47.13</v>
      </c>
      <c r="I416" s="437">
        <f t="shared" si="113"/>
        <v>53.561999999999998</v>
      </c>
      <c r="J416" s="437">
        <f t="shared" si="113"/>
        <v>52.616</v>
      </c>
      <c r="K416" s="437">
        <f t="shared" si="113"/>
        <v>53.305999999999997</v>
      </c>
      <c r="L416" s="437"/>
      <c r="M416" s="367"/>
      <c r="N416" s="15"/>
      <c r="O416" s="15"/>
      <c r="P416" s="366"/>
    </row>
    <row r="417" spans="1:16" s="258" customFormat="1" ht="15.75" customHeight="1" x14ac:dyDescent="0.25">
      <c r="A417" s="15"/>
      <c r="B417" s="2" t="s">
        <v>377</v>
      </c>
      <c r="C417" s="15"/>
      <c r="D417" s="15"/>
      <c r="E417" s="365"/>
      <c r="F417" s="15"/>
      <c r="G417" s="437">
        <v>0</v>
      </c>
      <c r="H417" s="437">
        <v>0</v>
      </c>
      <c r="I417" s="437">
        <v>0</v>
      </c>
      <c r="J417" s="437">
        <v>0</v>
      </c>
      <c r="K417" s="437">
        <v>0</v>
      </c>
      <c r="L417" s="437"/>
      <c r="M417" s="367"/>
      <c r="N417" s="15"/>
      <c r="O417" s="15"/>
      <c r="P417" s="366"/>
    </row>
    <row r="418" spans="1:16" s="257" customFormat="1" x14ac:dyDescent="0.3">
      <c r="A418" s="307"/>
      <c r="B418" s="95"/>
      <c r="C418" s="493"/>
      <c r="D418" s="493"/>
      <c r="E418" s="491"/>
      <c r="F418" s="493"/>
      <c r="G418" s="434"/>
      <c r="H418" s="434"/>
      <c r="I418" s="434"/>
      <c r="J418" s="434"/>
      <c r="K418" s="434"/>
      <c r="L418" s="434"/>
      <c r="M418" s="491"/>
      <c r="N418" s="493"/>
      <c r="O418" s="493"/>
      <c r="P418" s="16"/>
    </row>
    <row r="419" spans="1:16" s="298" customFormat="1" ht="75" x14ac:dyDescent="0.3">
      <c r="A419" s="220"/>
      <c r="B419" s="232" t="s">
        <v>493</v>
      </c>
      <c r="C419" s="220"/>
      <c r="D419" s="221"/>
      <c r="E419" s="221"/>
      <c r="F419" s="221"/>
      <c r="G419" s="438"/>
      <c r="H419" s="439"/>
      <c r="I419" s="439"/>
      <c r="J419" s="439"/>
      <c r="K419" s="439"/>
      <c r="L419" s="439"/>
      <c r="M419" s="222"/>
      <c r="N419" s="221"/>
      <c r="O419" s="221"/>
      <c r="P419" s="525"/>
    </row>
    <row r="420" spans="1:16" ht="18.75" customHeight="1" x14ac:dyDescent="0.3">
      <c r="A420" s="553"/>
      <c r="B420" s="578" t="s">
        <v>494</v>
      </c>
      <c r="C420" s="572" t="s">
        <v>571</v>
      </c>
      <c r="D420" s="576" t="s">
        <v>143</v>
      </c>
      <c r="E420" s="553" t="s">
        <v>9</v>
      </c>
      <c r="F420" s="553" t="s">
        <v>165</v>
      </c>
      <c r="G420" s="122">
        <v>78.3523</v>
      </c>
      <c r="H420" s="122">
        <v>96.387900000000002</v>
      </c>
      <c r="I420" s="122">
        <v>89.951999999999998</v>
      </c>
      <c r="J420" s="122">
        <v>95.349000000000004</v>
      </c>
      <c r="K420" s="122">
        <v>101.07</v>
      </c>
      <c r="L420" s="122"/>
      <c r="M420" s="172"/>
      <c r="N420" s="491" t="s">
        <v>376</v>
      </c>
      <c r="O420" s="166" t="s">
        <v>77</v>
      </c>
      <c r="P420" s="106"/>
    </row>
    <row r="421" spans="1:16" x14ac:dyDescent="0.3">
      <c r="A421" s="568"/>
      <c r="B421" s="607"/>
      <c r="C421" s="608"/>
      <c r="D421" s="609"/>
      <c r="E421" s="568"/>
      <c r="F421" s="568"/>
      <c r="G421" s="122">
        <v>982.92</v>
      </c>
      <c r="H421" s="122"/>
      <c r="I421" s="122"/>
      <c r="J421" s="122"/>
      <c r="K421" s="122"/>
      <c r="L421" s="122"/>
      <c r="M421" s="172"/>
      <c r="N421" s="166" t="s">
        <v>41</v>
      </c>
      <c r="O421" s="166" t="s">
        <v>97</v>
      </c>
      <c r="P421" s="106"/>
    </row>
    <row r="422" spans="1:16" x14ac:dyDescent="0.3">
      <c r="A422" s="554"/>
      <c r="B422" s="579"/>
      <c r="C422" s="573"/>
      <c r="D422" s="577"/>
      <c r="E422" s="554"/>
      <c r="F422" s="554"/>
      <c r="G422" s="122">
        <v>393.65600000000001</v>
      </c>
      <c r="H422" s="122">
        <v>208.047</v>
      </c>
      <c r="I422" s="122"/>
      <c r="J422" s="122"/>
      <c r="K422" s="122">
        <v>3867.9630000000002</v>
      </c>
      <c r="L422" s="122"/>
      <c r="M422" s="172"/>
      <c r="N422" s="166" t="s">
        <v>41</v>
      </c>
      <c r="O422" s="166" t="s">
        <v>78</v>
      </c>
      <c r="P422" s="106"/>
    </row>
    <row r="423" spans="1:16" ht="35.25" customHeight="1" x14ac:dyDescent="0.3">
      <c r="A423" s="581"/>
      <c r="B423" s="574" t="s">
        <v>495</v>
      </c>
      <c r="C423" s="572" t="s">
        <v>571</v>
      </c>
      <c r="D423" s="576" t="s">
        <v>143</v>
      </c>
      <c r="E423" s="491" t="s">
        <v>9</v>
      </c>
      <c r="F423" s="572"/>
      <c r="G423" s="122">
        <v>11.471</v>
      </c>
      <c r="H423" s="122">
        <v>13.077</v>
      </c>
      <c r="I423" s="122">
        <v>15.912000000000001</v>
      </c>
      <c r="J423" s="122">
        <v>16.866</v>
      </c>
      <c r="K423" s="122">
        <v>17.879000000000001</v>
      </c>
      <c r="L423" s="122"/>
      <c r="M423" s="391"/>
      <c r="N423" s="491" t="s">
        <v>376</v>
      </c>
      <c r="O423" s="166" t="s">
        <v>54</v>
      </c>
      <c r="P423" s="16"/>
    </row>
    <row r="424" spans="1:16" ht="27" customHeight="1" x14ac:dyDescent="0.3">
      <c r="A424" s="582"/>
      <c r="B424" s="575"/>
      <c r="C424" s="573"/>
      <c r="D424" s="577"/>
      <c r="E424" s="491" t="s">
        <v>9</v>
      </c>
      <c r="F424" s="573"/>
      <c r="G424" s="122">
        <v>11.362399999999999</v>
      </c>
      <c r="H424" s="122"/>
      <c r="I424" s="122"/>
      <c r="J424" s="122"/>
      <c r="K424" s="122"/>
      <c r="L424" s="122"/>
      <c r="M424" s="391"/>
      <c r="N424" s="166" t="s">
        <v>41</v>
      </c>
      <c r="O424" s="166" t="s">
        <v>76</v>
      </c>
      <c r="P424" s="16"/>
    </row>
    <row r="425" spans="1:16" ht="37.5" x14ac:dyDescent="0.3">
      <c r="A425" s="307"/>
      <c r="B425" s="487" t="s">
        <v>496</v>
      </c>
      <c r="C425" s="491" t="s">
        <v>571</v>
      </c>
      <c r="D425" s="166" t="s">
        <v>143</v>
      </c>
      <c r="E425" s="491" t="s">
        <v>9</v>
      </c>
      <c r="F425" s="491"/>
      <c r="G425" s="122">
        <v>1.3392999999999999</v>
      </c>
      <c r="H425" s="122">
        <v>1.0149999999999999</v>
      </c>
      <c r="I425" s="122">
        <v>0</v>
      </c>
      <c r="J425" s="122">
        <v>0</v>
      </c>
      <c r="K425" s="122">
        <v>0</v>
      </c>
      <c r="L425" s="122"/>
      <c r="M425" s="391"/>
      <c r="N425" s="491" t="s">
        <v>376</v>
      </c>
      <c r="O425" s="166" t="s">
        <v>65</v>
      </c>
      <c r="P425" s="16"/>
    </row>
    <row r="426" spans="1:16" ht="18.75" customHeight="1" x14ac:dyDescent="0.3">
      <c r="A426" s="581"/>
      <c r="B426" s="574" t="s">
        <v>526</v>
      </c>
      <c r="C426" s="572" t="s">
        <v>571</v>
      </c>
      <c r="D426" s="576" t="s">
        <v>143</v>
      </c>
      <c r="E426" s="572" t="s">
        <v>9</v>
      </c>
      <c r="F426" s="572"/>
      <c r="G426" s="122">
        <v>12.041399999999999</v>
      </c>
      <c r="H426" s="122">
        <v>1.669</v>
      </c>
      <c r="I426" s="122">
        <v>11.853999999999999</v>
      </c>
      <c r="J426" s="122">
        <v>12.414999999999999</v>
      </c>
      <c r="K426" s="122">
        <v>13.003</v>
      </c>
      <c r="L426" s="122"/>
      <c r="M426" s="391"/>
      <c r="N426" s="491" t="s">
        <v>376</v>
      </c>
      <c r="O426" s="166" t="s">
        <v>66</v>
      </c>
      <c r="P426" s="16"/>
    </row>
    <row r="427" spans="1:16" ht="54.75" customHeight="1" x14ac:dyDescent="0.3">
      <c r="A427" s="582"/>
      <c r="B427" s="575"/>
      <c r="C427" s="573"/>
      <c r="D427" s="577"/>
      <c r="E427" s="573"/>
      <c r="F427" s="573"/>
      <c r="G427" s="122">
        <v>146.85329999999999</v>
      </c>
      <c r="H427" s="122">
        <v>125.321</v>
      </c>
      <c r="I427" s="440"/>
      <c r="J427" s="122"/>
      <c r="K427" s="122"/>
      <c r="L427" s="122"/>
      <c r="M427" s="391"/>
      <c r="N427" s="166" t="s">
        <v>41</v>
      </c>
      <c r="O427" s="166" t="s">
        <v>67</v>
      </c>
      <c r="P427" s="16"/>
    </row>
    <row r="428" spans="1:16" ht="56.25" x14ac:dyDescent="0.3">
      <c r="A428" s="581"/>
      <c r="B428" s="574" t="s">
        <v>497</v>
      </c>
      <c r="C428" s="572" t="s">
        <v>571</v>
      </c>
      <c r="D428" s="576" t="s">
        <v>143</v>
      </c>
      <c r="E428" s="572" t="s">
        <v>9</v>
      </c>
      <c r="F428" s="572"/>
      <c r="G428" s="122">
        <v>25.931699999999999</v>
      </c>
      <c r="H428" s="122">
        <v>10.5</v>
      </c>
      <c r="I428" s="122">
        <v>0</v>
      </c>
      <c r="J428" s="122">
        <v>0</v>
      </c>
      <c r="K428" s="122">
        <v>0</v>
      </c>
      <c r="L428" s="122"/>
      <c r="M428" s="391"/>
      <c r="N428" s="491" t="s">
        <v>376</v>
      </c>
      <c r="O428" s="166" t="s">
        <v>63</v>
      </c>
      <c r="P428" s="16"/>
    </row>
    <row r="429" spans="1:16" x14ac:dyDescent="0.3">
      <c r="A429" s="582"/>
      <c r="B429" s="575"/>
      <c r="C429" s="573"/>
      <c r="D429" s="577"/>
      <c r="E429" s="573"/>
      <c r="F429" s="573"/>
      <c r="G429" s="122">
        <v>18.582599999999999</v>
      </c>
      <c r="H429" s="122"/>
      <c r="I429" s="122"/>
      <c r="J429" s="122"/>
      <c r="K429" s="122"/>
      <c r="L429" s="122"/>
      <c r="M429" s="391"/>
      <c r="N429" s="166" t="s">
        <v>41</v>
      </c>
      <c r="O429" s="166" t="s">
        <v>64</v>
      </c>
      <c r="P429" s="16"/>
    </row>
    <row r="430" spans="1:16" ht="18.75" customHeight="1" x14ac:dyDescent="0.3">
      <c r="A430" s="581"/>
      <c r="B430" s="574" t="s">
        <v>498</v>
      </c>
      <c r="C430" s="572" t="s">
        <v>571</v>
      </c>
      <c r="D430" s="576" t="s">
        <v>143</v>
      </c>
      <c r="E430" s="572" t="s">
        <v>9</v>
      </c>
      <c r="F430" s="572"/>
      <c r="G430" s="122"/>
      <c r="H430" s="122"/>
      <c r="I430" s="122"/>
      <c r="J430" s="122"/>
      <c r="K430" s="122"/>
      <c r="L430" s="122"/>
      <c r="M430" s="391"/>
      <c r="N430" s="491" t="s">
        <v>376</v>
      </c>
      <c r="O430" s="166" t="s">
        <v>50</v>
      </c>
      <c r="P430" s="16"/>
    </row>
    <row r="431" spans="1:16" x14ac:dyDescent="0.3">
      <c r="A431" s="582"/>
      <c r="B431" s="575"/>
      <c r="C431" s="573"/>
      <c r="D431" s="577"/>
      <c r="E431" s="573"/>
      <c r="F431" s="573"/>
      <c r="G431" s="122"/>
      <c r="H431" s="122"/>
      <c r="I431" s="122"/>
      <c r="J431" s="122"/>
      <c r="K431" s="122"/>
      <c r="L431" s="122"/>
      <c r="M431" s="391"/>
      <c r="N431" s="166" t="s">
        <v>41</v>
      </c>
      <c r="O431" s="166" t="s">
        <v>49</v>
      </c>
      <c r="P431" s="16"/>
    </row>
    <row r="432" spans="1:16" ht="50.25" x14ac:dyDescent="0.3">
      <c r="A432" s="307"/>
      <c r="B432" s="223" t="s">
        <v>527</v>
      </c>
      <c r="C432" s="491" t="s">
        <v>571</v>
      </c>
      <c r="D432" s="166" t="s">
        <v>143</v>
      </c>
      <c r="E432" s="491" t="s">
        <v>9</v>
      </c>
      <c r="F432" s="166"/>
      <c r="G432" s="441">
        <v>24.768000000000001</v>
      </c>
      <c r="H432" s="441">
        <v>76.227999999999994</v>
      </c>
      <c r="I432" s="442">
        <v>60.430999999999997</v>
      </c>
      <c r="J432" s="442">
        <v>61.856000000000002</v>
      </c>
      <c r="K432" s="442">
        <v>64.209000000000003</v>
      </c>
      <c r="L432" s="442"/>
      <c r="M432" s="333"/>
      <c r="N432" s="491" t="s">
        <v>376</v>
      </c>
      <c r="O432" s="166" t="s">
        <v>48</v>
      </c>
      <c r="P432" s="16"/>
    </row>
    <row r="433" spans="1:16" x14ac:dyDescent="0.3">
      <c r="A433" s="349"/>
      <c r="B433" s="361" t="s">
        <v>499</v>
      </c>
      <c r="C433" s="166"/>
      <c r="D433" s="166"/>
      <c r="E433" s="219"/>
      <c r="F433" s="166"/>
      <c r="G433" s="441">
        <f>G434+G435+G436+G437+G438</f>
        <v>1707.278</v>
      </c>
      <c r="H433" s="441">
        <f t="shared" ref="H433:K433" si="114">H434+H435+H436+H437+H438</f>
        <v>532.24489999999992</v>
      </c>
      <c r="I433" s="441">
        <f t="shared" si="114"/>
        <v>178.149</v>
      </c>
      <c r="J433" s="441">
        <f t="shared" si="114"/>
        <v>186.48599999999999</v>
      </c>
      <c r="K433" s="441">
        <f t="shared" si="114"/>
        <v>4064.1240000000003</v>
      </c>
      <c r="L433" s="441"/>
      <c r="M433" s="338"/>
      <c r="N433" s="291"/>
      <c r="O433" s="291"/>
      <c r="P433" s="224"/>
    </row>
    <row r="434" spans="1:16" s="271" customFormat="1" ht="15.75" x14ac:dyDescent="0.25">
      <c r="A434" s="15"/>
      <c r="B434" s="3" t="s">
        <v>455</v>
      </c>
      <c r="C434" s="368"/>
      <c r="D434" s="368"/>
      <c r="E434" s="369"/>
      <c r="F434" s="368"/>
      <c r="G434" s="443">
        <v>0</v>
      </c>
      <c r="H434" s="443">
        <v>0</v>
      </c>
      <c r="I434" s="443">
        <v>0</v>
      </c>
      <c r="J434" s="443">
        <v>0</v>
      </c>
      <c r="K434" s="443">
        <v>0</v>
      </c>
      <c r="L434" s="443"/>
      <c r="M434" s="370"/>
      <c r="N434" s="371"/>
      <c r="O434" s="371"/>
      <c r="P434" s="366"/>
    </row>
    <row r="435" spans="1:16" s="271" customFormat="1" ht="15.75" x14ac:dyDescent="0.25">
      <c r="A435" s="15"/>
      <c r="B435" s="3" t="s">
        <v>456</v>
      </c>
      <c r="C435" s="368"/>
      <c r="D435" s="368"/>
      <c r="E435" s="368"/>
      <c r="F435" s="368"/>
      <c r="G435" s="443">
        <v>0</v>
      </c>
      <c r="H435" s="443">
        <v>0</v>
      </c>
      <c r="I435" s="443">
        <v>0</v>
      </c>
      <c r="J435" s="443">
        <v>0</v>
      </c>
      <c r="K435" s="443">
        <v>0</v>
      </c>
      <c r="L435" s="443"/>
      <c r="M435" s="370"/>
      <c r="N435" s="371"/>
      <c r="O435" s="371"/>
      <c r="P435" s="366"/>
    </row>
    <row r="436" spans="1:16" s="271" customFormat="1" ht="15.75" x14ac:dyDescent="0.25">
      <c r="A436" s="15"/>
      <c r="B436" s="3" t="s">
        <v>457</v>
      </c>
      <c r="C436" s="368"/>
      <c r="D436" s="368"/>
      <c r="E436" s="368"/>
      <c r="F436" s="368"/>
      <c r="G436" s="443">
        <f>G421+G422+G424+G427+G429+G431</f>
        <v>1553.3742999999999</v>
      </c>
      <c r="H436" s="443">
        <f t="shared" ref="H436:K436" si="115">H421+H422+H424+H427+H429+H431</f>
        <v>333.36799999999999</v>
      </c>
      <c r="I436" s="443">
        <f t="shared" si="115"/>
        <v>0</v>
      </c>
      <c r="J436" s="443">
        <f t="shared" si="115"/>
        <v>0</v>
      </c>
      <c r="K436" s="443">
        <f t="shared" si="115"/>
        <v>3867.9630000000002</v>
      </c>
      <c r="L436" s="443"/>
      <c r="M436" s="370"/>
      <c r="N436" s="371"/>
      <c r="O436" s="371"/>
      <c r="P436" s="366"/>
    </row>
    <row r="437" spans="1:16" s="271" customFormat="1" ht="15.75" x14ac:dyDescent="0.25">
      <c r="A437" s="15"/>
      <c r="B437" s="2" t="s">
        <v>376</v>
      </c>
      <c r="C437" s="368"/>
      <c r="D437" s="368"/>
      <c r="E437" s="368"/>
      <c r="F437" s="368"/>
      <c r="G437" s="443">
        <f>G420+G423+G425+G426+G428+G430+G432</f>
        <v>153.90369999999999</v>
      </c>
      <c r="H437" s="443">
        <f t="shared" ref="H437:K437" si="116">H420+H423+H425+H426+H428+H430+H432</f>
        <v>198.87689999999998</v>
      </c>
      <c r="I437" s="443">
        <f t="shared" si="116"/>
        <v>178.149</v>
      </c>
      <c r="J437" s="443">
        <f t="shared" si="116"/>
        <v>186.48599999999999</v>
      </c>
      <c r="K437" s="443">
        <f t="shared" si="116"/>
        <v>196.161</v>
      </c>
      <c r="L437" s="443"/>
      <c r="M437" s="370"/>
      <c r="N437" s="371"/>
      <c r="O437" s="371"/>
      <c r="P437" s="366"/>
    </row>
    <row r="438" spans="1:16" s="271" customFormat="1" ht="15.75" x14ac:dyDescent="0.25">
      <c r="A438" s="15"/>
      <c r="B438" s="2" t="s">
        <v>377</v>
      </c>
      <c r="C438" s="368"/>
      <c r="D438" s="368"/>
      <c r="E438" s="368"/>
      <c r="F438" s="368"/>
      <c r="G438" s="443">
        <v>0</v>
      </c>
      <c r="H438" s="443">
        <v>0</v>
      </c>
      <c r="I438" s="443">
        <v>0</v>
      </c>
      <c r="J438" s="443">
        <v>0</v>
      </c>
      <c r="K438" s="443">
        <v>0</v>
      </c>
      <c r="L438" s="443"/>
      <c r="M438" s="370"/>
      <c r="N438" s="371"/>
      <c r="O438" s="371"/>
      <c r="P438" s="366"/>
    </row>
    <row r="439" spans="1:16" x14ac:dyDescent="0.3">
      <c r="A439" s="307"/>
      <c r="B439" s="95"/>
      <c r="C439" s="493"/>
      <c r="D439" s="493"/>
      <c r="E439" s="491"/>
      <c r="F439" s="493"/>
      <c r="G439" s="434"/>
      <c r="H439" s="434"/>
      <c r="I439" s="434"/>
      <c r="J439" s="434"/>
      <c r="K439" s="434"/>
      <c r="L439" s="434"/>
      <c r="M439" s="491"/>
      <c r="N439" s="493"/>
      <c r="O439" s="493"/>
      <c r="P439" s="16"/>
    </row>
    <row r="440" spans="1:16" s="298" customFormat="1" ht="36.75" customHeight="1" x14ac:dyDescent="0.3">
      <c r="A440" s="220"/>
      <c r="B440" s="232" t="s">
        <v>500</v>
      </c>
      <c r="C440" s="292"/>
      <c r="D440" s="293"/>
      <c r="E440" s="293"/>
      <c r="F440" s="293"/>
      <c r="G440" s="444"/>
      <c r="H440" s="444"/>
      <c r="I440" s="444"/>
      <c r="J440" s="444"/>
      <c r="K440" s="444"/>
      <c r="L440" s="444"/>
      <c r="M440" s="293"/>
      <c r="N440" s="292"/>
      <c r="O440" s="292"/>
      <c r="P440" s="525"/>
    </row>
    <row r="441" spans="1:16" ht="102" customHeight="1" x14ac:dyDescent="0.3">
      <c r="A441" s="307"/>
      <c r="B441" s="489" t="s">
        <v>501</v>
      </c>
      <c r="C441" s="492" t="s">
        <v>572</v>
      </c>
      <c r="D441" s="492" t="s">
        <v>143</v>
      </c>
      <c r="E441" s="492" t="s">
        <v>9</v>
      </c>
      <c r="F441" s="492"/>
      <c r="G441" s="122">
        <v>57.817999999999998</v>
      </c>
      <c r="H441" s="122">
        <v>58.555999999999997</v>
      </c>
      <c r="I441" s="122">
        <v>78.988</v>
      </c>
      <c r="J441" s="122">
        <v>78.89</v>
      </c>
      <c r="K441" s="122">
        <v>79.325999999999993</v>
      </c>
      <c r="L441" s="122"/>
      <c r="M441" s="332"/>
      <c r="N441" s="491" t="s">
        <v>376</v>
      </c>
      <c r="O441" s="492" t="s">
        <v>37</v>
      </c>
      <c r="P441" s="224"/>
    </row>
    <row r="442" spans="1:16" ht="18.75" customHeight="1" x14ac:dyDescent="0.3">
      <c r="A442" s="581"/>
      <c r="B442" s="605" t="s">
        <v>502</v>
      </c>
      <c r="C442" s="562" t="s">
        <v>503</v>
      </c>
      <c r="D442" s="562" t="s">
        <v>143</v>
      </c>
      <c r="E442" s="562" t="s">
        <v>9</v>
      </c>
      <c r="F442" s="583"/>
      <c r="G442" s="445"/>
      <c r="H442" s="445">
        <v>13.715</v>
      </c>
      <c r="I442" s="445">
        <v>9.2309999999999999</v>
      </c>
      <c r="J442" s="445">
        <v>9.0990000000000002</v>
      </c>
      <c r="K442" s="445">
        <v>9.5540000000000003</v>
      </c>
      <c r="L442" s="445"/>
      <c r="M442" s="334"/>
      <c r="N442" s="327" t="s">
        <v>41</v>
      </c>
      <c r="O442" s="171" t="s">
        <v>98</v>
      </c>
      <c r="P442" s="224"/>
    </row>
    <row r="443" spans="1:16" ht="75" x14ac:dyDescent="0.3">
      <c r="A443" s="604"/>
      <c r="B443" s="606"/>
      <c r="C443" s="580"/>
      <c r="D443" s="580"/>
      <c r="E443" s="580"/>
      <c r="F443" s="584"/>
      <c r="G443" s="445">
        <v>28.264800000000001</v>
      </c>
      <c r="H443" s="445">
        <v>34.334000000000003</v>
      </c>
      <c r="I443" s="445">
        <v>48.718000000000004</v>
      </c>
      <c r="J443" s="445">
        <v>51.640999999999998</v>
      </c>
      <c r="K443" s="445">
        <v>54.74</v>
      </c>
      <c r="L443" s="445"/>
      <c r="M443" s="335"/>
      <c r="N443" s="491" t="s">
        <v>376</v>
      </c>
      <c r="O443" s="160" t="s">
        <v>80</v>
      </c>
      <c r="P443" s="16"/>
    </row>
    <row r="444" spans="1:16" x14ac:dyDescent="0.3">
      <c r="A444" s="582"/>
      <c r="B444" s="589"/>
      <c r="C444" s="563"/>
      <c r="D444" s="563"/>
      <c r="E444" s="563"/>
      <c r="F444" s="585"/>
      <c r="G444" s="445">
        <v>4.617</v>
      </c>
      <c r="H444" s="445">
        <v>5.9850000000000003</v>
      </c>
      <c r="I444" s="445"/>
      <c r="J444" s="445"/>
      <c r="K444" s="445"/>
      <c r="L444" s="445"/>
      <c r="M444" s="335"/>
      <c r="N444" s="225" t="s">
        <v>6</v>
      </c>
      <c r="O444" s="160" t="s">
        <v>38</v>
      </c>
      <c r="P444" s="16"/>
    </row>
    <row r="445" spans="1:16" ht="112.5" customHeight="1" x14ac:dyDescent="0.3">
      <c r="A445" s="581"/>
      <c r="B445" s="586" t="s">
        <v>528</v>
      </c>
      <c r="C445" s="587" t="s">
        <v>503</v>
      </c>
      <c r="D445" s="587" t="s">
        <v>143</v>
      </c>
      <c r="E445" s="587" t="s">
        <v>9</v>
      </c>
      <c r="F445" s="492"/>
      <c r="G445" s="445">
        <v>79.649600000000007</v>
      </c>
      <c r="H445" s="445">
        <v>79.507000000000005</v>
      </c>
      <c r="I445" s="445">
        <v>108.53700000000001</v>
      </c>
      <c r="J445" s="445">
        <v>112.71899999999999</v>
      </c>
      <c r="K445" s="445">
        <v>116.8</v>
      </c>
      <c r="L445" s="445"/>
      <c r="M445" s="335"/>
      <c r="N445" s="491" t="s">
        <v>376</v>
      </c>
      <c r="O445" s="160" t="s">
        <v>111</v>
      </c>
      <c r="P445" s="16"/>
    </row>
    <row r="446" spans="1:16" x14ac:dyDescent="0.3">
      <c r="A446" s="582"/>
      <c r="B446" s="560"/>
      <c r="C446" s="587"/>
      <c r="D446" s="587"/>
      <c r="E446" s="587"/>
      <c r="F446" s="495"/>
      <c r="G446" s="122">
        <v>2.6227999999999998</v>
      </c>
      <c r="H446" s="122">
        <v>1.722</v>
      </c>
      <c r="I446" s="122"/>
      <c r="J446" s="122"/>
      <c r="K446" s="122"/>
      <c r="L446" s="446"/>
      <c r="M446" s="336"/>
      <c r="N446" s="225" t="s">
        <v>41</v>
      </c>
      <c r="O446" s="492" t="s">
        <v>39</v>
      </c>
      <c r="P446" s="16"/>
    </row>
    <row r="447" spans="1:16" x14ac:dyDescent="0.3">
      <c r="A447" s="349"/>
      <c r="B447" s="361" t="s">
        <v>499</v>
      </c>
      <c r="C447" s="495"/>
      <c r="D447" s="495"/>
      <c r="E447" s="495" t="s">
        <v>9</v>
      </c>
      <c r="F447" s="495"/>
      <c r="G447" s="447">
        <f>G442+G443+G444+G445+G446</f>
        <v>115.1542</v>
      </c>
      <c r="H447" s="447">
        <f>H441+H442+H443+H444+H445+H446</f>
        <v>193.81900000000002</v>
      </c>
      <c r="I447" s="447">
        <f>I441+I442+I443+I444+I445+I446</f>
        <v>245.47400000000002</v>
      </c>
      <c r="J447" s="447">
        <f>J441+J442+J443+J444+J445+J446</f>
        <v>252.34899999999999</v>
      </c>
      <c r="K447" s="447">
        <f>K441+K442+K443+K444+K445+K446</f>
        <v>260.42</v>
      </c>
      <c r="L447" s="447"/>
      <c r="M447" s="225"/>
      <c r="N447" s="225"/>
      <c r="O447" s="160"/>
      <c r="P447" s="224"/>
    </row>
    <row r="448" spans="1:16" s="271" customFormat="1" ht="15.75" x14ac:dyDescent="0.25">
      <c r="A448" s="15"/>
      <c r="B448" s="3" t="s">
        <v>455</v>
      </c>
      <c r="C448" s="372"/>
      <c r="D448" s="372"/>
      <c r="E448" s="372"/>
      <c r="F448" s="372"/>
      <c r="G448" s="448">
        <v>0</v>
      </c>
      <c r="H448" s="448">
        <v>0</v>
      </c>
      <c r="I448" s="448">
        <v>0</v>
      </c>
      <c r="J448" s="448">
        <v>0</v>
      </c>
      <c r="K448" s="448">
        <v>0</v>
      </c>
      <c r="L448" s="448"/>
      <c r="M448" s="373"/>
      <c r="N448" s="374"/>
      <c r="O448" s="269"/>
      <c r="P448" s="366"/>
    </row>
    <row r="449" spans="1:16" s="271" customFormat="1" ht="15.75" x14ac:dyDescent="0.25">
      <c r="A449" s="15"/>
      <c r="B449" s="3" t="s">
        <v>456</v>
      </c>
      <c r="C449" s="372"/>
      <c r="D449" s="372"/>
      <c r="E449" s="372"/>
      <c r="F449" s="372"/>
      <c r="G449" s="448">
        <f>G444</f>
        <v>4.617</v>
      </c>
      <c r="H449" s="448">
        <f t="shared" ref="H449:K449" si="117">H444</f>
        <v>5.9850000000000003</v>
      </c>
      <c r="I449" s="448">
        <f t="shared" si="117"/>
        <v>0</v>
      </c>
      <c r="J449" s="448">
        <f t="shared" si="117"/>
        <v>0</v>
      </c>
      <c r="K449" s="448">
        <f t="shared" si="117"/>
        <v>0</v>
      </c>
      <c r="L449" s="448"/>
      <c r="M449" s="373"/>
      <c r="N449" s="374"/>
      <c r="O449" s="269"/>
      <c r="P449" s="366"/>
    </row>
    <row r="450" spans="1:16" s="258" customFormat="1" ht="15.75" x14ac:dyDescent="0.25">
      <c r="A450" s="15"/>
      <c r="B450" s="3" t="s">
        <v>457</v>
      </c>
      <c r="C450" s="372"/>
      <c r="D450" s="372"/>
      <c r="E450" s="372"/>
      <c r="F450" s="372"/>
      <c r="G450" s="448">
        <f>G442+G446</f>
        <v>2.6227999999999998</v>
      </c>
      <c r="H450" s="448">
        <f t="shared" ref="H450:K450" si="118">H442+H446</f>
        <v>15.436999999999999</v>
      </c>
      <c r="I450" s="448">
        <f t="shared" si="118"/>
        <v>9.2309999999999999</v>
      </c>
      <c r="J450" s="448">
        <f t="shared" si="118"/>
        <v>9.0990000000000002</v>
      </c>
      <c r="K450" s="448">
        <f t="shared" si="118"/>
        <v>9.5540000000000003</v>
      </c>
      <c r="L450" s="448"/>
      <c r="M450" s="373"/>
      <c r="N450" s="374"/>
      <c r="O450" s="269"/>
      <c r="P450" s="366"/>
    </row>
    <row r="451" spans="1:16" s="258" customFormat="1" ht="15.75" x14ac:dyDescent="0.25">
      <c r="A451" s="15"/>
      <c r="B451" s="2" t="s">
        <v>376</v>
      </c>
      <c r="C451" s="372"/>
      <c r="D451" s="372"/>
      <c r="E451" s="372"/>
      <c r="F451" s="372"/>
      <c r="G451" s="448">
        <f>G441+G443+G445</f>
        <v>165.73239999999998</v>
      </c>
      <c r="H451" s="448">
        <f t="shared" ref="H451:K451" si="119">H441+H443+H445</f>
        <v>172.39699999999999</v>
      </c>
      <c r="I451" s="448">
        <f t="shared" si="119"/>
        <v>236.24299999999999</v>
      </c>
      <c r="J451" s="448">
        <f t="shared" si="119"/>
        <v>243.25</v>
      </c>
      <c r="K451" s="448">
        <f t="shared" si="119"/>
        <v>250.86599999999999</v>
      </c>
      <c r="L451" s="448"/>
      <c r="M451" s="373"/>
      <c r="N451" s="374"/>
      <c r="O451" s="269"/>
      <c r="P451" s="366"/>
    </row>
    <row r="452" spans="1:16" s="258" customFormat="1" ht="15.75" x14ac:dyDescent="0.25">
      <c r="A452" s="15"/>
      <c r="B452" s="2" t="s">
        <v>377</v>
      </c>
      <c r="C452" s="372"/>
      <c r="D452" s="372"/>
      <c r="E452" s="372"/>
      <c r="F452" s="372"/>
      <c r="G452" s="448">
        <v>0</v>
      </c>
      <c r="H452" s="448">
        <v>0</v>
      </c>
      <c r="I452" s="448">
        <v>0</v>
      </c>
      <c r="J452" s="448">
        <v>0</v>
      </c>
      <c r="K452" s="448">
        <v>0</v>
      </c>
      <c r="L452" s="448"/>
      <c r="M452" s="373"/>
      <c r="N452" s="374"/>
      <c r="O452" s="269"/>
      <c r="P452" s="366"/>
    </row>
    <row r="453" spans="1:16" s="257" customFormat="1" ht="16.5" customHeight="1" x14ac:dyDescent="0.3">
      <c r="A453" s="307"/>
      <c r="B453" s="95"/>
      <c r="C453" s="493"/>
      <c r="D453" s="493"/>
      <c r="E453" s="491"/>
      <c r="F453" s="493"/>
      <c r="G453" s="434"/>
      <c r="H453" s="434"/>
      <c r="I453" s="434"/>
      <c r="J453" s="434"/>
      <c r="K453" s="434"/>
      <c r="L453" s="434"/>
      <c r="M453" s="491"/>
      <c r="N453" s="493"/>
      <c r="O453" s="493"/>
      <c r="P453" s="16"/>
    </row>
    <row r="454" spans="1:16" s="298" customFormat="1" ht="37.5" x14ac:dyDescent="0.3">
      <c r="A454" s="220"/>
      <c r="B454" s="232" t="s">
        <v>504</v>
      </c>
      <c r="C454" s="220"/>
      <c r="D454" s="220"/>
      <c r="E454" s="221"/>
      <c r="F454" s="220"/>
      <c r="G454" s="438"/>
      <c r="H454" s="438"/>
      <c r="I454" s="438"/>
      <c r="J454" s="438"/>
      <c r="K454" s="438"/>
      <c r="L454" s="438"/>
      <c r="M454" s="221"/>
      <c r="N454" s="220"/>
      <c r="O454" s="220"/>
      <c r="P454" s="525"/>
    </row>
    <row r="455" spans="1:16" ht="45.75" customHeight="1" x14ac:dyDescent="0.3">
      <c r="A455" s="569"/>
      <c r="B455" s="595" t="s">
        <v>505</v>
      </c>
      <c r="C455" s="553" t="s">
        <v>573</v>
      </c>
      <c r="D455" s="553" t="s">
        <v>143</v>
      </c>
      <c r="E455" s="391" t="s">
        <v>7</v>
      </c>
      <c r="F455" s="391"/>
      <c r="G455" s="122">
        <v>22.1968</v>
      </c>
      <c r="H455" s="122">
        <v>25.097000000000001</v>
      </c>
      <c r="I455" s="122">
        <v>29.405000000000001</v>
      </c>
      <c r="J455" s="122">
        <v>29.8</v>
      </c>
      <c r="K455" s="122">
        <v>30.094999999999999</v>
      </c>
      <c r="L455" s="122"/>
      <c r="M455" s="165"/>
      <c r="N455" s="491" t="s">
        <v>376</v>
      </c>
      <c r="O455" s="391" t="s">
        <v>40</v>
      </c>
      <c r="P455" s="226"/>
    </row>
    <row r="456" spans="1:16" ht="70.5" customHeight="1" x14ac:dyDescent="0.3">
      <c r="A456" s="571"/>
      <c r="B456" s="596"/>
      <c r="C456" s="554"/>
      <c r="D456" s="554"/>
      <c r="E456" s="391" t="s">
        <v>7</v>
      </c>
      <c r="F456" s="391"/>
      <c r="G456" s="122">
        <v>3.1309999999999998</v>
      </c>
      <c r="H456" s="122">
        <v>3.593</v>
      </c>
      <c r="I456" s="122"/>
      <c r="J456" s="122"/>
      <c r="K456" s="122"/>
      <c r="L456" s="122"/>
      <c r="M456" s="165"/>
      <c r="N456" s="170" t="s">
        <v>41</v>
      </c>
      <c r="O456" s="391" t="s">
        <v>70</v>
      </c>
      <c r="P456" s="226"/>
    </row>
    <row r="457" spans="1:16" ht="32.25" customHeight="1" x14ac:dyDescent="0.3">
      <c r="A457" s="581"/>
      <c r="B457" s="578" t="s">
        <v>529</v>
      </c>
      <c r="C457" s="553" t="s">
        <v>573</v>
      </c>
      <c r="D457" s="553" t="s">
        <v>143</v>
      </c>
      <c r="E457" s="391" t="s">
        <v>7</v>
      </c>
      <c r="F457" s="294"/>
      <c r="G457" s="284">
        <v>123.89230000000001</v>
      </c>
      <c r="H457" s="284">
        <v>174.078</v>
      </c>
      <c r="I457" s="284">
        <v>231.34399999999999</v>
      </c>
      <c r="J457" s="284">
        <v>244.92500000000001</v>
      </c>
      <c r="K457" s="284">
        <v>251.89400000000001</v>
      </c>
      <c r="L457" s="284"/>
      <c r="M457" s="337"/>
      <c r="N457" s="491" t="s">
        <v>376</v>
      </c>
      <c r="O457" s="391" t="s">
        <v>68</v>
      </c>
      <c r="P457" s="16"/>
    </row>
    <row r="458" spans="1:16" ht="38.25" customHeight="1" x14ac:dyDescent="0.3">
      <c r="A458" s="582"/>
      <c r="B458" s="579"/>
      <c r="C458" s="554"/>
      <c r="D458" s="554"/>
      <c r="E458" s="391" t="s">
        <v>7</v>
      </c>
      <c r="F458" s="294"/>
      <c r="G458" s="284">
        <v>15</v>
      </c>
      <c r="H458" s="284"/>
      <c r="I458" s="284"/>
      <c r="J458" s="284"/>
      <c r="K458" s="284"/>
      <c r="L458" s="284"/>
      <c r="M458" s="337"/>
      <c r="N458" s="170" t="s">
        <v>41</v>
      </c>
      <c r="O458" s="391" t="s">
        <v>69</v>
      </c>
      <c r="P458" s="16"/>
    </row>
    <row r="459" spans="1:16" ht="18.75" customHeight="1" x14ac:dyDescent="0.3">
      <c r="A459" s="581"/>
      <c r="B459" s="578" t="s">
        <v>530</v>
      </c>
      <c r="C459" s="553" t="s">
        <v>573</v>
      </c>
      <c r="D459" s="553" t="s">
        <v>143</v>
      </c>
      <c r="E459" s="553" t="s">
        <v>7</v>
      </c>
      <c r="F459" s="294"/>
      <c r="G459" s="284"/>
      <c r="H459" s="284">
        <v>0.8</v>
      </c>
      <c r="I459" s="284"/>
      <c r="J459" s="284"/>
      <c r="K459" s="284"/>
      <c r="L459" s="284"/>
      <c r="M459" s="337"/>
      <c r="N459" s="170" t="s">
        <v>41</v>
      </c>
      <c r="O459" s="391" t="s">
        <v>99</v>
      </c>
      <c r="P459" s="16"/>
    </row>
    <row r="460" spans="1:16" ht="42" customHeight="1" x14ac:dyDescent="0.3">
      <c r="A460" s="582"/>
      <c r="B460" s="579"/>
      <c r="C460" s="554"/>
      <c r="D460" s="554"/>
      <c r="E460" s="554"/>
      <c r="F460" s="294"/>
      <c r="G460" s="284">
        <v>74.687299999999993</v>
      </c>
      <c r="H460" s="284">
        <v>87.375</v>
      </c>
      <c r="I460" s="284">
        <v>89.552999999999997</v>
      </c>
      <c r="J460" s="284">
        <v>91.070999999999998</v>
      </c>
      <c r="K460" s="284">
        <v>92.338999999999999</v>
      </c>
      <c r="L460" s="284"/>
      <c r="M460" s="337"/>
      <c r="N460" s="491" t="s">
        <v>376</v>
      </c>
      <c r="O460" s="391" t="s">
        <v>100</v>
      </c>
      <c r="P460" s="16"/>
    </row>
    <row r="461" spans="1:16" ht="66" x14ac:dyDescent="0.3">
      <c r="A461" s="307"/>
      <c r="B461" s="523" t="s">
        <v>531</v>
      </c>
      <c r="C461" s="122" t="s">
        <v>573</v>
      </c>
      <c r="D461" s="170" t="s">
        <v>143</v>
      </c>
      <c r="E461" s="122" t="s">
        <v>8</v>
      </c>
      <c r="F461" s="122"/>
      <c r="G461" s="122">
        <v>11.5558</v>
      </c>
      <c r="H461" s="122">
        <v>16.893000000000001</v>
      </c>
      <c r="I461" s="122">
        <v>20.559000000000001</v>
      </c>
      <c r="J461" s="122">
        <v>21.062999999999999</v>
      </c>
      <c r="K461" s="122">
        <v>21.297000000000001</v>
      </c>
      <c r="L461" s="284"/>
      <c r="M461" s="337"/>
      <c r="N461" s="491" t="s">
        <v>376</v>
      </c>
      <c r="O461" s="391" t="s">
        <v>110</v>
      </c>
      <c r="P461" s="16"/>
    </row>
    <row r="462" spans="1:16" x14ac:dyDescent="0.3">
      <c r="A462" s="348"/>
      <c r="B462" s="361" t="s">
        <v>499</v>
      </c>
      <c r="C462" s="166"/>
      <c r="D462" s="166"/>
      <c r="E462" s="166"/>
      <c r="F462" s="166"/>
      <c r="G462" s="449">
        <f>G463+G464+G465+G466+G467</f>
        <v>250.4632</v>
      </c>
      <c r="H462" s="449">
        <f t="shared" ref="H462:K462" si="120">H463+H464+H465+H466+H467</f>
        <v>307.83599999999996</v>
      </c>
      <c r="I462" s="449">
        <f t="shared" si="120"/>
        <v>370.86100000000005</v>
      </c>
      <c r="J462" s="449">
        <f t="shared" si="120"/>
        <v>386.85900000000004</v>
      </c>
      <c r="K462" s="449">
        <f t="shared" si="120"/>
        <v>395.62500000000006</v>
      </c>
      <c r="L462" s="449"/>
      <c r="M462" s="328"/>
      <c r="N462" s="166"/>
      <c r="O462" s="493"/>
      <c r="P462" s="16"/>
    </row>
    <row r="463" spans="1:16" s="266" customFormat="1" ht="15.75" x14ac:dyDescent="0.25">
      <c r="A463" s="72"/>
      <c r="B463" s="3" t="s">
        <v>455</v>
      </c>
      <c r="C463" s="274"/>
      <c r="D463" s="375"/>
      <c r="E463" s="375"/>
      <c r="F463" s="375"/>
      <c r="G463" s="450">
        <v>0</v>
      </c>
      <c r="H463" s="450">
        <v>0</v>
      </c>
      <c r="I463" s="450">
        <v>0</v>
      </c>
      <c r="J463" s="450">
        <v>0</v>
      </c>
      <c r="K463" s="450">
        <v>0</v>
      </c>
      <c r="L463" s="450"/>
      <c r="M463" s="376"/>
      <c r="N463" s="274"/>
      <c r="O463" s="72"/>
      <c r="P463" s="364"/>
    </row>
    <row r="464" spans="1:16" s="266" customFormat="1" ht="15.75" x14ac:dyDescent="0.25">
      <c r="A464" s="72"/>
      <c r="B464" s="3" t="s">
        <v>456</v>
      </c>
      <c r="C464" s="274"/>
      <c r="D464" s="375"/>
      <c r="E464" s="375"/>
      <c r="F464" s="375"/>
      <c r="G464" s="450">
        <v>0</v>
      </c>
      <c r="H464" s="450">
        <v>0</v>
      </c>
      <c r="I464" s="450">
        <v>0</v>
      </c>
      <c r="J464" s="450">
        <v>0</v>
      </c>
      <c r="K464" s="450">
        <v>0</v>
      </c>
      <c r="L464" s="450"/>
      <c r="M464" s="376"/>
      <c r="N464" s="274"/>
      <c r="O464" s="72"/>
      <c r="P464" s="364"/>
    </row>
    <row r="465" spans="1:16" s="266" customFormat="1" ht="15.75" x14ac:dyDescent="0.25">
      <c r="A465" s="72"/>
      <c r="B465" s="3" t="s">
        <v>457</v>
      </c>
      <c r="C465" s="274"/>
      <c r="D465" s="375"/>
      <c r="E465" s="375"/>
      <c r="F465" s="375"/>
      <c r="G465" s="450">
        <f>G456+G458+G459</f>
        <v>18.131</v>
      </c>
      <c r="H465" s="450">
        <f t="shared" ref="H465:K465" si="121">H456+H458+H459</f>
        <v>4.3929999999999998</v>
      </c>
      <c r="I465" s="450">
        <f t="shared" si="121"/>
        <v>0</v>
      </c>
      <c r="J465" s="450">
        <f t="shared" si="121"/>
        <v>0</v>
      </c>
      <c r="K465" s="450">
        <f t="shared" si="121"/>
        <v>0</v>
      </c>
      <c r="L465" s="450"/>
      <c r="M465" s="376"/>
      <c r="N465" s="274"/>
      <c r="O465" s="72"/>
      <c r="P465" s="364"/>
    </row>
    <row r="466" spans="1:16" s="266" customFormat="1" ht="15.75" x14ac:dyDescent="0.25">
      <c r="A466" s="72"/>
      <c r="B466" s="2" t="s">
        <v>376</v>
      </c>
      <c r="C466" s="72"/>
      <c r="D466" s="72"/>
      <c r="E466" s="362"/>
      <c r="F466" s="72"/>
      <c r="G466" s="435">
        <f>G455+G457+G460+G461</f>
        <v>232.3322</v>
      </c>
      <c r="H466" s="435">
        <f t="shared" ref="H466:K466" si="122">H455+H457+H460+H461</f>
        <v>303.44299999999998</v>
      </c>
      <c r="I466" s="435">
        <f t="shared" si="122"/>
        <v>370.86100000000005</v>
      </c>
      <c r="J466" s="435">
        <f t="shared" si="122"/>
        <v>386.85900000000004</v>
      </c>
      <c r="K466" s="435">
        <f t="shared" si="122"/>
        <v>395.62500000000006</v>
      </c>
      <c r="L466" s="435"/>
      <c r="M466" s="363"/>
      <c r="N466" s="72"/>
      <c r="O466" s="72"/>
      <c r="P466" s="364"/>
    </row>
    <row r="467" spans="1:16" s="266" customFormat="1" ht="15.75" x14ac:dyDescent="0.25">
      <c r="A467" s="72"/>
      <c r="B467" s="2" t="s">
        <v>377</v>
      </c>
      <c r="C467" s="274"/>
      <c r="D467" s="375"/>
      <c r="E467" s="70"/>
      <c r="F467" s="377"/>
      <c r="G467" s="435">
        <v>0</v>
      </c>
      <c r="H467" s="435">
        <v>0</v>
      </c>
      <c r="I467" s="435">
        <v>0</v>
      </c>
      <c r="J467" s="435">
        <v>0</v>
      </c>
      <c r="K467" s="435">
        <v>0</v>
      </c>
      <c r="L467" s="435"/>
      <c r="M467" s="363"/>
      <c r="N467" s="72"/>
      <c r="O467" s="72"/>
      <c r="P467" s="364"/>
    </row>
    <row r="468" spans="1:16" ht="9" customHeight="1" x14ac:dyDescent="0.3">
      <c r="A468" s="307"/>
      <c r="B468" s="95"/>
      <c r="C468" s="493"/>
      <c r="D468" s="493"/>
      <c r="E468" s="491"/>
      <c r="F468" s="493"/>
      <c r="G468" s="434"/>
      <c r="H468" s="434"/>
      <c r="I468" s="434"/>
      <c r="J468" s="434"/>
      <c r="K468" s="434"/>
      <c r="L468" s="434"/>
      <c r="M468" s="491"/>
      <c r="N468" s="493"/>
      <c r="O468" s="493"/>
      <c r="P468" s="16"/>
    </row>
    <row r="469" spans="1:16" s="298" customFormat="1" ht="37.5" x14ac:dyDescent="0.3">
      <c r="A469" s="220"/>
      <c r="B469" s="232" t="s">
        <v>506</v>
      </c>
      <c r="C469" s="220"/>
      <c r="D469" s="220"/>
      <c r="E469" s="221"/>
      <c r="F469" s="220"/>
      <c r="G469" s="438"/>
      <c r="H469" s="438"/>
      <c r="I469" s="438"/>
      <c r="J469" s="438"/>
      <c r="K469" s="438"/>
      <c r="L469" s="438"/>
      <c r="M469" s="221"/>
      <c r="N469" s="220"/>
      <c r="O469" s="220"/>
      <c r="P469" s="525"/>
    </row>
    <row r="470" spans="1:16" ht="37.5" customHeight="1" x14ac:dyDescent="0.3">
      <c r="A470" s="581"/>
      <c r="B470" s="578" t="s">
        <v>507</v>
      </c>
      <c r="C470" s="553" t="s">
        <v>508</v>
      </c>
      <c r="D470" s="553" t="s">
        <v>143</v>
      </c>
      <c r="E470" s="553" t="s">
        <v>9</v>
      </c>
      <c r="F470" s="569"/>
      <c r="G470" s="122">
        <v>13.408899999999999</v>
      </c>
      <c r="H470" s="122">
        <v>25.192</v>
      </c>
      <c r="I470" s="122">
        <v>11.898999999999999</v>
      </c>
      <c r="J470" s="122">
        <v>13.019</v>
      </c>
      <c r="K470" s="122">
        <v>13.8</v>
      </c>
      <c r="L470" s="122"/>
      <c r="M470" s="391"/>
      <c r="N470" s="491" t="s">
        <v>376</v>
      </c>
      <c r="O470" s="391" t="s">
        <v>81</v>
      </c>
      <c r="P470" s="16"/>
    </row>
    <row r="471" spans="1:16" ht="40.5" customHeight="1" x14ac:dyDescent="0.3">
      <c r="A471" s="582"/>
      <c r="B471" s="579"/>
      <c r="C471" s="554"/>
      <c r="D471" s="554"/>
      <c r="E471" s="554"/>
      <c r="F471" s="571"/>
      <c r="G471" s="122">
        <v>0</v>
      </c>
      <c r="H471" s="122">
        <v>2.2970000000000002</v>
      </c>
      <c r="I471" s="122"/>
      <c r="J471" s="122"/>
      <c r="K471" s="122"/>
      <c r="L471" s="122"/>
      <c r="M471" s="391"/>
      <c r="N471" s="170" t="s">
        <v>41</v>
      </c>
      <c r="O471" s="391" t="s">
        <v>82</v>
      </c>
      <c r="P471" s="16"/>
    </row>
    <row r="472" spans="1:16" ht="56.25" x14ac:dyDescent="0.3">
      <c r="A472" s="307"/>
      <c r="B472" s="227" t="s">
        <v>509</v>
      </c>
      <c r="C472" s="391" t="s">
        <v>510</v>
      </c>
      <c r="D472" s="391" t="s">
        <v>143</v>
      </c>
      <c r="E472" s="142" t="s">
        <v>9</v>
      </c>
      <c r="F472" s="391"/>
      <c r="G472" s="122">
        <v>56.224499999999999</v>
      </c>
      <c r="H472" s="122">
        <v>67.171000000000006</v>
      </c>
      <c r="I472" s="122">
        <v>73.216999999999999</v>
      </c>
      <c r="J472" s="122">
        <v>91.872</v>
      </c>
      <c r="K472" s="122">
        <v>85.757000000000005</v>
      </c>
      <c r="L472" s="122"/>
      <c r="M472" s="391"/>
      <c r="N472" s="491" t="s">
        <v>376</v>
      </c>
      <c r="O472" s="170" t="s">
        <v>83</v>
      </c>
      <c r="P472" s="16"/>
    </row>
    <row r="473" spans="1:16" ht="37.5" x14ac:dyDescent="0.3">
      <c r="A473" s="307"/>
      <c r="B473" s="227" t="s">
        <v>463</v>
      </c>
      <c r="C473" s="391" t="s">
        <v>510</v>
      </c>
      <c r="D473" s="391" t="s">
        <v>143</v>
      </c>
      <c r="E473" s="142" t="s">
        <v>9</v>
      </c>
      <c r="F473" s="391"/>
      <c r="G473" s="122">
        <v>0</v>
      </c>
      <c r="H473" s="122">
        <v>0.4</v>
      </c>
      <c r="I473" s="122"/>
      <c r="J473" s="122"/>
      <c r="K473" s="122"/>
      <c r="L473" s="122"/>
      <c r="M473" s="391"/>
      <c r="N473" s="170" t="s">
        <v>41</v>
      </c>
      <c r="O473" s="170" t="s">
        <v>84</v>
      </c>
      <c r="P473" s="16"/>
    </row>
    <row r="474" spans="1:16" ht="69.75" customHeight="1" x14ac:dyDescent="0.3">
      <c r="A474" s="307"/>
      <c r="B474" s="526" t="s">
        <v>528</v>
      </c>
      <c r="C474" s="142" t="s">
        <v>510</v>
      </c>
      <c r="D474" s="142" t="s">
        <v>143</v>
      </c>
      <c r="E474" s="142" t="s">
        <v>9</v>
      </c>
      <c r="F474" s="142"/>
      <c r="G474" s="441">
        <v>16.084299999999999</v>
      </c>
      <c r="H474" s="441">
        <v>24.12</v>
      </c>
      <c r="I474" s="441">
        <v>21.344999999999999</v>
      </c>
      <c r="J474" s="441">
        <v>21.117999999999999</v>
      </c>
      <c r="K474" s="441">
        <v>21.251999999999999</v>
      </c>
      <c r="L474" s="441"/>
      <c r="M474" s="170"/>
      <c r="N474" s="491" t="s">
        <v>376</v>
      </c>
      <c r="O474" s="142" t="s">
        <v>101</v>
      </c>
      <c r="P474" s="16"/>
    </row>
    <row r="475" spans="1:16" x14ac:dyDescent="0.3">
      <c r="A475" s="348"/>
      <c r="B475" s="361" t="s">
        <v>499</v>
      </c>
      <c r="C475" s="497"/>
      <c r="D475" s="295"/>
      <c r="E475" s="391"/>
      <c r="F475" s="229"/>
      <c r="G475" s="451">
        <f>G476+G477+G478+G480+G481+G479</f>
        <v>85.717699999999994</v>
      </c>
      <c r="H475" s="451">
        <f t="shared" ref="H475:K475" si="123">H476+H477+H478+H480+H481+H479</f>
        <v>119.18</v>
      </c>
      <c r="I475" s="451">
        <f t="shared" si="123"/>
        <v>106.461</v>
      </c>
      <c r="J475" s="451">
        <f t="shared" si="123"/>
        <v>126.009</v>
      </c>
      <c r="K475" s="451">
        <f t="shared" si="123"/>
        <v>120.809</v>
      </c>
      <c r="L475" s="451"/>
      <c r="M475" s="329"/>
      <c r="N475" s="171"/>
      <c r="O475" s="171"/>
      <c r="P475" s="16"/>
    </row>
    <row r="476" spans="1:16" s="271" customFormat="1" ht="15.75" x14ac:dyDescent="0.25">
      <c r="A476" s="15"/>
      <c r="B476" s="3" t="s">
        <v>455</v>
      </c>
      <c r="C476" s="378"/>
      <c r="D476" s="379"/>
      <c r="E476" s="13"/>
      <c r="F476" s="380"/>
      <c r="G476" s="452">
        <v>0</v>
      </c>
      <c r="H476" s="452">
        <v>0</v>
      </c>
      <c r="I476" s="452">
        <v>0</v>
      </c>
      <c r="J476" s="452">
        <v>0</v>
      </c>
      <c r="K476" s="452">
        <v>0</v>
      </c>
      <c r="L476" s="452"/>
      <c r="M476" s="381"/>
      <c r="N476" s="41"/>
      <c r="O476" s="41"/>
      <c r="P476" s="366"/>
    </row>
    <row r="477" spans="1:16" s="271" customFormat="1" ht="15.75" x14ac:dyDescent="0.25">
      <c r="A477" s="15"/>
      <c r="B477" s="3" t="s">
        <v>456</v>
      </c>
      <c r="C477" s="378"/>
      <c r="D477" s="379"/>
      <c r="E477" s="13"/>
      <c r="F477" s="380"/>
      <c r="G477" s="437">
        <v>0</v>
      </c>
      <c r="H477" s="437">
        <v>0</v>
      </c>
      <c r="I477" s="437">
        <v>0</v>
      </c>
      <c r="J477" s="437">
        <v>0</v>
      </c>
      <c r="K477" s="437">
        <v>0</v>
      </c>
      <c r="L477" s="437"/>
      <c r="M477" s="367"/>
      <c r="N477" s="41"/>
      <c r="O477" s="41"/>
      <c r="P477" s="366"/>
    </row>
    <row r="478" spans="1:16" s="382" customFormat="1" ht="15.75" x14ac:dyDescent="0.25">
      <c r="A478" s="15"/>
      <c r="B478" s="3" t="s">
        <v>457</v>
      </c>
      <c r="C478" s="378"/>
      <c r="D478" s="379"/>
      <c r="E478" s="13"/>
      <c r="F478" s="380"/>
      <c r="G478" s="437">
        <f>G471+G473</f>
        <v>0</v>
      </c>
      <c r="H478" s="437">
        <f t="shared" ref="H478:K478" si="124">H471+H473</f>
        <v>2.6970000000000001</v>
      </c>
      <c r="I478" s="437">
        <f t="shared" si="124"/>
        <v>0</v>
      </c>
      <c r="J478" s="437">
        <f t="shared" si="124"/>
        <v>0</v>
      </c>
      <c r="K478" s="437">
        <f t="shared" si="124"/>
        <v>0</v>
      </c>
      <c r="L478" s="437"/>
      <c r="M478" s="367"/>
      <c r="N478" s="41"/>
      <c r="O478" s="41"/>
      <c r="P478" s="366"/>
    </row>
    <row r="479" spans="1:16" s="382" customFormat="1" ht="15.75" x14ac:dyDescent="0.25">
      <c r="A479" s="15"/>
      <c r="B479" s="2" t="s">
        <v>376</v>
      </c>
      <c r="C479" s="378"/>
      <c r="D479" s="379"/>
      <c r="E479" s="13"/>
      <c r="F479" s="380"/>
      <c r="G479" s="437">
        <f>G470+G472+G474</f>
        <v>85.717699999999994</v>
      </c>
      <c r="H479" s="437">
        <f t="shared" ref="H479:K479" si="125">H470+H472+H474</f>
        <v>116.483</v>
      </c>
      <c r="I479" s="437">
        <f t="shared" si="125"/>
        <v>106.461</v>
      </c>
      <c r="J479" s="437">
        <f t="shared" si="125"/>
        <v>126.009</v>
      </c>
      <c r="K479" s="437">
        <f t="shared" si="125"/>
        <v>120.809</v>
      </c>
      <c r="L479" s="437"/>
      <c r="M479" s="367"/>
      <c r="N479" s="41"/>
      <c r="O479" s="41"/>
      <c r="P479" s="366"/>
    </row>
    <row r="480" spans="1:16" s="382" customFormat="1" ht="18.75" customHeight="1" x14ac:dyDescent="0.25">
      <c r="A480" s="15"/>
      <c r="B480" s="2" t="s">
        <v>377</v>
      </c>
      <c r="C480" s="378"/>
      <c r="D480" s="379"/>
      <c r="E480" s="13"/>
      <c r="F480" s="380"/>
      <c r="G480" s="437">
        <v>0</v>
      </c>
      <c r="H480" s="437">
        <v>0</v>
      </c>
      <c r="I480" s="437">
        <v>0</v>
      </c>
      <c r="J480" s="437">
        <v>0</v>
      </c>
      <c r="K480" s="437">
        <v>0</v>
      </c>
      <c r="L480" s="437"/>
      <c r="M480" s="367"/>
      <c r="N480" s="41"/>
      <c r="O480" s="41"/>
      <c r="P480" s="366"/>
    </row>
    <row r="481" spans="1:16" s="271" customFormat="1" ht="15.75" hidden="1" x14ac:dyDescent="0.25">
      <c r="A481" s="15"/>
      <c r="B481" s="2"/>
      <c r="C481" s="269"/>
      <c r="D481" s="383"/>
      <c r="E481" s="13"/>
      <c r="F481" s="380"/>
      <c r="G481" s="437"/>
      <c r="H481" s="437"/>
      <c r="I481" s="437"/>
      <c r="J481" s="437"/>
      <c r="K481" s="437"/>
      <c r="L481" s="437"/>
      <c r="M481" s="367"/>
      <c r="N481" s="41"/>
      <c r="O481" s="41"/>
      <c r="P481" s="366"/>
    </row>
    <row r="482" spans="1:16" ht="10.5" customHeight="1" x14ac:dyDescent="0.3">
      <c r="A482" s="307"/>
      <c r="B482" s="95"/>
      <c r="C482" s="493"/>
      <c r="D482" s="493"/>
      <c r="E482" s="491"/>
      <c r="F482" s="493"/>
      <c r="G482" s="434"/>
      <c r="H482" s="434"/>
      <c r="I482" s="434"/>
      <c r="J482" s="434"/>
      <c r="K482" s="434"/>
      <c r="L482" s="434"/>
      <c r="M482" s="491"/>
      <c r="N482" s="493"/>
      <c r="O482" s="493"/>
      <c r="P482" s="16"/>
    </row>
    <row r="483" spans="1:16" s="298" customFormat="1" x14ac:dyDescent="0.3">
      <c r="A483" s="220"/>
      <c r="B483" s="232" t="s">
        <v>511</v>
      </c>
      <c r="C483" s="220"/>
      <c r="D483" s="220"/>
      <c r="E483" s="221"/>
      <c r="F483" s="220"/>
      <c r="G483" s="438"/>
      <c r="H483" s="438"/>
      <c r="I483" s="438"/>
      <c r="J483" s="438"/>
      <c r="K483" s="438"/>
      <c r="L483" s="438"/>
      <c r="M483" s="221"/>
      <c r="N483" s="220"/>
      <c r="O483" s="220"/>
      <c r="P483" s="525"/>
    </row>
    <row r="484" spans="1:16" ht="37.5" x14ac:dyDescent="0.3">
      <c r="A484" s="307"/>
      <c r="B484" s="487" t="s">
        <v>512</v>
      </c>
      <c r="C484" s="391" t="s">
        <v>574</v>
      </c>
      <c r="D484" s="391" t="s">
        <v>513</v>
      </c>
      <c r="E484" s="391" t="s">
        <v>9</v>
      </c>
      <c r="F484" s="391"/>
      <c r="G484" s="122">
        <v>14.9214</v>
      </c>
      <c r="H484" s="122">
        <v>16.8</v>
      </c>
      <c r="I484" s="122">
        <v>19.114000000000001</v>
      </c>
      <c r="J484" s="122">
        <v>20.260000000000002</v>
      </c>
      <c r="K484" s="122">
        <v>21.475999999999999</v>
      </c>
      <c r="L484" s="159"/>
      <c r="M484" s="163"/>
      <c r="N484" s="491" t="s">
        <v>376</v>
      </c>
      <c r="O484" s="160" t="s">
        <v>102</v>
      </c>
      <c r="P484" s="16"/>
    </row>
    <row r="485" spans="1:16" s="257" customFormat="1" ht="37.5" x14ac:dyDescent="0.3">
      <c r="A485" s="49"/>
      <c r="B485" s="226" t="s">
        <v>514</v>
      </c>
      <c r="C485" s="391" t="s">
        <v>574</v>
      </c>
      <c r="D485" s="391" t="s">
        <v>513</v>
      </c>
      <c r="E485" s="391" t="s">
        <v>9</v>
      </c>
      <c r="F485" s="391"/>
      <c r="G485" s="122">
        <v>3.6</v>
      </c>
      <c r="H485" s="122">
        <v>5.7</v>
      </c>
      <c r="I485" s="122">
        <v>3</v>
      </c>
      <c r="J485" s="122">
        <v>3.18</v>
      </c>
      <c r="K485" s="122">
        <v>3.37</v>
      </c>
      <c r="L485" s="122"/>
      <c r="M485" s="165"/>
      <c r="N485" s="491" t="s">
        <v>376</v>
      </c>
      <c r="O485" s="171" t="s">
        <v>71</v>
      </c>
      <c r="P485" s="226"/>
    </row>
    <row r="486" spans="1:16" ht="84.75" x14ac:dyDescent="0.3">
      <c r="A486" s="307"/>
      <c r="B486" s="16" t="s">
        <v>532</v>
      </c>
      <c r="C486" s="391" t="s">
        <v>574</v>
      </c>
      <c r="D486" s="492"/>
      <c r="E486" s="492" t="s">
        <v>9</v>
      </c>
      <c r="F486" s="492"/>
      <c r="G486" s="159">
        <v>17.180499999999999</v>
      </c>
      <c r="H486" s="159">
        <v>15.7</v>
      </c>
      <c r="I486" s="159">
        <v>17.158999999999999</v>
      </c>
      <c r="J486" s="159">
        <v>17.591999999999999</v>
      </c>
      <c r="K486" s="159">
        <v>17.765000000000001</v>
      </c>
      <c r="L486" s="122"/>
      <c r="M486" s="165"/>
      <c r="N486" s="491" t="s">
        <v>376</v>
      </c>
      <c r="O486" s="160" t="s">
        <v>71</v>
      </c>
      <c r="P486" s="16"/>
    </row>
    <row r="487" spans="1:16" ht="18.75" customHeight="1" x14ac:dyDescent="0.3">
      <c r="A487" s="581"/>
      <c r="B487" s="588" t="s">
        <v>533</v>
      </c>
      <c r="C487" s="562" t="s">
        <v>574</v>
      </c>
      <c r="D487" s="553" t="s">
        <v>513</v>
      </c>
      <c r="E487" s="553" t="s">
        <v>9</v>
      </c>
      <c r="F487" s="553"/>
      <c r="G487" s="159">
        <v>22.5975</v>
      </c>
      <c r="H487" s="159">
        <v>16.399999999999999</v>
      </c>
      <c r="I487" s="159">
        <v>24.783000000000001</v>
      </c>
      <c r="J487" s="159">
        <v>25.141999999999999</v>
      </c>
      <c r="K487" s="159">
        <v>25.4</v>
      </c>
      <c r="L487" s="159"/>
      <c r="M487" s="163"/>
      <c r="N487" s="491" t="s">
        <v>376</v>
      </c>
      <c r="O487" s="207" t="s">
        <v>72</v>
      </c>
      <c r="P487" s="16"/>
    </row>
    <row r="488" spans="1:16" ht="70.5" customHeight="1" x14ac:dyDescent="0.3">
      <c r="A488" s="582"/>
      <c r="B488" s="589"/>
      <c r="C488" s="563"/>
      <c r="D488" s="554"/>
      <c r="E488" s="554"/>
      <c r="F488" s="554"/>
      <c r="G488" s="159">
        <v>4.5701000000000001</v>
      </c>
      <c r="H488" s="159">
        <v>6.6</v>
      </c>
      <c r="I488" s="159"/>
      <c r="J488" s="159"/>
      <c r="K488" s="159"/>
      <c r="L488" s="159"/>
      <c r="M488" s="163"/>
      <c r="N488" s="492" t="s">
        <v>41</v>
      </c>
      <c r="O488" s="207" t="s">
        <v>42</v>
      </c>
      <c r="P488" s="16"/>
    </row>
    <row r="489" spans="1:16" x14ac:dyDescent="0.3">
      <c r="A489" s="348"/>
      <c r="B489" s="361" t="s">
        <v>499</v>
      </c>
      <c r="C489" s="493"/>
      <c r="D489" s="492"/>
      <c r="E489" s="492" t="s">
        <v>9</v>
      </c>
      <c r="F489" s="492"/>
      <c r="G489" s="190">
        <f>G490+G491+G492+G493+G494</f>
        <v>62.869499999999988</v>
      </c>
      <c r="H489" s="190">
        <f t="shared" ref="H489:K489" si="126">H490+H491+H492+H493+H494</f>
        <v>61.2</v>
      </c>
      <c r="I489" s="190">
        <f t="shared" si="126"/>
        <v>64.055999999999997</v>
      </c>
      <c r="J489" s="190">
        <f t="shared" si="126"/>
        <v>66.173999999999992</v>
      </c>
      <c r="K489" s="190">
        <f t="shared" si="126"/>
        <v>68.010999999999996</v>
      </c>
      <c r="L489" s="190"/>
      <c r="M489" s="330"/>
      <c r="N489" s="492"/>
      <c r="O489" s="207"/>
      <c r="P489" s="16"/>
    </row>
    <row r="490" spans="1:16" s="271" customFormat="1" ht="15.75" x14ac:dyDescent="0.25">
      <c r="A490" s="15"/>
      <c r="B490" s="3" t="s">
        <v>455</v>
      </c>
      <c r="C490" s="15"/>
      <c r="D490" s="384"/>
      <c r="E490" s="384"/>
      <c r="F490" s="384"/>
      <c r="G490" s="452">
        <v>0</v>
      </c>
      <c r="H490" s="452">
        <v>0</v>
      </c>
      <c r="I490" s="452">
        <v>0</v>
      </c>
      <c r="J490" s="452">
        <v>0</v>
      </c>
      <c r="K490" s="452">
        <v>0</v>
      </c>
      <c r="L490" s="452"/>
      <c r="M490" s="381"/>
      <c r="N490" s="384"/>
      <c r="O490" s="384"/>
      <c r="P490" s="366"/>
    </row>
    <row r="491" spans="1:16" s="271" customFormat="1" ht="15.75" x14ac:dyDescent="0.25">
      <c r="A491" s="15"/>
      <c r="B491" s="3" t="s">
        <v>456</v>
      </c>
      <c r="C491" s="15"/>
      <c r="D491" s="15"/>
      <c r="E491" s="365"/>
      <c r="F491" s="15"/>
      <c r="G491" s="437">
        <v>0</v>
      </c>
      <c r="H491" s="437">
        <v>0</v>
      </c>
      <c r="I491" s="437">
        <v>0</v>
      </c>
      <c r="J491" s="437">
        <v>0</v>
      </c>
      <c r="K491" s="437">
        <v>0</v>
      </c>
      <c r="L491" s="437"/>
      <c r="M491" s="367"/>
      <c r="N491" s="15"/>
      <c r="O491" s="15"/>
      <c r="P491" s="366"/>
    </row>
    <row r="492" spans="1:16" s="271" customFormat="1" ht="15.75" x14ac:dyDescent="0.25">
      <c r="A492" s="15"/>
      <c r="B492" s="3" t="s">
        <v>457</v>
      </c>
      <c r="C492" s="15"/>
      <c r="D492" s="15"/>
      <c r="E492" s="365"/>
      <c r="F492" s="15"/>
      <c r="G492" s="437">
        <f>G488</f>
        <v>4.5701000000000001</v>
      </c>
      <c r="H492" s="437">
        <f t="shared" ref="H492:K492" si="127">H488</f>
        <v>6.6</v>
      </c>
      <c r="I492" s="437">
        <f t="shared" si="127"/>
        <v>0</v>
      </c>
      <c r="J492" s="437">
        <f t="shared" si="127"/>
        <v>0</v>
      </c>
      <c r="K492" s="437">
        <f t="shared" si="127"/>
        <v>0</v>
      </c>
      <c r="L492" s="437"/>
      <c r="M492" s="367"/>
      <c r="N492" s="15"/>
      <c r="O492" s="15"/>
      <c r="P492" s="366"/>
    </row>
    <row r="493" spans="1:16" s="271" customFormat="1" ht="15.75" x14ac:dyDescent="0.25">
      <c r="A493" s="15"/>
      <c r="B493" s="2" t="s">
        <v>376</v>
      </c>
      <c r="C493" s="15"/>
      <c r="D493" s="15"/>
      <c r="E493" s="365"/>
      <c r="F493" s="15"/>
      <c r="G493" s="437">
        <f>G484+G485+G486+G487</f>
        <v>58.299399999999991</v>
      </c>
      <c r="H493" s="437">
        <f t="shared" ref="H493:K493" si="128">H484+H485+H486+H487</f>
        <v>54.6</v>
      </c>
      <c r="I493" s="437">
        <f t="shared" si="128"/>
        <v>64.055999999999997</v>
      </c>
      <c r="J493" s="437">
        <f t="shared" si="128"/>
        <v>66.173999999999992</v>
      </c>
      <c r="K493" s="437">
        <f t="shared" si="128"/>
        <v>68.010999999999996</v>
      </c>
      <c r="L493" s="437"/>
      <c r="M493" s="367"/>
      <c r="N493" s="15"/>
      <c r="O493" s="15"/>
      <c r="P493" s="366"/>
    </row>
    <row r="494" spans="1:16" s="271" customFormat="1" ht="15.75" x14ac:dyDescent="0.25">
      <c r="A494" s="15"/>
      <c r="B494" s="2" t="s">
        <v>377</v>
      </c>
      <c r="C494" s="15"/>
      <c r="D494" s="15"/>
      <c r="E494" s="365"/>
      <c r="F494" s="15"/>
      <c r="G494" s="437">
        <v>0</v>
      </c>
      <c r="H494" s="437">
        <v>0</v>
      </c>
      <c r="I494" s="437">
        <v>0</v>
      </c>
      <c r="J494" s="437">
        <v>0</v>
      </c>
      <c r="K494" s="437">
        <v>0</v>
      </c>
      <c r="L494" s="437"/>
      <c r="M494" s="367"/>
      <c r="N494" s="15"/>
      <c r="O494" s="15"/>
      <c r="P494" s="366"/>
    </row>
    <row r="495" spans="1:16" ht="9" customHeight="1" x14ac:dyDescent="0.3">
      <c r="A495" s="307"/>
      <c r="B495" s="95"/>
      <c r="C495" s="493"/>
      <c r="D495" s="493"/>
      <c r="E495" s="491"/>
      <c r="F495" s="493"/>
      <c r="G495" s="434"/>
      <c r="H495" s="434"/>
      <c r="I495" s="434"/>
      <c r="J495" s="434"/>
      <c r="K495" s="434"/>
      <c r="L495" s="434"/>
      <c r="M495" s="491"/>
      <c r="N495" s="493"/>
      <c r="O495" s="493"/>
      <c r="P495" s="16"/>
    </row>
    <row r="496" spans="1:16" s="298" customFormat="1" x14ac:dyDescent="0.3">
      <c r="A496" s="232"/>
      <c r="B496" s="216" t="s">
        <v>515</v>
      </c>
      <c r="C496" s="220"/>
      <c r="D496" s="220"/>
      <c r="E496" s="220"/>
      <c r="F496" s="220"/>
      <c r="G496" s="439"/>
      <c r="H496" s="439"/>
      <c r="I496" s="439"/>
      <c r="J496" s="439"/>
      <c r="K496" s="439"/>
      <c r="L496" s="439"/>
      <c r="M496" s="220"/>
      <c r="N496" s="292"/>
      <c r="O496" s="292"/>
      <c r="P496" s="296"/>
    </row>
    <row r="497" spans="1:16" ht="37.5" x14ac:dyDescent="0.3">
      <c r="A497" s="228"/>
      <c r="B497" s="494" t="s">
        <v>534</v>
      </c>
      <c r="C497" s="492" t="s">
        <v>516</v>
      </c>
      <c r="D497" s="142" t="s">
        <v>143</v>
      </c>
      <c r="E497" s="142" t="s">
        <v>9</v>
      </c>
      <c r="F497" s="493"/>
      <c r="G497" s="122">
        <v>36.002299999999998</v>
      </c>
      <c r="H497" s="122">
        <v>34.381</v>
      </c>
      <c r="I497" s="122">
        <v>39.085999999999999</v>
      </c>
      <c r="J497" s="122">
        <v>36.673000000000002</v>
      </c>
      <c r="K497" s="122">
        <v>36.814999999999998</v>
      </c>
      <c r="L497" s="122"/>
      <c r="M497" s="165"/>
      <c r="N497" s="491" t="s">
        <v>376</v>
      </c>
      <c r="O497" s="97" t="s">
        <v>103</v>
      </c>
      <c r="P497" s="224"/>
    </row>
    <row r="498" spans="1:16" s="257" customFormat="1" ht="75" x14ac:dyDescent="0.3">
      <c r="A498" s="228"/>
      <c r="B498" s="494" t="s">
        <v>517</v>
      </c>
      <c r="C498" s="492" t="s">
        <v>516</v>
      </c>
      <c r="D498" s="142" t="s">
        <v>143</v>
      </c>
      <c r="E498" s="142" t="s">
        <v>9</v>
      </c>
      <c r="F498" s="493"/>
      <c r="G498" s="122"/>
      <c r="H498" s="122"/>
      <c r="I498" s="122">
        <v>2.8180000000000001</v>
      </c>
      <c r="J498" s="122">
        <v>3.0470000000000002</v>
      </c>
      <c r="K498" s="122">
        <v>3.2519999999999998</v>
      </c>
      <c r="L498" s="122"/>
      <c r="M498" s="165"/>
      <c r="N498" s="491" t="s">
        <v>376</v>
      </c>
      <c r="O498" s="97" t="s">
        <v>104</v>
      </c>
      <c r="P498" s="224"/>
    </row>
    <row r="499" spans="1:16" s="257" customFormat="1" ht="37.5" x14ac:dyDescent="0.3">
      <c r="A499" s="228"/>
      <c r="B499" s="494" t="s">
        <v>463</v>
      </c>
      <c r="C499" s="492" t="s">
        <v>516</v>
      </c>
      <c r="D499" s="142" t="s">
        <v>143</v>
      </c>
      <c r="E499" s="142" t="s">
        <v>9</v>
      </c>
      <c r="F499" s="493"/>
      <c r="G499" s="122"/>
      <c r="H499" s="122"/>
      <c r="I499" s="122">
        <v>122.5</v>
      </c>
      <c r="J499" s="122"/>
      <c r="K499" s="122"/>
      <c r="L499" s="122"/>
      <c r="M499" s="165"/>
      <c r="N499" s="492" t="s">
        <v>41</v>
      </c>
      <c r="O499" s="155" t="s">
        <v>109</v>
      </c>
      <c r="P499" s="224"/>
    </row>
    <row r="500" spans="1:16" s="257" customFormat="1" x14ac:dyDescent="0.3">
      <c r="A500" s="228"/>
      <c r="B500" s="361" t="s">
        <v>499</v>
      </c>
      <c r="C500" s="493"/>
      <c r="D500" s="493"/>
      <c r="E500" s="493"/>
      <c r="F500" s="493"/>
      <c r="G500" s="190">
        <f>G501+G502+G503+G504+G505</f>
        <v>36.002299999999998</v>
      </c>
      <c r="H500" s="190">
        <f t="shared" ref="H500:K500" si="129">H501+H502+H503+H504+H505</f>
        <v>34.381</v>
      </c>
      <c r="I500" s="190">
        <f t="shared" si="129"/>
        <v>164.404</v>
      </c>
      <c r="J500" s="190">
        <f t="shared" si="129"/>
        <v>39.72</v>
      </c>
      <c r="K500" s="190">
        <f t="shared" si="129"/>
        <v>40.067</v>
      </c>
      <c r="L500" s="190"/>
      <c r="M500" s="330"/>
      <c r="N500" s="160"/>
      <c r="O500" s="160"/>
      <c r="P500" s="224"/>
    </row>
    <row r="501" spans="1:16" s="258" customFormat="1" ht="15.75" x14ac:dyDescent="0.25">
      <c r="A501" s="385"/>
      <c r="B501" s="3" t="s">
        <v>455</v>
      </c>
      <c r="C501" s="386"/>
      <c r="D501" s="386"/>
      <c r="E501" s="386"/>
      <c r="F501" s="386"/>
      <c r="G501" s="14">
        <v>0</v>
      </c>
      <c r="H501" s="14">
        <v>0</v>
      </c>
      <c r="I501" s="14">
        <v>0</v>
      </c>
      <c r="J501" s="14">
        <v>0</v>
      </c>
      <c r="K501" s="14">
        <v>0</v>
      </c>
      <c r="L501" s="14"/>
      <c r="M501" s="40"/>
      <c r="N501" s="41"/>
      <c r="O501" s="41"/>
      <c r="P501" s="273"/>
    </row>
    <row r="502" spans="1:16" s="258" customFormat="1" ht="15.75" x14ac:dyDescent="0.25">
      <c r="A502" s="385"/>
      <c r="B502" s="3" t="s">
        <v>456</v>
      </c>
      <c r="C502" s="386"/>
      <c r="D502" s="386"/>
      <c r="E502" s="386"/>
      <c r="F502" s="386"/>
      <c r="G502" s="14">
        <v>0</v>
      </c>
      <c r="H502" s="14">
        <v>0</v>
      </c>
      <c r="I502" s="14">
        <v>0</v>
      </c>
      <c r="J502" s="14">
        <v>0</v>
      </c>
      <c r="K502" s="14">
        <v>0</v>
      </c>
      <c r="L502" s="14"/>
      <c r="M502" s="40"/>
      <c r="N502" s="41"/>
      <c r="O502" s="41"/>
      <c r="P502" s="273"/>
    </row>
    <row r="503" spans="1:16" s="258" customFormat="1" ht="15.75" x14ac:dyDescent="0.25">
      <c r="A503" s="385"/>
      <c r="B503" s="3" t="s">
        <v>457</v>
      </c>
      <c r="C503" s="386"/>
      <c r="D503" s="386"/>
      <c r="E503" s="386"/>
      <c r="F503" s="386"/>
      <c r="G503" s="14">
        <f>G499</f>
        <v>0</v>
      </c>
      <c r="H503" s="14">
        <f t="shared" ref="H503:K503" si="130">H499</f>
        <v>0</v>
      </c>
      <c r="I503" s="14">
        <f t="shared" si="130"/>
        <v>122.5</v>
      </c>
      <c r="J503" s="14">
        <f t="shared" si="130"/>
        <v>0</v>
      </c>
      <c r="K503" s="14">
        <f t="shared" si="130"/>
        <v>0</v>
      </c>
      <c r="L503" s="14"/>
      <c r="M503" s="40"/>
      <c r="N503" s="41"/>
      <c r="O503" s="41"/>
      <c r="P503" s="273"/>
    </row>
    <row r="504" spans="1:16" s="258" customFormat="1" ht="15.75" x14ac:dyDescent="0.25">
      <c r="A504" s="385"/>
      <c r="B504" s="2" t="s">
        <v>376</v>
      </c>
      <c r="C504" s="386"/>
      <c r="D504" s="386"/>
      <c r="E504" s="386"/>
      <c r="F504" s="386"/>
      <c r="G504" s="14">
        <f>G497+G498</f>
        <v>36.002299999999998</v>
      </c>
      <c r="H504" s="14">
        <f t="shared" ref="H504:K504" si="131">H497+H498</f>
        <v>34.381</v>
      </c>
      <c r="I504" s="14">
        <f t="shared" si="131"/>
        <v>41.903999999999996</v>
      </c>
      <c r="J504" s="14">
        <f t="shared" si="131"/>
        <v>39.72</v>
      </c>
      <c r="K504" s="14">
        <f t="shared" si="131"/>
        <v>40.067</v>
      </c>
      <c r="L504" s="14"/>
      <c r="M504" s="40"/>
      <c r="N504" s="41"/>
      <c r="O504" s="41"/>
      <c r="P504" s="273"/>
    </row>
    <row r="505" spans="1:16" s="258" customFormat="1" ht="15.75" x14ac:dyDescent="0.25">
      <c r="A505" s="385"/>
      <c r="B505" s="2" t="s">
        <v>377</v>
      </c>
      <c r="C505" s="386"/>
      <c r="D505" s="386"/>
      <c r="E505" s="386"/>
      <c r="F505" s="386"/>
      <c r="G505" s="14">
        <v>0</v>
      </c>
      <c r="H505" s="14">
        <v>0</v>
      </c>
      <c r="I505" s="14">
        <v>0</v>
      </c>
      <c r="J505" s="14">
        <v>0</v>
      </c>
      <c r="K505" s="14">
        <v>0</v>
      </c>
      <c r="L505" s="14"/>
      <c r="M505" s="40"/>
      <c r="N505" s="41"/>
      <c r="O505" s="41"/>
      <c r="P505" s="273"/>
    </row>
    <row r="506" spans="1:16" s="257" customFormat="1" ht="5.25" customHeight="1" x14ac:dyDescent="0.3">
      <c r="A506" s="227"/>
      <c r="B506" s="164"/>
      <c r="C506" s="486"/>
      <c r="D506" s="486"/>
      <c r="E506" s="486"/>
      <c r="F506" s="486"/>
      <c r="G506" s="52"/>
      <c r="H506" s="52"/>
      <c r="I506" s="52"/>
      <c r="J506" s="52"/>
      <c r="K506" s="52"/>
      <c r="L506" s="52"/>
      <c r="M506" s="486"/>
      <c r="N506" s="171"/>
      <c r="O506" s="171"/>
      <c r="P506" s="106"/>
    </row>
    <row r="507" spans="1:16" s="298" customFormat="1" x14ac:dyDescent="0.3">
      <c r="A507" s="232"/>
      <c r="B507" s="216" t="s">
        <v>518</v>
      </c>
      <c r="C507" s="220"/>
      <c r="D507" s="220"/>
      <c r="E507" s="220"/>
      <c r="F507" s="220"/>
      <c r="G507" s="439"/>
      <c r="H507" s="439"/>
      <c r="I507" s="439"/>
      <c r="J507" s="439"/>
      <c r="K507" s="439"/>
      <c r="L507" s="439"/>
      <c r="M507" s="220"/>
      <c r="N507" s="292"/>
      <c r="O507" s="292"/>
      <c r="P507" s="296"/>
    </row>
    <row r="508" spans="1:16" s="257" customFormat="1" ht="35.25" customHeight="1" x14ac:dyDescent="0.3">
      <c r="A508" s="229"/>
      <c r="B508" s="360" t="s">
        <v>519</v>
      </c>
      <c r="C508" s="391"/>
      <c r="D508" s="391"/>
      <c r="E508" s="391"/>
      <c r="F508" s="391"/>
      <c r="G508" s="122">
        <v>2.5323000000000002</v>
      </c>
      <c r="H508" s="122">
        <v>4.0709999999999997</v>
      </c>
      <c r="I508" s="122"/>
      <c r="J508" s="122"/>
      <c r="K508" s="122"/>
      <c r="L508" s="122"/>
      <c r="M508" s="391"/>
      <c r="N508" s="171" t="s">
        <v>41</v>
      </c>
      <c r="O508" s="297" t="s">
        <v>73</v>
      </c>
      <c r="P508" s="106"/>
    </row>
    <row r="509" spans="1:16" s="257" customFormat="1" x14ac:dyDescent="0.3">
      <c r="A509" s="229"/>
      <c r="B509" s="494" t="s">
        <v>463</v>
      </c>
      <c r="C509" s="391"/>
      <c r="D509" s="391"/>
      <c r="E509" s="391"/>
      <c r="F509" s="391"/>
      <c r="G509" s="122"/>
      <c r="H509" s="122">
        <v>0.4</v>
      </c>
      <c r="I509" s="122"/>
      <c r="J509" s="122"/>
      <c r="K509" s="122"/>
      <c r="L509" s="122"/>
      <c r="M509" s="391"/>
      <c r="N509" s="171" t="s">
        <v>41</v>
      </c>
      <c r="O509" s="297" t="s">
        <v>105</v>
      </c>
      <c r="P509" s="106"/>
    </row>
    <row r="510" spans="1:16" s="257" customFormat="1" ht="37.5" x14ac:dyDescent="0.3">
      <c r="A510" s="227"/>
      <c r="B510" s="494" t="s">
        <v>535</v>
      </c>
      <c r="C510" s="492" t="s">
        <v>43</v>
      </c>
      <c r="D510" s="142" t="s">
        <v>143</v>
      </c>
      <c r="E510" s="142" t="s">
        <v>9</v>
      </c>
      <c r="F510" s="493"/>
      <c r="G510" s="122">
        <v>21.7087</v>
      </c>
      <c r="H510" s="122">
        <v>23.119</v>
      </c>
      <c r="I510" s="122">
        <v>27.15</v>
      </c>
      <c r="J510" s="122">
        <v>27.863</v>
      </c>
      <c r="K510" s="122">
        <v>28.341000000000001</v>
      </c>
      <c r="L510" s="122"/>
      <c r="M510" s="165"/>
      <c r="N510" s="491" t="s">
        <v>376</v>
      </c>
      <c r="O510" s="97" t="s">
        <v>106</v>
      </c>
      <c r="P510" s="106"/>
    </row>
    <row r="511" spans="1:16" s="257" customFormat="1" x14ac:dyDescent="0.3">
      <c r="A511" s="227"/>
      <c r="B511" s="361" t="s">
        <v>499</v>
      </c>
      <c r="C511" s="493"/>
      <c r="D511" s="493"/>
      <c r="E511" s="493"/>
      <c r="F511" s="493"/>
      <c r="G511" s="190">
        <f>G512+G513+G514+G515+G516</f>
        <v>24.241</v>
      </c>
      <c r="H511" s="190">
        <f t="shared" ref="H511:K511" si="132">H512+H513+H514+H515+H516</f>
        <v>27.59</v>
      </c>
      <c r="I511" s="190">
        <f t="shared" si="132"/>
        <v>27.15</v>
      </c>
      <c r="J511" s="190">
        <f t="shared" si="132"/>
        <v>27.863</v>
      </c>
      <c r="K511" s="190">
        <f t="shared" si="132"/>
        <v>28.341000000000001</v>
      </c>
      <c r="L511" s="190"/>
      <c r="M511" s="330"/>
      <c r="N511" s="160"/>
      <c r="O511" s="160"/>
      <c r="P511" s="106"/>
    </row>
    <row r="512" spans="1:16" s="258" customFormat="1" ht="15.75" x14ac:dyDescent="0.25">
      <c r="A512" s="387"/>
      <c r="B512" s="3" t="s">
        <v>455</v>
      </c>
      <c r="C512" s="386"/>
      <c r="D512" s="386"/>
      <c r="E512" s="386"/>
      <c r="F512" s="386"/>
      <c r="G512" s="14">
        <v>0</v>
      </c>
      <c r="H512" s="14">
        <v>0</v>
      </c>
      <c r="I512" s="14">
        <v>0</v>
      </c>
      <c r="J512" s="14">
        <v>0</v>
      </c>
      <c r="K512" s="14">
        <v>0</v>
      </c>
      <c r="L512" s="14"/>
      <c r="M512" s="40"/>
      <c r="N512" s="41"/>
      <c r="O512" s="41"/>
      <c r="P512" s="273"/>
    </row>
    <row r="513" spans="1:16" s="258" customFormat="1" ht="15.75" x14ac:dyDescent="0.25">
      <c r="A513" s="387"/>
      <c r="B513" s="3" t="s">
        <v>456</v>
      </c>
      <c r="C513" s="386"/>
      <c r="D513" s="386"/>
      <c r="E513" s="386"/>
      <c r="F513" s="386"/>
      <c r="G513" s="14">
        <v>0</v>
      </c>
      <c r="H513" s="14">
        <v>0</v>
      </c>
      <c r="I513" s="14">
        <v>0</v>
      </c>
      <c r="J513" s="14">
        <v>0</v>
      </c>
      <c r="K513" s="14">
        <v>0</v>
      </c>
      <c r="L513" s="14"/>
      <c r="M513" s="40"/>
      <c r="N513" s="41"/>
      <c r="O513" s="41"/>
      <c r="P513" s="273"/>
    </row>
    <row r="514" spans="1:16" s="258" customFormat="1" ht="15.75" x14ac:dyDescent="0.25">
      <c r="A514" s="387"/>
      <c r="B514" s="3" t="s">
        <v>457</v>
      </c>
      <c r="C514" s="386"/>
      <c r="D514" s="386"/>
      <c r="E514" s="386"/>
      <c r="F514" s="386"/>
      <c r="G514" s="14">
        <f>G508+G509</f>
        <v>2.5323000000000002</v>
      </c>
      <c r="H514" s="14">
        <f t="shared" ref="H514:K514" si="133">H508+H509</f>
        <v>4.4710000000000001</v>
      </c>
      <c r="I514" s="14">
        <f t="shared" si="133"/>
        <v>0</v>
      </c>
      <c r="J514" s="14">
        <f t="shared" si="133"/>
        <v>0</v>
      </c>
      <c r="K514" s="14">
        <f t="shared" si="133"/>
        <v>0</v>
      </c>
      <c r="L514" s="14"/>
      <c r="M514" s="40"/>
      <c r="N514" s="41"/>
      <c r="O514" s="41"/>
      <c r="P514" s="273"/>
    </row>
    <row r="515" spans="1:16" s="258" customFormat="1" ht="15.75" x14ac:dyDescent="0.25">
      <c r="A515" s="387"/>
      <c r="B515" s="2" t="s">
        <v>376</v>
      </c>
      <c r="C515" s="386"/>
      <c r="D515" s="386"/>
      <c r="E515" s="386"/>
      <c r="F515" s="386"/>
      <c r="G515" s="14">
        <f>G510</f>
        <v>21.7087</v>
      </c>
      <c r="H515" s="14">
        <f t="shared" ref="H515:K515" si="134">H510</f>
        <v>23.119</v>
      </c>
      <c r="I515" s="14">
        <f t="shared" si="134"/>
        <v>27.15</v>
      </c>
      <c r="J515" s="14">
        <f t="shared" si="134"/>
        <v>27.863</v>
      </c>
      <c r="K515" s="14">
        <f t="shared" si="134"/>
        <v>28.341000000000001</v>
      </c>
      <c r="L515" s="14"/>
      <c r="M515" s="40"/>
      <c r="N515" s="41"/>
      <c r="O515" s="41"/>
      <c r="P515" s="273"/>
    </row>
    <row r="516" spans="1:16" s="258" customFormat="1" ht="15.75" x14ac:dyDescent="0.25">
      <c r="A516" s="387"/>
      <c r="B516" s="2" t="s">
        <v>377</v>
      </c>
      <c r="C516" s="386"/>
      <c r="D516" s="386"/>
      <c r="E516" s="386"/>
      <c r="F516" s="386"/>
      <c r="G516" s="14">
        <v>0</v>
      </c>
      <c r="H516" s="14">
        <v>0</v>
      </c>
      <c r="I516" s="14">
        <v>0</v>
      </c>
      <c r="J516" s="14">
        <v>0</v>
      </c>
      <c r="K516" s="14">
        <v>0</v>
      </c>
      <c r="L516" s="14"/>
      <c r="M516" s="40"/>
      <c r="N516" s="41"/>
      <c r="O516" s="41"/>
      <c r="P516" s="273"/>
    </row>
    <row r="517" spans="1:16" s="257" customFormat="1" ht="9" customHeight="1" x14ac:dyDescent="0.3">
      <c r="A517" s="227"/>
      <c r="B517" s="164"/>
      <c r="C517" s="486"/>
      <c r="D517" s="486"/>
      <c r="E517" s="486"/>
      <c r="F517" s="486"/>
      <c r="G517" s="52"/>
      <c r="H517" s="52"/>
      <c r="I517" s="52"/>
      <c r="J517" s="52"/>
      <c r="K517" s="52"/>
      <c r="L517" s="52"/>
      <c r="M517" s="486"/>
      <c r="N517" s="171"/>
      <c r="O517" s="171"/>
      <c r="P517" s="106"/>
    </row>
    <row r="518" spans="1:16" s="298" customFormat="1" ht="37.5" x14ac:dyDescent="0.3">
      <c r="A518" s="232"/>
      <c r="B518" s="216" t="s">
        <v>520</v>
      </c>
      <c r="C518" s="220"/>
      <c r="D518" s="220"/>
      <c r="E518" s="220"/>
      <c r="F518" s="220"/>
      <c r="G518" s="439"/>
      <c r="H518" s="439"/>
      <c r="I518" s="439"/>
      <c r="J518" s="439"/>
      <c r="K518" s="439"/>
      <c r="L518" s="439"/>
      <c r="M518" s="220"/>
      <c r="N518" s="292"/>
      <c r="O518" s="292"/>
      <c r="P518" s="296"/>
    </row>
    <row r="519" spans="1:16" s="257" customFormat="1" ht="93.75" x14ac:dyDescent="0.3">
      <c r="A519" s="230"/>
      <c r="B519" s="231" t="s">
        <v>521</v>
      </c>
      <c r="C519" s="481" t="s">
        <v>575</v>
      </c>
      <c r="D519" s="481" t="s">
        <v>143</v>
      </c>
      <c r="E519" s="391" t="s">
        <v>9</v>
      </c>
      <c r="F519" s="481"/>
      <c r="G519" s="122">
        <v>26.762</v>
      </c>
      <c r="H519" s="122"/>
      <c r="I519" s="122"/>
      <c r="J519" s="122"/>
      <c r="K519" s="122"/>
      <c r="L519" s="122"/>
      <c r="M519" s="391"/>
      <c r="N519" s="492" t="s">
        <v>41</v>
      </c>
      <c r="O519" s="97" t="s">
        <v>75</v>
      </c>
      <c r="P519" s="106"/>
    </row>
    <row r="520" spans="1:16" s="257" customFormat="1" ht="18.75" customHeight="1" x14ac:dyDescent="0.3">
      <c r="A520" s="601"/>
      <c r="B520" s="595" t="s">
        <v>536</v>
      </c>
      <c r="C520" s="553" t="s">
        <v>575</v>
      </c>
      <c r="D520" s="553" t="s">
        <v>143</v>
      </c>
      <c r="E520" s="553" t="s">
        <v>9</v>
      </c>
      <c r="F520" s="553" t="s">
        <v>522</v>
      </c>
      <c r="G520" s="122">
        <v>1E-4</v>
      </c>
      <c r="H520" s="122">
        <v>106.89660000000001</v>
      </c>
      <c r="I520" s="122"/>
      <c r="J520" s="122"/>
      <c r="K520" s="122"/>
      <c r="L520" s="122"/>
      <c r="M520" s="391"/>
      <c r="N520" s="491" t="s">
        <v>376</v>
      </c>
      <c r="O520" s="97" t="s">
        <v>25</v>
      </c>
      <c r="P520" s="106"/>
    </row>
    <row r="521" spans="1:16" s="257" customFormat="1" x14ac:dyDescent="0.3">
      <c r="A521" s="602"/>
      <c r="B521" s="599"/>
      <c r="C521" s="568"/>
      <c r="D521" s="568"/>
      <c r="E521" s="568"/>
      <c r="F521" s="568"/>
      <c r="G521" s="122">
        <v>1.7534000000000001</v>
      </c>
      <c r="H521" s="122">
        <v>36.8596</v>
      </c>
      <c r="I521" s="122"/>
      <c r="J521" s="122"/>
      <c r="K521" s="122"/>
      <c r="L521" s="122"/>
      <c r="M521" s="391"/>
      <c r="N521" s="492" t="s">
        <v>41</v>
      </c>
      <c r="O521" s="97" t="s">
        <v>26</v>
      </c>
      <c r="P521" s="106"/>
    </row>
    <row r="522" spans="1:16" s="257" customFormat="1" x14ac:dyDescent="0.3">
      <c r="A522" s="603"/>
      <c r="B522" s="600"/>
      <c r="C522" s="554"/>
      <c r="D522" s="554"/>
      <c r="E522" s="554"/>
      <c r="F522" s="554"/>
      <c r="G522" s="122">
        <v>83.834800000000001</v>
      </c>
      <c r="H522" s="122"/>
      <c r="I522" s="122"/>
      <c r="J522" s="122"/>
      <c r="K522" s="122"/>
      <c r="L522" s="122"/>
      <c r="M522" s="391"/>
      <c r="N522" s="492" t="s">
        <v>388</v>
      </c>
      <c r="O522" s="97" t="s">
        <v>27</v>
      </c>
      <c r="P522" s="106"/>
    </row>
    <row r="523" spans="1:16" s="257" customFormat="1" ht="56.25" x14ac:dyDescent="0.3">
      <c r="A523" s="405"/>
      <c r="B523" s="496" t="s">
        <v>523</v>
      </c>
      <c r="C523" s="537" t="s">
        <v>575</v>
      </c>
      <c r="D523" s="483" t="s">
        <v>143</v>
      </c>
      <c r="E523" s="482" t="s">
        <v>9</v>
      </c>
      <c r="F523" s="483" t="s">
        <v>522</v>
      </c>
      <c r="G523" s="122"/>
      <c r="H523" s="122">
        <v>468.26650000000001</v>
      </c>
      <c r="I523" s="122"/>
      <c r="J523" s="122"/>
      <c r="K523" s="122"/>
      <c r="L523" s="122"/>
      <c r="M523" s="391"/>
      <c r="N523" s="492" t="s">
        <v>41</v>
      </c>
      <c r="O523" s="97" t="s">
        <v>33</v>
      </c>
      <c r="P523" s="106"/>
    </row>
    <row r="524" spans="1:16" s="298" customFormat="1" ht="37.5" x14ac:dyDescent="0.3">
      <c r="A524" s="230"/>
      <c r="B524" s="494" t="s">
        <v>463</v>
      </c>
      <c r="C524" s="537" t="s">
        <v>575</v>
      </c>
      <c r="D524" s="481" t="s">
        <v>143</v>
      </c>
      <c r="E524" s="391" t="s">
        <v>9</v>
      </c>
      <c r="F524" s="481"/>
      <c r="G524" s="122"/>
      <c r="H524" s="122">
        <v>0.4</v>
      </c>
      <c r="I524" s="122"/>
      <c r="J524" s="122"/>
      <c r="K524" s="122"/>
      <c r="L524" s="122"/>
      <c r="M524" s="391"/>
      <c r="N524" s="492" t="s">
        <v>41</v>
      </c>
      <c r="O524" s="97" t="s">
        <v>107</v>
      </c>
      <c r="P524" s="106"/>
    </row>
    <row r="525" spans="1:16" ht="59.25" customHeight="1" x14ac:dyDescent="0.3">
      <c r="A525" s="591"/>
      <c r="B525" s="588" t="s">
        <v>534</v>
      </c>
      <c r="C525" s="562" t="s">
        <v>575</v>
      </c>
      <c r="D525" s="593" t="s">
        <v>143</v>
      </c>
      <c r="E525" s="593" t="s">
        <v>9</v>
      </c>
      <c r="F525" s="581"/>
      <c r="G525" s="122">
        <v>41.789499999999997</v>
      </c>
      <c r="H525" s="122">
        <v>28.074000000000002</v>
      </c>
      <c r="I525" s="122">
        <v>29.443000000000001</v>
      </c>
      <c r="J525" s="122">
        <v>26.513000000000002</v>
      </c>
      <c r="K525" s="122">
        <v>26.978000000000002</v>
      </c>
      <c r="L525" s="122"/>
      <c r="M525" s="165"/>
      <c r="N525" s="491" t="s">
        <v>376</v>
      </c>
      <c r="O525" s="97" t="s">
        <v>108</v>
      </c>
      <c r="P525" s="106"/>
    </row>
    <row r="526" spans="1:16" s="257" customFormat="1" x14ac:dyDescent="0.3">
      <c r="A526" s="592"/>
      <c r="B526" s="590"/>
      <c r="C526" s="563"/>
      <c r="D526" s="594"/>
      <c r="E526" s="594"/>
      <c r="F526" s="582"/>
      <c r="G526" s="122">
        <v>43.915100000000002</v>
      </c>
      <c r="H526" s="122"/>
      <c r="I526" s="122"/>
      <c r="J526" s="122"/>
      <c r="K526" s="122"/>
      <c r="L526" s="122"/>
      <c r="M526" s="165"/>
      <c r="N526" s="492" t="s">
        <v>41</v>
      </c>
      <c r="O526" s="97" t="s">
        <v>74</v>
      </c>
      <c r="P526" s="106"/>
    </row>
    <row r="527" spans="1:16" x14ac:dyDescent="0.3">
      <c r="A527" s="227"/>
      <c r="B527" s="361" t="s">
        <v>499</v>
      </c>
      <c r="C527" s="493"/>
      <c r="D527" s="493"/>
      <c r="E527" s="493"/>
      <c r="F527" s="493"/>
      <c r="G527" s="190">
        <f>G528+G529+G530+G531+G532</f>
        <v>198.0549</v>
      </c>
      <c r="H527" s="190">
        <f t="shared" ref="H527:K527" si="135">H528+H529+H530+H531+H532</f>
        <v>640.49670000000003</v>
      </c>
      <c r="I527" s="190">
        <f t="shared" si="135"/>
        <v>29.443000000000001</v>
      </c>
      <c r="J527" s="190">
        <f t="shared" si="135"/>
        <v>26.513000000000002</v>
      </c>
      <c r="K527" s="190">
        <f t="shared" si="135"/>
        <v>26.978000000000002</v>
      </c>
      <c r="L527" s="190"/>
      <c r="M527" s="330"/>
      <c r="N527" s="160"/>
      <c r="O527" s="160"/>
      <c r="P527" s="106"/>
    </row>
    <row r="528" spans="1:16" s="271" customFormat="1" ht="15.75" x14ac:dyDescent="0.25">
      <c r="A528" s="387"/>
      <c r="B528" s="3" t="s">
        <v>455</v>
      </c>
      <c r="C528" s="386"/>
      <c r="D528" s="386"/>
      <c r="E528" s="386"/>
      <c r="F528" s="386"/>
      <c r="G528" s="14">
        <f>G522</f>
        <v>83.834800000000001</v>
      </c>
      <c r="H528" s="14">
        <f t="shared" ref="H528:K528" si="136">H522</f>
        <v>0</v>
      </c>
      <c r="I528" s="14">
        <f t="shared" si="136"/>
        <v>0</v>
      </c>
      <c r="J528" s="14">
        <f t="shared" si="136"/>
        <v>0</v>
      </c>
      <c r="K528" s="14">
        <f t="shared" si="136"/>
        <v>0</v>
      </c>
      <c r="L528" s="14"/>
      <c r="M528" s="40"/>
      <c r="N528" s="41"/>
      <c r="O528" s="41"/>
      <c r="P528" s="273"/>
    </row>
    <row r="529" spans="1:16" s="271" customFormat="1" ht="15.75" x14ac:dyDescent="0.25">
      <c r="A529" s="387"/>
      <c r="B529" s="3" t="s">
        <v>456</v>
      </c>
      <c r="C529" s="386"/>
      <c r="D529" s="386"/>
      <c r="E529" s="386"/>
      <c r="F529" s="386"/>
      <c r="G529" s="14">
        <v>0</v>
      </c>
      <c r="H529" s="14">
        <v>0</v>
      </c>
      <c r="I529" s="14">
        <v>0</v>
      </c>
      <c r="J529" s="14">
        <v>0</v>
      </c>
      <c r="K529" s="14">
        <v>0</v>
      </c>
      <c r="L529" s="14"/>
      <c r="M529" s="40"/>
      <c r="N529" s="41"/>
      <c r="O529" s="41"/>
      <c r="P529" s="273"/>
    </row>
    <row r="530" spans="1:16" s="271" customFormat="1" ht="15.75" x14ac:dyDescent="0.25">
      <c r="A530" s="387"/>
      <c r="B530" s="3" t="s">
        <v>457</v>
      </c>
      <c r="C530" s="386"/>
      <c r="D530" s="386"/>
      <c r="E530" s="386"/>
      <c r="F530" s="386"/>
      <c r="G530" s="14">
        <f>G519+G521+G524+G526+G523</f>
        <v>72.430499999999995</v>
      </c>
      <c r="H530" s="14">
        <f t="shared" ref="H530:K530" si="137">H519+H521+H524+H526+H523</f>
        <v>505.52609999999999</v>
      </c>
      <c r="I530" s="14">
        <f t="shared" si="137"/>
        <v>0</v>
      </c>
      <c r="J530" s="14">
        <f t="shared" si="137"/>
        <v>0</v>
      </c>
      <c r="K530" s="14">
        <f t="shared" si="137"/>
        <v>0</v>
      </c>
      <c r="L530" s="14"/>
      <c r="M530" s="40"/>
      <c r="N530" s="41"/>
      <c r="O530" s="41"/>
      <c r="P530" s="273"/>
    </row>
    <row r="531" spans="1:16" s="388" customFormat="1" ht="15.75" x14ac:dyDescent="0.25">
      <c r="A531" s="387"/>
      <c r="B531" s="2" t="s">
        <v>376</v>
      </c>
      <c r="C531" s="386"/>
      <c r="D531" s="386"/>
      <c r="E531" s="386"/>
      <c r="F531" s="386"/>
      <c r="G531" s="14">
        <f>G520+G525</f>
        <v>41.7896</v>
      </c>
      <c r="H531" s="14">
        <f t="shared" ref="H531:K531" si="138">H520+H525</f>
        <v>134.97060000000002</v>
      </c>
      <c r="I531" s="14">
        <f t="shared" si="138"/>
        <v>29.443000000000001</v>
      </c>
      <c r="J531" s="14">
        <f t="shared" si="138"/>
        <v>26.513000000000002</v>
      </c>
      <c r="K531" s="14">
        <f t="shared" si="138"/>
        <v>26.978000000000002</v>
      </c>
      <c r="L531" s="14"/>
      <c r="M531" s="40"/>
      <c r="N531" s="41"/>
      <c r="O531" s="41"/>
      <c r="P531" s="273"/>
    </row>
    <row r="532" spans="1:16" s="388" customFormat="1" ht="15.75" x14ac:dyDescent="0.25">
      <c r="A532" s="387"/>
      <c r="B532" s="2" t="s">
        <v>377</v>
      </c>
      <c r="C532" s="386"/>
      <c r="D532" s="386"/>
      <c r="E532" s="386"/>
      <c r="F532" s="386"/>
      <c r="G532" s="14">
        <v>0</v>
      </c>
      <c r="H532" s="14">
        <v>0</v>
      </c>
      <c r="I532" s="14">
        <v>0</v>
      </c>
      <c r="J532" s="14">
        <v>0</v>
      </c>
      <c r="K532" s="14">
        <v>0</v>
      </c>
      <c r="L532" s="14"/>
      <c r="M532" s="40"/>
      <c r="N532" s="41"/>
      <c r="O532" s="41"/>
      <c r="P532" s="273"/>
    </row>
    <row r="533" spans="1:16" s="299" customFormat="1" ht="9" customHeight="1" x14ac:dyDescent="0.35">
      <c r="A533" s="227"/>
      <c r="B533" s="164"/>
      <c r="C533" s="486"/>
      <c r="D533" s="486"/>
      <c r="E533" s="486"/>
      <c r="F533" s="486"/>
      <c r="G533" s="52"/>
      <c r="H533" s="52"/>
      <c r="I533" s="52"/>
      <c r="J533" s="52"/>
      <c r="K533" s="52"/>
      <c r="L533" s="52"/>
      <c r="M533" s="486"/>
      <c r="N533" s="171"/>
      <c r="O533" s="171"/>
      <c r="P533" s="106"/>
    </row>
    <row r="534" spans="1:16" s="276" customFormat="1" x14ac:dyDescent="0.3">
      <c r="A534" s="232"/>
      <c r="B534" s="216" t="s">
        <v>524</v>
      </c>
      <c r="C534" s="220"/>
      <c r="D534" s="220"/>
      <c r="E534" s="220"/>
      <c r="F534" s="220"/>
      <c r="G534" s="439"/>
      <c r="H534" s="439"/>
      <c r="I534" s="439"/>
      <c r="J534" s="439"/>
      <c r="K534" s="439"/>
      <c r="L534" s="439"/>
      <c r="M534" s="220"/>
      <c r="N534" s="292"/>
      <c r="O534" s="292"/>
      <c r="P534" s="296"/>
    </row>
    <row r="535" spans="1:16" s="276" customFormat="1" ht="37.5" x14ac:dyDescent="0.3">
      <c r="A535" s="228"/>
      <c r="B535" s="494" t="s">
        <v>534</v>
      </c>
      <c r="C535" s="492" t="s">
        <v>525</v>
      </c>
      <c r="D535" s="142" t="s">
        <v>143</v>
      </c>
      <c r="E535" s="142" t="s">
        <v>9</v>
      </c>
      <c r="F535" s="493"/>
      <c r="G535" s="122">
        <v>18.404599999999999</v>
      </c>
      <c r="H535" s="122">
        <v>19.826000000000001</v>
      </c>
      <c r="I535" s="122">
        <v>21.032</v>
      </c>
      <c r="J535" s="122">
        <v>21.257999999999999</v>
      </c>
      <c r="K535" s="122">
        <v>21.675000000000001</v>
      </c>
      <c r="L535" s="122"/>
      <c r="M535" s="165"/>
      <c r="N535" s="491" t="s">
        <v>376</v>
      </c>
      <c r="O535" s="97" t="s">
        <v>44</v>
      </c>
      <c r="P535" s="224"/>
    </row>
    <row r="536" spans="1:16" s="276" customFormat="1" x14ac:dyDescent="0.3">
      <c r="A536" s="350"/>
      <c r="B536" s="361" t="s">
        <v>499</v>
      </c>
      <c r="C536" s="486"/>
      <c r="D536" s="486"/>
      <c r="E536" s="486"/>
      <c r="F536" s="486"/>
      <c r="G536" s="52">
        <f>G537+G538+G539+G540+G541</f>
        <v>18.404599999999999</v>
      </c>
      <c r="H536" s="52">
        <f t="shared" ref="H536:K536" si="139">H537+H538+H539+H540+H541</f>
        <v>19.826000000000001</v>
      </c>
      <c r="I536" s="52">
        <f t="shared" si="139"/>
        <v>21.032</v>
      </c>
      <c r="J536" s="52">
        <f t="shared" si="139"/>
        <v>21.257999999999999</v>
      </c>
      <c r="K536" s="52">
        <f t="shared" si="139"/>
        <v>21.675000000000001</v>
      </c>
      <c r="L536" s="52"/>
      <c r="M536" s="331"/>
      <c r="N536" s="171"/>
      <c r="O536" s="171"/>
      <c r="P536" s="106"/>
    </row>
    <row r="537" spans="1:16" s="271" customFormat="1" ht="15.75" x14ac:dyDescent="0.25">
      <c r="A537" s="15"/>
      <c r="B537" s="3" t="s">
        <v>455</v>
      </c>
      <c r="C537" s="386"/>
      <c r="D537" s="386"/>
      <c r="E537" s="386"/>
      <c r="F537" s="386"/>
      <c r="G537" s="14">
        <v>0</v>
      </c>
      <c r="H537" s="14">
        <v>0</v>
      </c>
      <c r="I537" s="14">
        <v>0</v>
      </c>
      <c r="J537" s="14">
        <v>0</v>
      </c>
      <c r="K537" s="14">
        <v>0</v>
      </c>
      <c r="L537" s="14"/>
      <c r="M537" s="40"/>
      <c r="N537" s="41"/>
      <c r="O537" s="41"/>
      <c r="P537" s="270"/>
    </row>
    <row r="538" spans="1:16" s="271" customFormat="1" ht="15.75" x14ac:dyDescent="0.25">
      <c r="A538" s="15"/>
      <c r="B538" s="3" t="s">
        <v>456</v>
      </c>
      <c r="C538" s="386"/>
      <c r="D538" s="386"/>
      <c r="E538" s="386"/>
      <c r="F538" s="386"/>
      <c r="G538" s="14">
        <v>0</v>
      </c>
      <c r="H538" s="14">
        <v>0</v>
      </c>
      <c r="I538" s="14">
        <v>0</v>
      </c>
      <c r="J538" s="14">
        <v>0</v>
      </c>
      <c r="K538" s="14">
        <v>0</v>
      </c>
      <c r="L538" s="14"/>
      <c r="M538" s="40"/>
      <c r="N538" s="41"/>
      <c r="O538" s="41"/>
      <c r="P538" s="270"/>
    </row>
    <row r="539" spans="1:16" s="271" customFormat="1" ht="15.75" x14ac:dyDescent="0.25">
      <c r="A539" s="15"/>
      <c r="B539" s="3" t="s">
        <v>457</v>
      </c>
      <c r="C539" s="386"/>
      <c r="D539" s="386"/>
      <c r="E539" s="386"/>
      <c r="F539" s="386"/>
      <c r="G539" s="14">
        <v>0</v>
      </c>
      <c r="H539" s="14">
        <v>0</v>
      </c>
      <c r="I539" s="14">
        <v>0</v>
      </c>
      <c r="J539" s="14">
        <v>0</v>
      </c>
      <c r="K539" s="14">
        <v>0</v>
      </c>
      <c r="L539" s="14"/>
      <c r="M539" s="40"/>
      <c r="N539" s="41"/>
      <c r="O539" s="41"/>
      <c r="P539" s="270"/>
    </row>
    <row r="540" spans="1:16" s="271" customFormat="1" ht="15.75" x14ac:dyDescent="0.25">
      <c r="A540" s="15"/>
      <c r="B540" s="2" t="s">
        <v>376</v>
      </c>
      <c r="C540" s="386"/>
      <c r="D540" s="386"/>
      <c r="E540" s="386"/>
      <c r="F540" s="386"/>
      <c r="G540" s="14">
        <f>G535</f>
        <v>18.404599999999999</v>
      </c>
      <c r="H540" s="14">
        <f t="shared" ref="H540:K540" si="140">H535</f>
        <v>19.826000000000001</v>
      </c>
      <c r="I540" s="14">
        <f t="shared" si="140"/>
        <v>21.032</v>
      </c>
      <c r="J540" s="14">
        <f t="shared" si="140"/>
        <v>21.257999999999999</v>
      </c>
      <c r="K540" s="14">
        <f t="shared" si="140"/>
        <v>21.675000000000001</v>
      </c>
      <c r="L540" s="14"/>
      <c r="M540" s="40"/>
      <c r="N540" s="41"/>
      <c r="O540" s="41"/>
      <c r="P540" s="270"/>
    </row>
    <row r="541" spans="1:16" s="271" customFormat="1" ht="15.75" x14ac:dyDescent="0.25">
      <c r="A541" s="389"/>
      <c r="B541" s="2" t="s">
        <v>377</v>
      </c>
      <c r="C541" s="386"/>
      <c r="D541" s="386"/>
      <c r="E541" s="386"/>
      <c r="F541" s="386"/>
      <c r="G541" s="14">
        <v>0</v>
      </c>
      <c r="H541" s="14">
        <v>0</v>
      </c>
      <c r="I541" s="14">
        <v>0</v>
      </c>
      <c r="J541" s="14">
        <v>0</v>
      </c>
      <c r="K541" s="14">
        <v>0</v>
      </c>
      <c r="L541" s="14"/>
      <c r="M541" s="40"/>
      <c r="N541" s="41"/>
      <c r="O541" s="41"/>
      <c r="P541" s="369"/>
    </row>
    <row r="542" spans="1:16" ht="9" customHeight="1" x14ac:dyDescent="0.3">
      <c r="A542" s="213"/>
      <c r="B542" s="95"/>
      <c r="C542" s="49"/>
      <c r="D542" s="49"/>
      <c r="E542" s="49"/>
      <c r="F542" s="49"/>
      <c r="G542" s="122"/>
      <c r="H542" s="122"/>
      <c r="I542" s="122"/>
      <c r="J542" s="122"/>
      <c r="K542" s="122"/>
      <c r="L542" s="122"/>
      <c r="M542" s="165"/>
      <c r="N542" s="171"/>
      <c r="O542" s="171"/>
      <c r="P542" s="219"/>
    </row>
    <row r="543" spans="1:16" ht="81" customHeight="1" x14ac:dyDescent="0.3">
      <c r="A543" s="213"/>
      <c r="B543" s="308" t="s">
        <v>449</v>
      </c>
      <c r="C543" s="49"/>
      <c r="D543" s="49"/>
      <c r="E543" s="49"/>
      <c r="F543" s="49"/>
      <c r="G543" s="52">
        <f>G352+G367+G385+G397+G412+G433+G447+G462+G475+G489+G500+G511+G527+G536</f>
        <v>4986.2447000000002</v>
      </c>
      <c r="H543" s="52">
        <f t="shared" ref="H543:M543" si="141">H352+H367+H385+H397+H412+H433+H447+H462+H475+H489+H500+H511+H527+H536</f>
        <v>4525.9345999999987</v>
      </c>
      <c r="I543" s="52">
        <f t="shared" si="141"/>
        <v>3028.5568000000003</v>
      </c>
      <c r="J543" s="52">
        <f t="shared" si="141"/>
        <v>2323.1669999999995</v>
      </c>
      <c r="K543" s="52">
        <f t="shared" si="141"/>
        <v>6274.9160000000011</v>
      </c>
      <c r="L543" s="52">
        <f t="shared" si="141"/>
        <v>0</v>
      </c>
      <c r="M543" s="52">
        <f t="shared" si="141"/>
        <v>0</v>
      </c>
      <c r="N543" s="289"/>
      <c r="O543" s="289"/>
      <c r="P543" s="217"/>
    </row>
    <row r="544" spans="1:16" s="271" customFormat="1" ht="15.75" x14ac:dyDescent="0.25">
      <c r="A544" s="365"/>
      <c r="B544" s="3" t="s">
        <v>455</v>
      </c>
      <c r="C544" s="13"/>
      <c r="D544" s="13"/>
      <c r="E544" s="13"/>
      <c r="F544" s="13"/>
      <c r="G544" s="14">
        <v>83.834999999999994</v>
      </c>
      <c r="H544" s="14">
        <f t="shared" ref="H544:K544" si="142">H353+H368+H386+H398+H413+H434+H448+H476+H490+H501+H512+H528+H537</f>
        <v>0</v>
      </c>
      <c r="I544" s="14">
        <f t="shared" si="142"/>
        <v>0</v>
      </c>
      <c r="J544" s="14">
        <f t="shared" si="142"/>
        <v>0</v>
      </c>
      <c r="K544" s="14">
        <f t="shared" si="142"/>
        <v>0</v>
      </c>
      <c r="L544" s="14"/>
      <c r="M544" s="14"/>
      <c r="N544" s="41"/>
      <c r="O544" s="41"/>
      <c r="P544" s="369"/>
    </row>
    <row r="545" spans="1:16" s="271" customFormat="1" ht="15.75" x14ac:dyDescent="0.25">
      <c r="A545" s="365"/>
      <c r="B545" s="3" t="s">
        <v>456</v>
      </c>
      <c r="C545" s="13"/>
      <c r="D545" s="13"/>
      <c r="E545" s="13"/>
      <c r="F545" s="13"/>
      <c r="G545" s="14">
        <v>51.082000000000001</v>
      </c>
      <c r="H545" s="14">
        <f t="shared" ref="G545:K548" si="143">H354+H369+H387+H399+H414+H435+H449+H477+H491+H502+H513+H529+H538</f>
        <v>50.613</v>
      </c>
      <c r="I545" s="14">
        <f t="shared" si="143"/>
        <v>38.924999999999997</v>
      </c>
      <c r="J545" s="14">
        <f t="shared" si="143"/>
        <v>41.454000000000001</v>
      </c>
      <c r="K545" s="14">
        <f t="shared" si="143"/>
        <v>43.938000000000002</v>
      </c>
      <c r="L545" s="14"/>
      <c r="M545" s="14"/>
      <c r="N545" s="41"/>
      <c r="O545" s="41"/>
      <c r="P545" s="369"/>
    </row>
    <row r="546" spans="1:16" s="271" customFormat="1" ht="15.75" x14ac:dyDescent="0.25">
      <c r="A546" s="365"/>
      <c r="B546" s="3" t="s">
        <v>457</v>
      </c>
      <c r="C546" s="13"/>
      <c r="D546" s="13"/>
      <c r="E546" s="13"/>
      <c r="F546" s="13"/>
      <c r="G546" s="14">
        <v>2972.252</v>
      </c>
      <c r="H546" s="14">
        <f t="shared" ref="H546:K546" si="144">H355+H370+H388+H400+H415+H436+H450+H465+H478+H492+H503+H514+H530+H539</f>
        <v>2303.4330999999993</v>
      </c>
      <c r="I546" s="14">
        <f t="shared" si="144"/>
        <v>805.75400000000002</v>
      </c>
      <c r="J546" s="14">
        <f t="shared" si="144"/>
        <v>30.013000000000002</v>
      </c>
      <c r="K546" s="14">
        <f t="shared" si="144"/>
        <v>3926.9280000000003</v>
      </c>
      <c r="L546" s="14"/>
      <c r="M546" s="14"/>
      <c r="N546" s="41"/>
      <c r="O546" s="41"/>
      <c r="P546" s="369"/>
    </row>
    <row r="547" spans="1:16" s="271" customFormat="1" ht="15.75" x14ac:dyDescent="0.25">
      <c r="A547" s="365"/>
      <c r="B547" s="2" t="s">
        <v>376</v>
      </c>
      <c r="C547" s="13"/>
      <c r="D547" s="13"/>
      <c r="E547" s="13"/>
      <c r="F547" s="13"/>
      <c r="G547" s="14">
        <v>1879.076</v>
      </c>
      <c r="H547" s="14">
        <f t="shared" ref="H547:K547" si="145">H356+H371+H389+H401+H416+H437+H466+H479+H493+H531+H540+H515+H504+H451</f>
        <v>2171.8885</v>
      </c>
      <c r="I547" s="14">
        <f t="shared" si="145"/>
        <v>2183.8777999999998</v>
      </c>
      <c r="J547" s="14">
        <f t="shared" si="145"/>
        <v>2251.6999999999998</v>
      </c>
      <c r="K547" s="14">
        <f t="shared" si="145"/>
        <v>2304.0499999999997</v>
      </c>
      <c r="L547" s="14"/>
      <c r="M547" s="14"/>
      <c r="N547" s="41"/>
      <c r="O547" s="41"/>
      <c r="P547" s="369"/>
    </row>
    <row r="548" spans="1:16" s="271" customFormat="1" ht="15.75" x14ac:dyDescent="0.25">
      <c r="A548" s="365"/>
      <c r="B548" s="2" t="s">
        <v>377</v>
      </c>
      <c r="C548" s="13"/>
      <c r="D548" s="13"/>
      <c r="E548" s="13"/>
      <c r="F548" s="13"/>
      <c r="G548" s="14">
        <f t="shared" si="143"/>
        <v>0</v>
      </c>
      <c r="H548" s="14">
        <f t="shared" si="143"/>
        <v>0</v>
      </c>
      <c r="I548" s="14">
        <f t="shared" si="143"/>
        <v>0</v>
      </c>
      <c r="J548" s="14">
        <f t="shared" si="143"/>
        <v>0</v>
      </c>
      <c r="K548" s="14">
        <f t="shared" si="143"/>
        <v>0</v>
      </c>
      <c r="L548" s="14"/>
      <c r="M548" s="14"/>
      <c r="N548" s="41"/>
      <c r="O548" s="41"/>
      <c r="P548" s="369"/>
    </row>
    <row r="549" spans="1:16" ht="8.25" customHeight="1" x14ac:dyDescent="0.3">
      <c r="A549" s="213"/>
      <c r="B549" s="95"/>
      <c r="C549" s="49"/>
      <c r="D549" s="49"/>
      <c r="E549" s="49"/>
      <c r="F549" s="49"/>
      <c r="G549" s="122"/>
      <c r="H549" s="122"/>
      <c r="I549" s="122"/>
      <c r="J549" s="122"/>
      <c r="K549" s="122"/>
      <c r="L549" s="122"/>
      <c r="M549" s="165"/>
      <c r="N549" s="171"/>
      <c r="O549" s="171"/>
      <c r="P549" s="219"/>
    </row>
    <row r="550" spans="1:16" s="83" customFormat="1" ht="45" customHeight="1" x14ac:dyDescent="0.3">
      <c r="A550" s="213"/>
      <c r="B550" s="46" t="s">
        <v>546</v>
      </c>
      <c r="C550" s="530"/>
      <c r="D550" s="530"/>
      <c r="E550" s="530"/>
      <c r="F550" s="530"/>
      <c r="G550" s="52">
        <f>G340+G543</f>
        <v>8524.9581377100003</v>
      </c>
      <c r="H550" s="52">
        <f t="shared" ref="H550:M550" si="146">H340+H543</f>
        <v>7741.4471999999987</v>
      </c>
      <c r="I550" s="52">
        <f t="shared" si="146"/>
        <v>6957.4976999999999</v>
      </c>
      <c r="J550" s="52">
        <f t="shared" si="146"/>
        <v>6704.7589999999991</v>
      </c>
      <c r="K550" s="52">
        <f t="shared" si="146"/>
        <v>11102.322000000002</v>
      </c>
      <c r="L550" s="52">
        <f t="shared" si="146"/>
        <v>781.11930000000007</v>
      </c>
      <c r="M550" s="52">
        <f t="shared" si="146"/>
        <v>118.5</v>
      </c>
      <c r="N550" s="289"/>
      <c r="O550" s="289"/>
      <c r="P550" s="217"/>
    </row>
    <row r="551" spans="1:16" x14ac:dyDescent="0.3">
      <c r="A551" s="213"/>
      <c r="B551" s="3" t="s">
        <v>455</v>
      </c>
      <c r="C551" s="530"/>
      <c r="D551" s="530"/>
      <c r="E551" s="530"/>
      <c r="F551" s="530"/>
      <c r="G551" s="122">
        <f>G341+G544</f>
        <v>170.0292</v>
      </c>
      <c r="H551" s="122">
        <f t="shared" ref="H551:M551" si="147">H341+H544</f>
        <v>0</v>
      </c>
      <c r="I551" s="122">
        <f t="shared" si="147"/>
        <v>0</v>
      </c>
      <c r="J551" s="122">
        <f t="shared" si="147"/>
        <v>0</v>
      </c>
      <c r="K551" s="122">
        <f t="shared" si="147"/>
        <v>0</v>
      </c>
      <c r="L551" s="122">
        <f t="shared" si="147"/>
        <v>0</v>
      </c>
      <c r="M551" s="122">
        <f t="shared" si="147"/>
        <v>0</v>
      </c>
      <c r="N551" s="171"/>
      <c r="O551" s="171"/>
      <c r="P551" s="219"/>
    </row>
    <row r="552" spans="1:16" x14ac:dyDescent="0.3">
      <c r="A552" s="213"/>
      <c r="B552" s="3" t="s">
        <v>456</v>
      </c>
      <c r="C552" s="530"/>
      <c r="D552" s="530"/>
      <c r="E552" s="530"/>
      <c r="F552" s="530"/>
      <c r="G552" s="122">
        <f t="shared" ref="G552:M555" si="148">G342+G545</f>
        <v>51.082000000000001</v>
      </c>
      <c r="H552" s="122">
        <f t="shared" si="148"/>
        <v>250.613</v>
      </c>
      <c r="I552" s="122">
        <f t="shared" si="148"/>
        <v>38.924999999999997</v>
      </c>
      <c r="J552" s="122">
        <f t="shared" si="148"/>
        <v>41.454000000000001</v>
      </c>
      <c r="K552" s="122">
        <f t="shared" si="148"/>
        <v>43.938000000000002</v>
      </c>
      <c r="L552" s="122">
        <f t="shared" si="148"/>
        <v>0</v>
      </c>
      <c r="M552" s="122">
        <f t="shared" si="148"/>
        <v>0</v>
      </c>
      <c r="N552" s="171"/>
      <c r="O552" s="171"/>
      <c r="P552" s="219"/>
    </row>
    <row r="553" spans="1:16" x14ac:dyDescent="0.3">
      <c r="A553" s="213"/>
      <c r="B553" s="3" t="s">
        <v>457</v>
      </c>
      <c r="C553" s="530"/>
      <c r="D553" s="530"/>
      <c r="E553" s="530"/>
      <c r="F553" s="530"/>
      <c r="G553" s="122">
        <f t="shared" si="148"/>
        <v>6085.1322377099996</v>
      </c>
      <c r="H553" s="122">
        <f t="shared" si="148"/>
        <v>4212.7746999999999</v>
      </c>
      <c r="I553" s="122">
        <f t="shared" si="148"/>
        <v>2669.2739000000001</v>
      </c>
      <c r="J553" s="122">
        <f t="shared" si="148"/>
        <v>2277.6049999999996</v>
      </c>
      <c r="K553" s="122">
        <f t="shared" si="148"/>
        <v>7956.3340000000007</v>
      </c>
      <c r="L553" s="122">
        <f t="shared" si="148"/>
        <v>143.11930000000001</v>
      </c>
      <c r="M553" s="122">
        <f t="shared" si="148"/>
        <v>113.5</v>
      </c>
      <c r="N553" s="171"/>
      <c r="O553" s="171"/>
      <c r="P553" s="219"/>
    </row>
    <row r="554" spans="1:16" x14ac:dyDescent="0.3">
      <c r="A554" s="213"/>
      <c r="B554" s="2" t="s">
        <v>376</v>
      </c>
      <c r="C554" s="530"/>
      <c r="D554" s="530"/>
      <c r="E554" s="530"/>
      <c r="F554" s="530"/>
      <c r="G554" s="122">
        <f t="shared" si="148"/>
        <v>1981.7149999999999</v>
      </c>
      <c r="H554" s="122">
        <f t="shared" si="148"/>
        <v>2176.0594999999998</v>
      </c>
      <c r="I554" s="122">
        <f t="shared" si="148"/>
        <v>2185.2987999999996</v>
      </c>
      <c r="J554" s="122">
        <f t="shared" si="148"/>
        <v>2251.6999999999998</v>
      </c>
      <c r="K554" s="122">
        <f t="shared" si="148"/>
        <v>2304.0499999999997</v>
      </c>
      <c r="L554" s="122">
        <f t="shared" si="148"/>
        <v>0</v>
      </c>
      <c r="M554" s="122">
        <f t="shared" si="148"/>
        <v>0</v>
      </c>
      <c r="N554" s="171"/>
      <c r="O554" s="171"/>
      <c r="P554" s="219"/>
    </row>
    <row r="555" spans="1:16" x14ac:dyDescent="0.3">
      <c r="A555" s="213"/>
      <c r="B555" s="2" t="s">
        <v>377</v>
      </c>
      <c r="C555" s="530"/>
      <c r="D555" s="530"/>
      <c r="E555" s="530"/>
      <c r="F555" s="530"/>
      <c r="G555" s="122">
        <f t="shared" si="148"/>
        <v>237</v>
      </c>
      <c r="H555" s="122">
        <f t="shared" si="148"/>
        <v>1102</v>
      </c>
      <c r="I555" s="122">
        <f t="shared" si="148"/>
        <v>2064</v>
      </c>
      <c r="J555" s="122">
        <f t="shared" si="148"/>
        <v>2134</v>
      </c>
      <c r="K555" s="122">
        <f t="shared" si="148"/>
        <v>798</v>
      </c>
      <c r="L555" s="122">
        <f t="shared" si="148"/>
        <v>638</v>
      </c>
      <c r="M555" s="122">
        <f t="shared" si="148"/>
        <v>5</v>
      </c>
      <c r="N555" s="171"/>
      <c r="O555" s="171"/>
      <c r="P555" s="219"/>
    </row>
    <row r="556" spans="1:16" ht="7.5" customHeight="1" x14ac:dyDescent="0.3">
      <c r="A556" s="213"/>
      <c r="B556" s="46"/>
      <c r="C556" s="530"/>
      <c r="D556" s="530"/>
      <c r="E556" s="530"/>
      <c r="F556" s="530"/>
      <c r="G556" s="122"/>
      <c r="H556" s="122"/>
      <c r="I556" s="122"/>
      <c r="J556" s="122"/>
      <c r="K556" s="122"/>
      <c r="L556" s="122"/>
      <c r="M556" s="122"/>
      <c r="N556" s="171"/>
      <c r="O556" s="171"/>
      <c r="P556" s="219"/>
    </row>
    <row r="557" spans="1:16" s="83" customFormat="1" ht="45" customHeight="1" x14ac:dyDescent="0.3">
      <c r="A557" s="213"/>
      <c r="B557" s="46" t="s">
        <v>547</v>
      </c>
      <c r="C557" s="530"/>
      <c r="D557" s="530"/>
      <c r="E557" s="530"/>
      <c r="F557" s="530"/>
      <c r="G557" s="52">
        <f>G351+G366+G384+G396+G411+G432+G445+G446+G461+G474+G486+G485+G497+G510+G525+G526+G535</f>
        <v>1096.3862000000001</v>
      </c>
      <c r="H557" s="52">
        <f t="shared" ref="H557:M557" si="149">H351+H366+H384+H396+H411+H432+H445+H446+H461+H474+H486+H485+H497+H510+H525+H526+H535</f>
        <v>1118.6600000000001</v>
      </c>
      <c r="I557" s="52">
        <f t="shared" si="149"/>
        <v>1184.1220000000001</v>
      </c>
      <c r="J557" s="52">
        <f t="shared" si="149"/>
        <v>1190.4840000000002</v>
      </c>
      <c r="K557" s="52">
        <f t="shared" si="149"/>
        <v>1211.0419999999999</v>
      </c>
      <c r="L557" s="52">
        <f t="shared" si="149"/>
        <v>0</v>
      </c>
      <c r="M557" s="52">
        <f t="shared" si="149"/>
        <v>0</v>
      </c>
      <c r="N557" s="289"/>
      <c r="O557" s="289"/>
      <c r="P557" s="217"/>
    </row>
    <row r="560" spans="1:16" ht="37.5" customHeight="1" x14ac:dyDescent="0.3">
      <c r="C560" s="671" t="s">
        <v>430</v>
      </c>
      <c r="D560" s="671"/>
      <c r="G560" s="671" t="s">
        <v>431</v>
      </c>
      <c r="H560" s="671"/>
    </row>
  </sheetData>
  <mergeCells count="260">
    <mergeCell ref="E525:E526"/>
    <mergeCell ref="C560:D560"/>
    <mergeCell ref="G560:H560"/>
    <mergeCell ref="A361:A362"/>
    <mergeCell ref="F203:F205"/>
    <mergeCell ref="C234:C235"/>
    <mergeCell ref="A203:A205"/>
    <mergeCell ref="F270:F271"/>
    <mergeCell ref="B268:B269"/>
    <mergeCell ref="C268:C269"/>
    <mergeCell ref="D268:D269"/>
    <mergeCell ref="F268:F269"/>
    <mergeCell ref="F234:F235"/>
    <mergeCell ref="C223:C224"/>
    <mergeCell ref="B203:B205"/>
    <mergeCell ref="D203:D205"/>
    <mergeCell ref="B223:B224"/>
    <mergeCell ref="B278:P278"/>
    <mergeCell ref="F380:F382"/>
    <mergeCell ref="A405:A407"/>
    <mergeCell ref="B405:B407"/>
    <mergeCell ref="C405:C407"/>
    <mergeCell ref="D405:D407"/>
    <mergeCell ref="F405:F406"/>
    <mergeCell ref="A151:A153"/>
    <mergeCell ref="C151:C153"/>
    <mergeCell ref="D151:D153"/>
    <mergeCell ref="E152:E153"/>
    <mergeCell ref="D149:D150"/>
    <mergeCell ref="A102:A103"/>
    <mergeCell ref="B111:P111"/>
    <mergeCell ref="F191:F194"/>
    <mergeCell ref="A136:A138"/>
    <mergeCell ref="B136:B138"/>
    <mergeCell ref="C136:C138"/>
    <mergeCell ref="D136:D138"/>
    <mergeCell ref="E137:E138"/>
    <mergeCell ref="F136:F138"/>
    <mergeCell ref="A140:A141"/>
    <mergeCell ref="B140:B141"/>
    <mergeCell ref="C140:C141"/>
    <mergeCell ref="E140:E141"/>
    <mergeCell ref="D140:D141"/>
    <mergeCell ref="B113:P113"/>
    <mergeCell ref="P136:P138"/>
    <mergeCell ref="P139:P141"/>
    <mergeCell ref="F151:F153"/>
    <mergeCell ref="B151:B153"/>
    <mergeCell ref="A380:A382"/>
    <mergeCell ref="B380:B382"/>
    <mergeCell ref="C380:C382"/>
    <mergeCell ref="B244:P244"/>
    <mergeCell ref="B257:P257"/>
    <mergeCell ref="A195:A196"/>
    <mergeCell ref="D234:D235"/>
    <mergeCell ref="A223:A224"/>
    <mergeCell ref="B361:B362"/>
    <mergeCell ref="C361:C362"/>
    <mergeCell ref="D361:D362"/>
    <mergeCell ref="E361:E362"/>
    <mergeCell ref="A364:A365"/>
    <mergeCell ref="A268:A269"/>
    <mergeCell ref="F375:F376"/>
    <mergeCell ref="A234:A235"/>
    <mergeCell ref="A308:A309"/>
    <mergeCell ref="A270:A271"/>
    <mergeCell ref="B375:B376"/>
    <mergeCell ref="A375:A376"/>
    <mergeCell ref="A377:A378"/>
    <mergeCell ref="B377:B378"/>
    <mergeCell ref="C377:C378"/>
    <mergeCell ref="F361:F362"/>
    <mergeCell ref="B14:M14"/>
    <mergeCell ref="G15:G16"/>
    <mergeCell ref="A15:A16"/>
    <mergeCell ref="L12:N12"/>
    <mergeCell ref="L2:N2"/>
    <mergeCell ref="L3:N3"/>
    <mergeCell ref="L4:N4"/>
    <mergeCell ref="L5:N5"/>
    <mergeCell ref="L6:N6"/>
    <mergeCell ref="L8:N8"/>
    <mergeCell ref="L9:N9"/>
    <mergeCell ref="L10:N10"/>
    <mergeCell ref="L11:N11"/>
    <mergeCell ref="B95:P95"/>
    <mergeCell ref="A79:A80"/>
    <mergeCell ref="A98:A99"/>
    <mergeCell ref="C98:C99"/>
    <mergeCell ref="C102:C103"/>
    <mergeCell ref="P15:P16"/>
    <mergeCell ref="I15:M15"/>
    <mergeCell ref="B19:M19"/>
    <mergeCell ref="B18:M18"/>
    <mergeCell ref="O15:O16"/>
    <mergeCell ref="H15:H16"/>
    <mergeCell ref="E15:E16"/>
    <mergeCell ref="N15:N16"/>
    <mergeCell ref="B15:B16"/>
    <mergeCell ref="C15:C16"/>
    <mergeCell ref="D15:D16"/>
    <mergeCell ref="F15:F16"/>
    <mergeCell ref="B308:B309"/>
    <mergeCell ref="C308:C309"/>
    <mergeCell ref="D308:D309"/>
    <mergeCell ref="B234:B235"/>
    <mergeCell ref="E204:E205"/>
    <mergeCell ref="B246:P246"/>
    <mergeCell ref="A100:A101"/>
    <mergeCell ref="B51:P51"/>
    <mergeCell ref="B36:P36"/>
    <mergeCell ref="B53:P53"/>
    <mergeCell ref="B66:M66"/>
    <mergeCell ref="B94:P94"/>
    <mergeCell ref="B41:P41"/>
    <mergeCell ref="D102:D103"/>
    <mergeCell ref="B97:P97"/>
    <mergeCell ref="D100:D101"/>
    <mergeCell ref="B100:B101"/>
    <mergeCell ref="B102:B103"/>
    <mergeCell ref="D98:D99"/>
    <mergeCell ref="B79:B80"/>
    <mergeCell ref="C79:C80"/>
    <mergeCell ref="D79:D80"/>
    <mergeCell ref="C100:C101"/>
    <mergeCell ref="B98:B99"/>
    <mergeCell ref="E192:E194"/>
    <mergeCell ref="P191:P194"/>
    <mergeCell ref="B347:P347"/>
    <mergeCell ref="B304:O304"/>
    <mergeCell ref="B270:B271"/>
    <mergeCell ref="B259:P259"/>
    <mergeCell ref="B261:P261"/>
    <mergeCell ref="B265:P265"/>
    <mergeCell ref="B285:P285"/>
    <mergeCell ref="C270:C271"/>
    <mergeCell ref="D270:D271"/>
    <mergeCell ref="P270:P271"/>
    <mergeCell ref="B279:P279"/>
    <mergeCell ref="C280:C282"/>
    <mergeCell ref="B305:P305"/>
    <mergeCell ref="B297:P297"/>
    <mergeCell ref="P268:P269"/>
    <mergeCell ref="B292:P292"/>
    <mergeCell ref="D223:D224"/>
    <mergeCell ref="C203:C205"/>
    <mergeCell ref="P203:P205"/>
    <mergeCell ref="B320:P320"/>
    <mergeCell ref="P234:P235"/>
    <mergeCell ref="F308:F309"/>
    <mergeCell ref="A428:A429"/>
    <mergeCell ref="B428:B429"/>
    <mergeCell ref="E426:E427"/>
    <mergeCell ref="F408:F409"/>
    <mergeCell ref="A420:A422"/>
    <mergeCell ref="B420:B422"/>
    <mergeCell ref="C420:C422"/>
    <mergeCell ref="D420:D422"/>
    <mergeCell ref="E420:E422"/>
    <mergeCell ref="F420:F422"/>
    <mergeCell ref="A423:A424"/>
    <mergeCell ref="B423:B424"/>
    <mergeCell ref="C423:C424"/>
    <mergeCell ref="D423:D424"/>
    <mergeCell ref="F423:F424"/>
    <mergeCell ref="A408:A409"/>
    <mergeCell ref="A525:A526"/>
    <mergeCell ref="C525:C526"/>
    <mergeCell ref="D525:D526"/>
    <mergeCell ref="B455:B456"/>
    <mergeCell ref="B459:B460"/>
    <mergeCell ref="C459:C460"/>
    <mergeCell ref="B408:B409"/>
    <mergeCell ref="C408:C409"/>
    <mergeCell ref="C426:C427"/>
    <mergeCell ref="A426:A427"/>
    <mergeCell ref="B520:B522"/>
    <mergeCell ref="A520:A522"/>
    <mergeCell ref="C520:C522"/>
    <mergeCell ref="D520:D522"/>
    <mergeCell ref="A457:A458"/>
    <mergeCell ref="A459:A460"/>
    <mergeCell ref="A442:A444"/>
    <mergeCell ref="B442:B444"/>
    <mergeCell ref="C442:C444"/>
    <mergeCell ref="D442:D444"/>
    <mergeCell ref="D459:D460"/>
    <mergeCell ref="A430:A431"/>
    <mergeCell ref="B430:B431"/>
    <mergeCell ref="C430:C431"/>
    <mergeCell ref="F525:F526"/>
    <mergeCell ref="F470:F471"/>
    <mergeCell ref="C428:C429"/>
    <mergeCell ref="D428:D429"/>
    <mergeCell ref="E428:E429"/>
    <mergeCell ref="F428:F429"/>
    <mergeCell ref="F442:F444"/>
    <mergeCell ref="A445:A446"/>
    <mergeCell ref="B445:B446"/>
    <mergeCell ref="C445:C446"/>
    <mergeCell ref="D445:D446"/>
    <mergeCell ref="E445:E446"/>
    <mergeCell ref="A487:A488"/>
    <mergeCell ref="B487:B488"/>
    <mergeCell ref="C487:C488"/>
    <mergeCell ref="D487:D488"/>
    <mergeCell ref="E487:E488"/>
    <mergeCell ref="F487:F488"/>
    <mergeCell ref="A455:A456"/>
    <mergeCell ref="B525:B526"/>
    <mergeCell ref="E470:E471"/>
    <mergeCell ref="A470:A471"/>
    <mergeCell ref="E459:E460"/>
    <mergeCell ref="B470:B471"/>
    <mergeCell ref="E520:E522"/>
    <mergeCell ref="F520:F522"/>
    <mergeCell ref="D408:D409"/>
    <mergeCell ref="B364:B365"/>
    <mergeCell ref="C364:C365"/>
    <mergeCell ref="D364:D365"/>
    <mergeCell ref="F377:F378"/>
    <mergeCell ref="C375:C376"/>
    <mergeCell ref="D426:D427"/>
    <mergeCell ref="B426:B427"/>
    <mergeCell ref="C455:C456"/>
    <mergeCell ref="D455:D456"/>
    <mergeCell ref="B457:B458"/>
    <mergeCell ref="C457:C458"/>
    <mergeCell ref="D457:D458"/>
    <mergeCell ref="C470:C471"/>
    <mergeCell ref="D470:D471"/>
    <mergeCell ref="F426:F427"/>
    <mergeCell ref="E442:E444"/>
    <mergeCell ref="D430:D431"/>
    <mergeCell ref="E430:E431"/>
    <mergeCell ref="F430:F431"/>
    <mergeCell ref="A208:A209"/>
    <mergeCell ref="B208:B209"/>
    <mergeCell ref="D208:D209"/>
    <mergeCell ref="C208:C209"/>
    <mergeCell ref="P208:P210"/>
    <mergeCell ref="A28:A29"/>
    <mergeCell ref="B28:B29"/>
    <mergeCell ref="C28:C29"/>
    <mergeCell ref="D28:D29"/>
    <mergeCell ref="P28:P29"/>
    <mergeCell ref="P195:P196"/>
    <mergeCell ref="A164:A165"/>
    <mergeCell ref="B164:B165"/>
    <mergeCell ref="C164:C165"/>
    <mergeCell ref="D164:D165"/>
    <mergeCell ref="F164:F165"/>
    <mergeCell ref="B195:B196"/>
    <mergeCell ref="C195:C196"/>
    <mergeCell ref="D195:D196"/>
    <mergeCell ref="F195:F196"/>
    <mergeCell ref="B191:B194"/>
    <mergeCell ref="C191:C194"/>
    <mergeCell ref="A191:A194"/>
    <mergeCell ref="D191:D194"/>
  </mergeCells>
  <pageMargins left="0" right="0" top="0.35433070866141736" bottom="0" header="0.11811023622047245" footer="0"/>
  <pageSetup paperSize="9" scale="50" firstPageNumber="3" fitToHeight="30" orientation="landscape" useFirstPageNumber="1" r:id="rId1"/>
  <headerFooter>
    <oddHeader>&amp;C24</oddHeader>
  </headerFooter>
  <rowBreaks count="2" manualBreakCount="2">
    <brk id="322" max="15" man="1"/>
    <brk id="362"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1"/>
  <sheetViews>
    <sheetView zoomScale="80" zoomScaleNormal="80" workbookViewId="0">
      <selection activeCell="G276" sqref="G276"/>
    </sheetView>
  </sheetViews>
  <sheetFormatPr defaultRowHeight="15" x14ac:dyDescent="0.25"/>
  <cols>
    <col min="1" max="1" width="5.85546875" style="53" customWidth="1"/>
    <col min="2" max="2" width="22.42578125" style="54" customWidth="1"/>
    <col min="3" max="4" width="9.140625" style="53"/>
    <col min="5" max="5" width="11.7109375" style="53" customWidth="1"/>
    <col min="6" max="6" width="20.28515625" style="57" customWidth="1"/>
    <col min="7" max="11" width="9.140625" style="53"/>
    <col min="12" max="12" width="38.140625" style="53" customWidth="1"/>
    <col min="13" max="16384" width="9.140625" style="53"/>
  </cols>
  <sheetData>
    <row r="1" spans="1:15" ht="15.75" x14ac:dyDescent="0.25">
      <c r="A1" s="685" t="s">
        <v>392</v>
      </c>
      <c r="B1" s="685"/>
      <c r="C1" s="685"/>
      <c r="D1" s="685"/>
      <c r="E1" s="685"/>
      <c r="F1" s="685"/>
      <c r="G1" s="685"/>
      <c r="H1" s="685"/>
      <c r="I1" s="685"/>
      <c r="J1" s="685"/>
      <c r="K1" s="685"/>
    </row>
    <row r="2" spans="1:15" ht="16.5" thickBot="1" x14ac:dyDescent="0.3">
      <c r="A2" s="17"/>
    </row>
    <row r="3" spans="1:15" ht="15.75" thickBot="1" x14ac:dyDescent="0.3">
      <c r="A3" s="686" t="s">
        <v>0</v>
      </c>
      <c r="B3" s="686" t="s">
        <v>391</v>
      </c>
      <c r="C3" s="686" t="s">
        <v>125</v>
      </c>
      <c r="D3" s="688" t="s">
        <v>393</v>
      </c>
      <c r="E3" s="689"/>
      <c r="F3" s="690"/>
      <c r="G3" s="688" t="s">
        <v>129</v>
      </c>
      <c r="H3" s="689"/>
      <c r="I3" s="689"/>
      <c r="J3" s="689"/>
      <c r="K3" s="690"/>
    </row>
    <row r="4" spans="1:15" ht="15.75" thickBot="1" x14ac:dyDescent="0.3">
      <c r="A4" s="687"/>
      <c r="B4" s="687"/>
      <c r="C4" s="687"/>
      <c r="D4" s="18" t="s">
        <v>394</v>
      </c>
      <c r="E4" s="18" t="s">
        <v>395</v>
      </c>
      <c r="F4" s="511" t="s">
        <v>396</v>
      </c>
      <c r="G4" s="18" t="s">
        <v>397</v>
      </c>
      <c r="H4" s="18" t="s">
        <v>398</v>
      </c>
      <c r="I4" s="18" t="s">
        <v>399</v>
      </c>
      <c r="J4" s="18" t="s">
        <v>400</v>
      </c>
      <c r="K4" s="18" t="s">
        <v>401</v>
      </c>
    </row>
    <row r="5" spans="1:15" x14ac:dyDescent="0.25">
      <c r="A5" s="21">
        <v>1</v>
      </c>
      <c r="B5" s="22">
        <v>2</v>
      </c>
      <c r="C5" s="22">
        <v>3</v>
      </c>
      <c r="D5" s="22">
        <v>4</v>
      </c>
      <c r="E5" s="22">
        <v>5</v>
      </c>
      <c r="F5" s="77">
        <v>6</v>
      </c>
      <c r="G5" s="22">
        <v>7</v>
      </c>
      <c r="H5" s="22">
        <v>8</v>
      </c>
      <c r="I5" s="22">
        <v>9</v>
      </c>
      <c r="J5" s="22">
        <v>10</v>
      </c>
      <c r="K5" s="22">
        <v>11</v>
      </c>
    </row>
    <row r="6" spans="1:15" s="55" customFormat="1" x14ac:dyDescent="0.25">
      <c r="A6" s="47"/>
      <c r="B6" s="677" t="s">
        <v>402</v>
      </c>
      <c r="C6" s="678"/>
      <c r="D6" s="678"/>
      <c r="E6" s="678"/>
      <c r="F6" s="678"/>
      <c r="G6" s="678"/>
      <c r="H6" s="678"/>
      <c r="I6" s="678"/>
      <c r="J6" s="678"/>
      <c r="K6" s="679"/>
    </row>
    <row r="7" spans="1:15" ht="30" x14ac:dyDescent="0.25">
      <c r="A7" s="20"/>
      <c r="B7" s="33" t="s">
        <v>140</v>
      </c>
      <c r="C7" s="20" t="s">
        <v>1</v>
      </c>
      <c r="D7" s="20">
        <v>129.30000000000001</v>
      </c>
      <c r="E7" s="20">
        <v>101.6</v>
      </c>
      <c r="F7" s="30">
        <f>D7/E7*100</f>
        <v>127.26377952755908</v>
      </c>
      <c r="G7" s="23">
        <v>101.2</v>
      </c>
      <c r="H7" s="24">
        <v>101.3</v>
      </c>
      <c r="I7" s="24">
        <v>101.4</v>
      </c>
      <c r="J7" s="24">
        <v>101.5</v>
      </c>
      <c r="K7" s="24">
        <v>101.6</v>
      </c>
      <c r="L7" s="302" t="s">
        <v>443</v>
      </c>
      <c r="M7" s="57"/>
      <c r="N7" s="57"/>
    </row>
    <row r="8" spans="1:15" x14ac:dyDescent="0.25">
      <c r="A8" s="359"/>
      <c r="B8" s="677" t="s">
        <v>403</v>
      </c>
      <c r="C8" s="683"/>
      <c r="D8" s="683"/>
      <c r="E8" s="683"/>
      <c r="F8" s="683"/>
      <c r="G8" s="683"/>
      <c r="H8" s="683"/>
      <c r="I8" s="683"/>
      <c r="J8" s="683"/>
      <c r="K8" s="684"/>
      <c r="L8" s="303"/>
      <c r="M8" s="57"/>
      <c r="N8" s="57"/>
    </row>
    <row r="9" spans="1:15" ht="30" x14ac:dyDescent="0.25">
      <c r="A9" s="20"/>
      <c r="B9" s="33" t="s">
        <v>140</v>
      </c>
      <c r="C9" s="20" t="s">
        <v>410</v>
      </c>
      <c r="D9" s="20">
        <v>10.8</v>
      </c>
      <c r="E9" s="20">
        <v>46.2</v>
      </c>
      <c r="F9" s="512">
        <f>D9/E9*100</f>
        <v>23.376623376623375</v>
      </c>
      <c r="G9" s="23">
        <v>24.4</v>
      </c>
      <c r="H9" s="23">
        <v>29.9</v>
      </c>
      <c r="I9" s="23">
        <v>36.9</v>
      </c>
      <c r="J9" s="23">
        <v>45.3</v>
      </c>
      <c r="K9" s="23">
        <v>58.2</v>
      </c>
      <c r="L9" s="302" t="s">
        <v>443</v>
      </c>
      <c r="M9" s="57"/>
      <c r="N9" s="57"/>
    </row>
    <row r="10" spans="1:15" s="55" customFormat="1" x14ac:dyDescent="0.25">
      <c r="A10" s="47"/>
      <c r="B10" s="677" t="s">
        <v>404</v>
      </c>
      <c r="C10" s="683"/>
      <c r="D10" s="683"/>
      <c r="E10" s="683"/>
      <c r="F10" s="683"/>
      <c r="G10" s="683"/>
      <c r="H10" s="683"/>
      <c r="I10" s="683"/>
      <c r="J10" s="683"/>
      <c r="K10" s="684"/>
      <c r="L10" s="303"/>
    </row>
    <row r="11" spans="1:15" ht="30" x14ac:dyDescent="0.25">
      <c r="A11" s="20"/>
      <c r="B11" s="33" t="s">
        <v>140</v>
      </c>
      <c r="C11" s="20" t="s">
        <v>410</v>
      </c>
      <c r="D11" s="20">
        <v>2.7E-2</v>
      </c>
      <c r="E11" s="20">
        <v>0.56299999999999994</v>
      </c>
      <c r="F11" s="512">
        <f>D11/E11*100</f>
        <v>4.7957371225577274</v>
      </c>
      <c r="G11" s="26">
        <v>6.7000000000000004E-2</v>
      </c>
      <c r="H11" s="26">
        <v>8.8999999999999996E-2</v>
      </c>
      <c r="I11" s="26">
        <v>0.11899999999999999</v>
      </c>
      <c r="J11" s="26">
        <v>0.16200000000000001</v>
      </c>
      <c r="K11" s="26">
        <v>0.56299999999999994</v>
      </c>
      <c r="L11" s="302" t="s">
        <v>443</v>
      </c>
      <c r="M11" s="57"/>
      <c r="N11" s="57"/>
      <c r="O11" s="57"/>
    </row>
    <row r="12" spans="1:15" s="55" customFormat="1" x14ac:dyDescent="0.25">
      <c r="A12" s="47"/>
      <c r="B12" s="677" t="s">
        <v>405</v>
      </c>
      <c r="C12" s="678"/>
      <c r="D12" s="678"/>
      <c r="E12" s="678"/>
      <c r="F12" s="678"/>
      <c r="G12" s="678"/>
      <c r="H12" s="678"/>
      <c r="I12" s="678"/>
      <c r="J12" s="678"/>
      <c r="K12" s="679"/>
      <c r="L12" s="303"/>
    </row>
    <row r="13" spans="1:15" ht="30" x14ac:dyDescent="0.25">
      <c r="A13" s="20"/>
      <c r="B13" s="33" t="s">
        <v>140</v>
      </c>
      <c r="C13" s="20" t="s">
        <v>1</v>
      </c>
      <c r="D13" s="25">
        <v>9</v>
      </c>
      <c r="E13" s="20">
        <v>17.2</v>
      </c>
      <c r="F13" s="512">
        <f>D13/E13*100</f>
        <v>52.325581395348841</v>
      </c>
      <c r="G13" s="27">
        <v>12.5</v>
      </c>
      <c r="H13" s="27">
        <v>15.4</v>
      </c>
      <c r="I13" s="27">
        <v>17.899999999999999</v>
      </c>
      <c r="J13" s="27">
        <v>17.2</v>
      </c>
      <c r="K13" s="27">
        <v>17.2</v>
      </c>
      <c r="L13" s="302" t="s">
        <v>443</v>
      </c>
      <c r="M13" s="57"/>
      <c r="N13" s="57"/>
    </row>
    <row r="14" spans="1:15" s="55" customFormat="1" x14ac:dyDescent="0.25">
      <c r="A14" s="47"/>
      <c r="B14" s="677" t="s">
        <v>406</v>
      </c>
      <c r="C14" s="678"/>
      <c r="D14" s="678"/>
      <c r="E14" s="678"/>
      <c r="F14" s="678"/>
      <c r="G14" s="678"/>
      <c r="H14" s="678"/>
      <c r="I14" s="678"/>
      <c r="J14" s="678"/>
      <c r="K14" s="679"/>
      <c r="L14" s="304"/>
      <c r="M14" s="74"/>
      <c r="N14" s="74"/>
    </row>
    <row r="15" spans="1:15" ht="30" x14ac:dyDescent="0.25">
      <c r="A15" s="20"/>
      <c r="B15" s="33" t="s">
        <v>140</v>
      </c>
      <c r="C15" s="23" t="s">
        <v>342</v>
      </c>
      <c r="D15" s="20">
        <v>1.31</v>
      </c>
      <c r="E15" s="20">
        <v>0.57999999999999996</v>
      </c>
      <c r="F15" s="30">
        <f t="shared" ref="F15:F68" si="0">D15/E15*100</f>
        <v>225.86206896551727</v>
      </c>
      <c r="G15" s="28">
        <v>0.504</v>
      </c>
      <c r="H15" s="28">
        <v>0.53100000000000003</v>
      </c>
      <c r="I15" s="28">
        <v>0.55500000000000005</v>
      </c>
      <c r="J15" s="28">
        <v>0.57999999999999996</v>
      </c>
      <c r="K15" s="26">
        <v>0.57999999999999996</v>
      </c>
      <c r="L15" s="302" t="s">
        <v>443</v>
      </c>
      <c r="M15" s="57"/>
      <c r="N15" s="57"/>
    </row>
    <row r="16" spans="1:15" s="55" customFormat="1" x14ac:dyDescent="0.25">
      <c r="A16" s="47"/>
      <c r="B16" s="677" t="s">
        <v>407</v>
      </c>
      <c r="C16" s="678"/>
      <c r="D16" s="678"/>
      <c r="E16" s="678"/>
      <c r="F16" s="678"/>
      <c r="G16" s="678"/>
      <c r="H16" s="678"/>
      <c r="I16" s="678"/>
      <c r="J16" s="678"/>
      <c r="K16" s="679"/>
      <c r="L16" s="303"/>
    </row>
    <row r="17" spans="1:15" ht="30" x14ac:dyDescent="0.25">
      <c r="A17" s="20"/>
      <c r="B17" s="33" t="s">
        <v>140</v>
      </c>
      <c r="C17" s="23" t="s">
        <v>342</v>
      </c>
      <c r="D17" s="20">
        <v>0</v>
      </c>
      <c r="E17" s="20">
        <v>1.2E-2</v>
      </c>
      <c r="F17" s="512">
        <f t="shared" si="0"/>
        <v>0</v>
      </c>
      <c r="G17" s="26">
        <v>8.9999999999999993E-3</v>
      </c>
      <c r="H17" s="26">
        <v>0.01</v>
      </c>
      <c r="I17" s="26">
        <v>1.2E-2</v>
      </c>
      <c r="J17" s="26">
        <v>1.4E-2</v>
      </c>
      <c r="K17" s="26">
        <v>1.2E-2</v>
      </c>
      <c r="L17" s="302" t="s">
        <v>443</v>
      </c>
      <c r="M17" s="57"/>
      <c r="N17" s="57"/>
      <c r="O17" s="57"/>
    </row>
    <row r="18" spans="1:15" ht="15" customHeight="1" x14ac:dyDescent="0.25">
      <c r="A18" s="311"/>
      <c r="B18" s="677" t="s">
        <v>408</v>
      </c>
      <c r="C18" s="678"/>
      <c r="D18" s="678"/>
      <c r="E18" s="678"/>
      <c r="F18" s="678"/>
      <c r="G18" s="678"/>
      <c r="H18" s="678"/>
      <c r="I18" s="678"/>
      <c r="J18" s="678"/>
      <c r="K18" s="679"/>
      <c r="L18" s="302"/>
      <c r="M18" s="57"/>
      <c r="N18" s="57"/>
      <c r="O18" s="57"/>
    </row>
    <row r="19" spans="1:15" x14ac:dyDescent="0.25">
      <c r="A19" s="20"/>
      <c r="B19" s="33" t="s">
        <v>140</v>
      </c>
      <c r="C19" s="23" t="s">
        <v>1</v>
      </c>
      <c r="D19" s="20">
        <v>0</v>
      </c>
      <c r="E19" s="20">
        <v>0.1</v>
      </c>
      <c r="F19" s="30">
        <f t="shared" ref="F19" si="1">D19/E19*100</f>
        <v>0</v>
      </c>
      <c r="G19" s="27">
        <v>0</v>
      </c>
      <c r="H19" s="27">
        <v>0.1</v>
      </c>
      <c r="I19" s="27">
        <v>0.1</v>
      </c>
      <c r="J19" s="27">
        <v>0.1</v>
      </c>
      <c r="K19" s="27">
        <v>0.1</v>
      </c>
      <c r="L19" s="302"/>
      <c r="M19" s="57"/>
      <c r="N19" s="57"/>
      <c r="O19" s="57"/>
    </row>
    <row r="20" spans="1:15" x14ac:dyDescent="0.25">
      <c r="A20" s="20"/>
      <c r="B20" s="19" t="s">
        <v>432</v>
      </c>
      <c r="C20" s="23"/>
      <c r="D20" s="23">
        <v>0</v>
      </c>
      <c r="E20" s="23">
        <v>0</v>
      </c>
      <c r="F20" s="512">
        <v>0</v>
      </c>
      <c r="G20" s="23">
        <v>0</v>
      </c>
      <c r="H20" s="23">
        <v>0</v>
      </c>
      <c r="I20" s="23">
        <v>0</v>
      </c>
      <c r="J20" s="23">
        <v>0</v>
      </c>
      <c r="K20" s="23">
        <v>0</v>
      </c>
      <c r="L20" s="302"/>
      <c r="M20" s="57"/>
      <c r="N20" s="57"/>
      <c r="O20" s="57"/>
    </row>
    <row r="21" spans="1:15" x14ac:dyDescent="0.25">
      <c r="A21" s="20"/>
      <c r="B21" s="19" t="s">
        <v>433</v>
      </c>
      <c r="C21" s="23"/>
      <c r="D21" s="23">
        <v>0</v>
      </c>
      <c r="E21" s="23">
        <v>0</v>
      </c>
      <c r="F21" s="512">
        <v>0</v>
      </c>
      <c r="G21" s="23">
        <v>0</v>
      </c>
      <c r="H21" s="23">
        <v>0</v>
      </c>
      <c r="I21" s="23">
        <v>0</v>
      </c>
      <c r="J21" s="23">
        <v>0</v>
      </c>
      <c r="K21" s="23">
        <v>0</v>
      </c>
      <c r="L21" s="302"/>
      <c r="M21" s="57"/>
      <c r="N21" s="57"/>
      <c r="O21" s="57"/>
    </row>
    <row r="22" spans="1:15" x14ac:dyDescent="0.25">
      <c r="A22" s="20"/>
      <c r="B22" s="19" t="s">
        <v>434</v>
      </c>
      <c r="C22" s="23"/>
      <c r="D22" s="23">
        <v>0</v>
      </c>
      <c r="E22" s="23">
        <v>0</v>
      </c>
      <c r="F22" s="512">
        <v>0</v>
      </c>
      <c r="G22" s="23">
        <v>0</v>
      </c>
      <c r="H22" s="23">
        <v>0</v>
      </c>
      <c r="I22" s="23">
        <v>0</v>
      </c>
      <c r="J22" s="23">
        <v>0</v>
      </c>
      <c r="K22" s="23">
        <v>0</v>
      </c>
      <c r="L22" s="302"/>
      <c r="M22" s="57"/>
      <c r="N22" s="57"/>
      <c r="O22" s="57"/>
    </row>
    <row r="23" spans="1:15" x14ac:dyDescent="0.25">
      <c r="A23" s="20"/>
      <c r="B23" s="19" t="s">
        <v>435</v>
      </c>
      <c r="C23" s="23"/>
      <c r="D23" s="23">
        <v>0</v>
      </c>
      <c r="E23" s="23">
        <v>0</v>
      </c>
      <c r="F23" s="512">
        <v>0</v>
      </c>
      <c r="G23" s="23">
        <v>0</v>
      </c>
      <c r="H23" s="23">
        <v>0</v>
      </c>
      <c r="I23" s="23">
        <v>0</v>
      </c>
      <c r="J23" s="23">
        <v>0</v>
      </c>
      <c r="K23" s="23">
        <v>0</v>
      </c>
      <c r="L23" s="302"/>
      <c r="M23" s="57"/>
      <c r="N23" s="57"/>
      <c r="O23" s="57"/>
    </row>
    <row r="24" spans="1:15" x14ac:dyDescent="0.25">
      <c r="A24" s="20"/>
      <c r="B24" s="19" t="s">
        <v>436</v>
      </c>
      <c r="C24" s="23"/>
      <c r="D24" s="23">
        <v>0</v>
      </c>
      <c r="E24" s="23">
        <v>0</v>
      </c>
      <c r="F24" s="512">
        <v>0</v>
      </c>
      <c r="G24" s="23">
        <v>0</v>
      </c>
      <c r="H24" s="23">
        <v>0</v>
      </c>
      <c r="I24" s="23">
        <v>0</v>
      </c>
      <c r="J24" s="23">
        <v>0</v>
      </c>
      <c r="K24" s="23">
        <v>0</v>
      </c>
      <c r="L24" s="302"/>
      <c r="M24" s="57"/>
      <c r="N24" s="57"/>
      <c r="O24" s="57"/>
    </row>
    <row r="25" spans="1:15" x14ac:dyDescent="0.25">
      <c r="A25" s="20"/>
      <c r="B25" s="19" t="s">
        <v>437</v>
      </c>
      <c r="C25" s="23"/>
      <c r="D25" s="23">
        <v>0</v>
      </c>
      <c r="E25" s="23">
        <v>0</v>
      </c>
      <c r="F25" s="512">
        <v>0</v>
      </c>
      <c r="G25" s="23">
        <v>0</v>
      </c>
      <c r="H25" s="23">
        <v>0</v>
      </c>
      <c r="I25" s="23">
        <v>0</v>
      </c>
      <c r="J25" s="23">
        <v>0</v>
      </c>
      <c r="K25" s="23">
        <v>0</v>
      </c>
      <c r="L25" s="302"/>
      <c r="M25" s="57"/>
      <c r="N25" s="57"/>
      <c r="O25" s="57"/>
    </row>
    <row r="26" spans="1:15" x14ac:dyDescent="0.25">
      <c r="A26" s="20"/>
      <c r="B26" s="19" t="s">
        <v>438</v>
      </c>
      <c r="C26" s="23"/>
      <c r="D26" s="23">
        <v>0</v>
      </c>
      <c r="E26" s="23">
        <v>0</v>
      </c>
      <c r="F26" s="512">
        <v>0</v>
      </c>
      <c r="G26" s="23">
        <v>0</v>
      </c>
      <c r="H26" s="23">
        <v>0</v>
      </c>
      <c r="I26" s="23">
        <v>0</v>
      </c>
      <c r="J26" s="23">
        <v>0</v>
      </c>
      <c r="K26" s="23">
        <v>0</v>
      </c>
      <c r="L26" s="302"/>
      <c r="M26" s="57"/>
      <c r="N26" s="57"/>
      <c r="O26" s="57"/>
    </row>
    <row r="27" spans="1:15" x14ac:dyDescent="0.25">
      <c r="A27" s="20"/>
      <c r="B27" s="19" t="s">
        <v>439</v>
      </c>
      <c r="C27" s="23"/>
      <c r="D27" s="23">
        <v>0</v>
      </c>
      <c r="E27" s="23">
        <v>0</v>
      </c>
      <c r="F27" s="512">
        <v>0</v>
      </c>
      <c r="G27" s="23">
        <v>0</v>
      </c>
      <c r="H27" s="23">
        <v>0</v>
      </c>
      <c r="I27" s="23">
        <v>0</v>
      </c>
      <c r="J27" s="23">
        <v>0</v>
      </c>
      <c r="K27" s="23">
        <v>0</v>
      </c>
      <c r="L27" s="302"/>
      <c r="M27" s="57"/>
      <c r="N27" s="57"/>
      <c r="O27" s="57"/>
    </row>
    <row r="28" spans="1:15" x14ac:dyDescent="0.25">
      <c r="A28" s="20"/>
      <c r="B28" s="19" t="s">
        <v>440</v>
      </c>
      <c r="C28" s="23"/>
      <c r="D28" s="23">
        <v>0</v>
      </c>
      <c r="E28" s="23">
        <v>0</v>
      </c>
      <c r="F28" s="512">
        <v>0</v>
      </c>
      <c r="G28" s="23">
        <v>0</v>
      </c>
      <c r="H28" s="23">
        <v>0</v>
      </c>
      <c r="I28" s="23">
        <v>0</v>
      </c>
      <c r="J28" s="23">
        <v>0</v>
      </c>
      <c r="K28" s="23">
        <v>0</v>
      </c>
      <c r="L28" s="302"/>
      <c r="M28" s="57"/>
      <c r="N28" s="57"/>
      <c r="O28" s="57"/>
    </row>
    <row r="29" spans="1:15" x14ac:dyDescent="0.25">
      <c r="A29" s="20"/>
      <c r="B29" s="19" t="s">
        <v>441</v>
      </c>
      <c r="C29" s="23"/>
      <c r="D29" s="23">
        <v>0</v>
      </c>
      <c r="E29" s="23">
        <v>0.1</v>
      </c>
      <c r="F29" s="512">
        <f t="shared" ref="F29" si="2">D29/E29*100</f>
        <v>0</v>
      </c>
      <c r="G29" s="23">
        <v>0</v>
      </c>
      <c r="H29" s="23">
        <v>0.1</v>
      </c>
      <c r="I29" s="23">
        <v>0.1</v>
      </c>
      <c r="J29" s="23">
        <v>0.1</v>
      </c>
      <c r="K29" s="23">
        <v>0.1</v>
      </c>
      <c r="L29" s="302"/>
      <c r="M29" s="57"/>
      <c r="N29" s="57"/>
      <c r="O29" s="57"/>
    </row>
    <row r="30" spans="1:15" x14ac:dyDescent="0.25">
      <c r="A30" s="20"/>
      <c r="B30" s="19" t="s">
        <v>442</v>
      </c>
      <c r="C30" s="23"/>
      <c r="D30" s="23">
        <v>0</v>
      </c>
      <c r="E30" s="23">
        <v>0</v>
      </c>
      <c r="F30" s="512">
        <v>0</v>
      </c>
      <c r="G30" s="23">
        <v>0</v>
      </c>
      <c r="H30" s="23">
        <v>0</v>
      </c>
      <c r="I30" s="23">
        <v>0</v>
      </c>
      <c r="J30" s="23">
        <v>0</v>
      </c>
      <c r="K30" s="23">
        <v>0</v>
      </c>
      <c r="L30" s="302"/>
      <c r="M30" s="57"/>
      <c r="N30" s="57"/>
      <c r="O30" s="57"/>
    </row>
    <row r="31" spans="1:15" s="55" customFormat="1" x14ac:dyDescent="0.25">
      <c r="A31" s="47"/>
      <c r="B31" s="677" t="s">
        <v>409</v>
      </c>
      <c r="C31" s="678"/>
      <c r="D31" s="678"/>
      <c r="E31" s="678"/>
      <c r="F31" s="678"/>
      <c r="G31" s="678"/>
      <c r="H31" s="678"/>
      <c r="I31" s="678"/>
      <c r="J31" s="678"/>
      <c r="K31" s="679"/>
    </row>
    <row r="32" spans="1:15" x14ac:dyDescent="0.25">
      <c r="A32" s="691"/>
      <c r="B32" s="693" t="s">
        <v>140</v>
      </c>
      <c r="C32" s="29" t="s">
        <v>284</v>
      </c>
      <c r="D32" s="20">
        <v>745</v>
      </c>
      <c r="E32" s="20">
        <v>590</v>
      </c>
      <c r="F32" s="30">
        <f t="shared" si="0"/>
        <v>126.27118644067797</v>
      </c>
      <c r="G32" s="24">
        <v>590</v>
      </c>
      <c r="H32" s="24">
        <v>590</v>
      </c>
      <c r="I32" s="24">
        <v>590</v>
      </c>
      <c r="J32" s="24">
        <v>590</v>
      </c>
      <c r="K32" s="24">
        <v>590</v>
      </c>
    </row>
    <row r="33" spans="1:11" ht="24" x14ac:dyDescent="0.25">
      <c r="A33" s="692"/>
      <c r="B33" s="694"/>
      <c r="C33" s="29" t="s">
        <v>411</v>
      </c>
      <c r="D33" s="20">
        <v>291</v>
      </c>
      <c r="E33" s="20">
        <v>516</v>
      </c>
      <c r="F33" s="30">
        <f t="shared" si="0"/>
        <v>56.395348837209305</v>
      </c>
      <c r="G33" s="24">
        <v>400</v>
      </c>
      <c r="H33" s="24">
        <v>510</v>
      </c>
      <c r="I33" s="24">
        <v>516</v>
      </c>
      <c r="J33" s="24">
        <v>516</v>
      </c>
      <c r="K33" s="24">
        <v>516</v>
      </c>
    </row>
    <row r="34" spans="1:11" x14ac:dyDescent="0.25">
      <c r="A34" s="691"/>
      <c r="B34" s="695" t="s">
        <v>432</v>
      </c>
      <c r="C34" s="29" t="s">
        <v>284</v>
      </c>
      <c r="D34" s="23">
        <v>66</v>
      </c>
      <c r="E34" s="23">
        <v>55</v>
      </c>
      <c r="F34" s="30">
        <f t="shared" si="0"/>
        <v>120</v>
      </c>
      <c r="G34" s="23">
        <v>55</v>
      </c>
      <c r="H34" s="23">
        <v>55</v>
      </c>
      <c r="I34" s="23">
        <v>55</v>
      </c>
      <c r="J34" s="23">
        <v>55</v>
      </c>
      <c r="K34" s="23">
        <v>55</v>
      </c>
    </row>
    <row r="35" spans="1:11" ht="24" x14ac:dyDescent="0.25">
      <c r="A35" s="692"/>
      <c r="B35" s="696"/>
      <c r="C35" s="29" t="s">
        <v>411</v>
      </c>
      <c r="D35" s="23">
        <v>20</v>
      </c>
      <c r="E35" s="23">
        <v>38</v>
      </c>
      <c r="F35" s="512">
        <f t="shared" si="0"/>
        <v>52.631578947368418</v>
      </c>
      <c r="G35" s="23">
        <v>35</v>
      </c>
      <c r="H35" s="23">
        <v>38</v>
      </c>
      <c r="I35" s="23">
        <v>38</v>
      </c>
      <c r="J35" s="23">
        <v>38</v>
      </c>
      <c r="K35" s="23">
        <v>38</v>
      </c>
    </row>
    <row r="36" spans="1:11" x14ac:dyDescent="0.25">
      <c r="A36" s="691"/>
      <c r="B36" s="695" t="s">
        <v>433</v>
      </c>
      <c r="C36" s="29" t="s">
        <v>284</v>
      </c>
      <c r="D36" s="23">
        <v>20</v>
      </c>
      <c r="E36" s="20">
        <v>18</v>
      </c>
      <c r="F36" s="30">
        <f t="shared" si="0"/>
        <v>111.11111111111111</v>
      </c>
      <c r="G36" s="20">
        <v>18</v>
      </c>
      <c r="H36" s="20">
        <v>18</v>
      </c>
      <c r="I36" s="20">
        <v>18</v>
      </c>
      <c r="J36" s="20">
        <v>18</v>
      </c>
      <c r="K36" s="20">
        <v>18</v>
      </c>
    </row>
    <row r="37" spans="1:11" ht="24" x14ac:dyDescent="0.25">
      <c r="A37" s="692"/>
      <c r="B37" s="696"/>
      <c r="C37" s="29" t="s">
        <v>411</v>
      </c>
      <c r="D37" s="23">
        <v>8</v>
      </c>
      <c r="E37" s="20">
        <v>20</v>
      </c>
      <c r="F37" s="512">
        <f t="shared" si="0"/>
        <v>40</v>
      </c>
      <c r="G37" s="20">
        <v>9</v>
      </c>
      <c r="H37" s="20">
        <v>20</v>
      </c>
      <c r="I37" s="20">
        <v>20</v>
      </c>
      <c r="J37" s="20">
        <v>20</v>
      </c>
      <c r="K37" s="20">
        <v>20</v>
      </c>
    </row>
    <row r="38" spans="1:11" x14ac:dyDescent="0.25">
      <c r="A38" s="691"/>
      <c r="B38" s="695" t="s">
        <v>434</v>
      </c>
      <c r="C38" s="29" t="s">
        <v>284</v>
      </c>
      <c r="D38" s="23">
        <v>41</v>
      </c>
      <c r="E38" s="20">
        <v>36</v>
      </c>
      <c r="F38" s="30">
        <f t="shared" si="0"/>
        <v>113.88888888888889</v>
      </c>
      <c r="G38" s="20">
        <v>36</v>
      </c>
      <c r="H38" s="20">
        <v>36</v>
      </c>
      <c r="I38" s="20">
        <v>36</v>
      </c>
      <c r="J38" s="20">
        <v>36</v>
      </c>
      <c r="K38" s="20">
        <v>36</v>
      </c>
    </row>
    <row r="39" spans="1:11" ht="24" x14ac:dyDescent="0.25">
      <c r="A39" s="692"/>
      <c r="B39" s="696"/>
      <c r="C39" s="29" t="s">
        <v>411</v>
      </c>
      <c r="D39" s="23">
        <v>16</v>
      </c>
      <c r="E39" s="20">
        <v>30</v>
      </c>
      <c r="F39" s="512">
        <f t="shared" si="0"/>
        <v>53.333333333333336</v>
      </c>
      <c r="G39" s="20">
        <v>28</v>
      </c>
      <c r="H39" s="20">
        <v>30</v>
      </c>
      <c r="I39" s="20">
        <v>30</v>
      </c>
      <c r="J39" s="20">
        <v>30</v>
      </c>
      <c r="K39" s="20">
        <v>30</v>
      </c>
    </row>
    <row r="40" spans="1:11" x14ac:dyDescent="0.25">
      <c r="A40" s="691"/>
      <c r="B40" s="695" t="s">
        <v>435</v>
      </c>
      <c r="C40" s="29" t="s">
        <v>284</v>
      </c>
      <c r="D40" s="23">
        <v>67</v>
      </c>
      <c r="E40" s="20">
        <v>40</v>
      </c>
      <c r="F40" s="30">
        <f t="shared" si="0"/>
        <v>167.5</v>
      </c>
      <c r="G40" s="20">
        <v>40</v>
      </c>
      <c r="H40" s="20">
        <v>40</v>
      </c>
      <c r="I40" s="20">
        <v>40</v>
      </c>
      <c r="J40" s="20">
        <v>40</v>
      </c>
      <c r="K40" s="20">
        <v>40</v>
      </c>
    </row>
    <row r="41" spans="1:11" ht="24" x14ac:dyDescent="0.25">
      <c r="A41" s="692"/>
      <c r="B41" s="696"/>
      <c r="C41" s="29" t="s">
        <v>411</v>
      </c>
      <c r="D41" s="23">
        <v>28</v>
      </c>
      <c r="E41" s="20">
        <v>30</v>
      </c>
      <c r="F41" s="513">
        <f t="shared" si="0"/>
        <v>93.333333333333329</v>
      </c>
      <c r="G41" s="20">
        <v>28</v>
      </c>
      <c r="H41" s="20">
        <v>30</v>
      </c>
      <c r="I41" s="20">
        <v>30</v>
      </c>
      <c r="J41" s="20">
        <v>30</v>
      </c>
      <c r="K41" s="20">
        <v>30</v>
      </c>
    </row>
    <row r="42" spans="1:11" x14ac:dyDescent="0.25">
      <c r="A42" s="691"/>
      <c r="B42" s="695" t="s">
        <v>436</v>
      </c>
      <c r="C42" s="29" t="s">
        <v>284</v>
      </c>
      <c r="D42" s="23">
        <v>29</v>
      </c>
      <c r="E42" s="20">
        <v>22</v>
      </c>
      <c r="F42" s="30">
        <f t="shared" si="0"/>
        <v>131.81818181818181</v>
      </c>
      <c r="G42" s="20">
        <v>22</v>
      </c>
      <c r="H42" s="20">
        <v>22</v>
      </c>
      <c r="I42" s="20">
        <v>22</v>
      </c>
      <c r="J42" s="20">
        <v>22</v>
      </c>
      <c r="K42" s="20">
        <v>22</v>
      </c>
    </row>
    <row r="43" spans="1:11" ht="24" x14ac:dyDescent="0.25">
      <c r="A43" s="692"/>
      <c r="B43" s="696"/>
      <c r="C43" s="29" t="s">
        <v>411</v>
      </c>
      <c r="D43" s="23">
        <v>13</v>
      </c>
      <c r="E43" s="20">
        <v>20</v>
      </c>
      <c r="F43" s="512">
        <f t="shared" si="0"/>
        <v>65</v>
      </c>
      <c r="G43" s="20">
        <v>12</v>
      </c>
      <c r="H43" s="20">
        <v>20</v>
      </c>
      <c r="I43" s="20">
        <v>20</v>
      </c>
      <c r="J43" s="20">
        <v>20</v>
      </c>
      <c r="K43" s="20">
        <v>20</v>
      </c>
    </row>
    <row r="44" spans="1:11" x14ac:dyDescent="0.25">
      <c r="A44" s="691"/>
      <c r="B44" s="695" t="s">
        <v>437</v>
      </c>
      <c r="C44" s="29" t="s">
        <v>284</v>
      </c>
      <c r="D44" s="23">
        <v>33</v>
      </c>
      <c r="E44" s="20">
        <v>15</v>
      </c>
      <c r="F44" s="30">
        <f t="shared" si="0"/>
        <v>220.00000000000003</v>
      </c>
      <c r="G44" s="20">
        <v>15</v>
      </c>
      <c r="H44" s="20">
        <v>15</v>
      </c>
      <c r="I44" s="20">
        <v>15</v>
      </c>
      <c r="J44" s="20">
        <v>15</v>
      </c>
      <c r="K44" s="20">
        <v>15</v>
      </c>
    </row>
    <row r="45" spans="1:11" ht="24" x14ac:dyDescent="0.25">
      <c r="A45" s="692"/>
      <c r="B45" s="696"/>
      <c r="C45" s="29" t="s">
        <v>411</v>
      </c>
      <c r="D45" s="23">
        <v>10</v>
      </c>
      <c r="E45" s="20">
        <v>20</v>
      </c>
      <c r="F45" s="512">
        <f t="shared" si="0"/>
        <v>50</v>
      </c>
      <c r="G45" s="20">
        <v>9</v>
      </c>
      <c r="H45" s="20">
        <v>20</v>
      </c>
      <c r="I45" s="20">
        <v>20</v>
      </c>
      <c r="J45" s="20">
        <v>20</v>
      </c>
      <c r="K45" s="20">
        <v>20</v>
      </c>
    </row>
    <row r="46" spans="1:11" x14ac:dyDescent="0.25">
      <c r="A46" s="691"/>
      <c r="B46" s="695" t="s">
        <v>438</v>
      </c>
      <c r="C46" s="29" t="s">
        <v>284</v>
      </c>
      <c r="D46" s="23">
        <v>40</v>
      </c>
      <c r="E46" s="20">
        <v>25</v>
      </c>
      <c r="F46" s="30">
        <f t="shared" si="0"/>
        <v>160</v>
      </c>
      <c r="G46" s="20">
        <v>25</v>
      </c>
      <c r="H46" s="20">
        <v>25</v>
      </c>
      <c r="I46" s="20">
        <v>25</v>
      </c>
      <c r="J46" s="20">
        <v>25</v>
      </c>
      <c r="K46" s="20">
        <v>25</v>
      </c>
    </row>
    <row r="47" spans="1:11" ht="24" x14ac:dyDescent="0.25">
      <c r="A47" s="692"/>
      <c r="B47" s="696"/>
      <c r="C47" s="29" t="s">
        <v>411</v>
      </c>
      <c r="D47" s="23">
        <v>15</v>
      </c>
      <c r="E47" s="20">
        <v>25</v>
      </c>
      <c r="F47" s="512">
        <f t="shared" si="0"/>
        <v>60</v>
      </c>
      <c r="G47" s="20">
        <v>18</v>
      </c>
      <c r="H47" s="20">
        <v>25</v>
      </c>
      <c r="I47" s="20">
        <v>25</v>
      </c>
      <c r="J47" s="20">
        <v>25</v>
      </c>
      <c r="K47" s="20">
        <v>25</v>
      </c>
    </row>
    <row r="48" spans="1:11" x14ac:dyDescent="0.25">
      <c r="A48" s="691"/>
      <c r="B48" s="695" t="s">
        <v>439</v>
      </c>
      <c r="C48" s="29" t="s">
        <v>284</v>
      </c>
      <c r="D48" s="23">
        <v>69</v>
      </c>
      <c r="E48" s="20">
        <v>58</v>
      </c>
      <c r="F48" s="30">
        <f t="shared" si="0"/>
        <v>118.96551724137932</v>
      </c>
      <c r="G48" s="20">
        <v>58</v>
      </c>
      <c r="H48" s="20">
        <v>58</v>
      </c>
      <c r="I48" s="20">
        <v>58</v>
      </c>
      <c r="J48" s="20">
        <v>58</v>
      </c>
      <c r="K48" s="20">
        <v>58</v>
      </c>
    </row>
    <row r="49" spans="1:11" ht="24" x14ac:dyDescent="0.25">
      <c r="A49" s="692"/>
      <c r="B49" s="696"/>
      <c r="C49" s="29" t="s">
        <v>411</v>
      </c>
      <c r="D49" s="23">
        <v>26</v>
      </c>
      <c r="E49" s="20">
        <v>55</v>
      </c>
      <c r="F49" s="512">
        <f t="shared" si="0"/>
        <v>47.272727272727273</v>
      </c>
      <c r="G49" s="20">
        <v>48</v>
      </c>
      <c r="H49" s="20">
        <v>55</v>
      </c>
      <c r="I49" s="20">
        <v>55</v>
      </c>
      <c r="J49" s="20">
        <v>55</v>
      </c>
      <c r="K49" s="20">
        <v>55</v>
      </c>
    </row>
    <row r="50" spans="1:11" x14ac:dyDescent="0.25">
      <c r="A50" s="691"/>
      <c r="B50" s="695" t="s">
        <v>440</v>
      </c>
      <c r="C50" s="29" t="s">
        <v>284</v>
      </c>
      <c r="D50" s="23">
        <v>33</v>
      </c>
      <c r="E50" s="20">
        <v>25</v>
      </c>
      <c r="F50" s="30">
        <f t="shared" si="0"/>
        <v>132</v>
      </c>
      <c r="G50" s="20">
        <v>25</v>
      </c>
      <c r="H50" s="20">
        <v>25</v>
      </c>
      <c r="I50" s="20">
        <v>25</v>
      </c>
      <c r="J50" s="20">
        <v>25</v>
      </c>
      <c r="K50" s="20">
        <v>25</v>
      </c>
    </row>
    <row r="51" spans="1:11" ht="24" x14ac:dyDescent="0.25">
      <c r="A51" s="692"/>
      <c r="B51" s="696"/>
      <c r="C51" s="29" t="s">
        <v>411</v>
      </c>
      <c r="D51" s="23">
        <v>16</v>
      </c>
      <c r="E51" s="20">
        <v>22</v>
      </c>
      <c r="F51" s="512">
        <f t="shared" si="0"/>
        <v>72.727272727272734</v>
      </c>
      <c r="G51" s="20">
        <v>18</v>
      </c>
      <c r="H51" s="20">
        <v>22</v>
      </c>
      <c r="I51" s="20">
        <v>22</v>
      </c>
      <c r="J51" s="20">
        <v>22</v>
      </c>
      <c r="K51" s="20">
        <v>22</v>
      </c>
    </row>
    <row r="52" spans="1:11" x14ac:dyDescent="0.25">
      <c r="A52" s="691"/>
      <c r="B52" s="695" t="s">
        <v>441</v>
      </c>
      <c r="C52" s="29" t="s">
        <v>284</v>
      </c>
      <c r="D52" s="23">
        <v>285</v>
      </c>
      <c r="E52" s="20">
        <v>246</v>
      </c>
      <c r="F52" s="30">
        <f t="shared" si="0"/>
        <v>115.85365853658536</v>
      </c>
      <c r="G52" s="20">
        <v>246</v>
      </c>
      <c r="H52" s="20">
        <v>246</v>
      </c>
      <c r="I52" s="20">
        <v>246</v>
      </c>
      <c r="J52" s="20">
        <v>246</v>
      </c>
      <c r="K52" s="20">
        <v>246</v>
      </c>
    </row>
    <row r="53" spans="1:11" ht="24" x14ac:dyDescent="0.25">
      <c r="A53" s="692"/>
      <c r="B53" s="696"/>
      <c r="C53" s="29" t="s">
        <v>411</v>
      </c>
      <c r="D53" s="23">
        <v>119</v>
      </c>
      <c r="E53" s="20">
        <v>206</v>
      </c>
      <c r="F53" s="512">
        <f t="shared" si="0"/>
        <v>57.766990291262132</v>
      </c>
      <c r="G53" s="20">
        <v>150</v>
      </c>
      <c r="H53" s="20">
        <v>200</v>
      </c>
      <c r="I53" s="20">
        <v>206</v>
      </c>
      <c r="J53" s="20">
        <v>206</v>
      </c>
      <c r="K53" s="20">
        <v>206</v>
      </c>
    </row>
    <row r="54" spans="1:11" x14ac:dyDescent="0.25">
      <c r="A54" s="691"/>
      <c r="B54" s="695" t="s">
        <v>442</v>
      </c>
      <c r="C54" s="29" t="s">
        <v>284</v>
      </c>
      <c r="D54" s="23">
        <v>62</v>
      </c>
      <c r="E54" s="20">
        <v>50</v>
      </c>
      <c r="F54" s="30">
        <f t="shared" si="0"/>
        <v>124</v>
      </c>
      <c r="G54" s="20">
        <v>50</v>
      </c>
      <c r="H54" s="20">
        <v>50</v>
      </c>
      <c r="I54" s="20">
        <v>50</v>
      </c>
      <c r="J54" s="20">
        <v>50</v>
      </c>
      <c r="K54" s="20">
        <v>50</v>
      </c>
    </row>
    <row r="55" spans="1:11" ht="24" x14ac:dyDescent="0.25">
      <c r="A55" s="692"/>
      <c r="B55" s="696"/>
      <c r="C55" s="29" t="s">
        <v>411</v>
      </c>
      <c r="D55" s="23">
        <v>20</v>
      </c>
      <c r="E55" s="20">
        <v>50</v>
      </c>
      <c r="F55" s="512">
        <f t="shared" si="0"/>
        <v>40</v>
      </c>
      <c r="G55" s="20">
        <v>45</v>
      </c>
      <c r="H55" s="20">
        <v>50</v>
      </c>
      <c r="I55" s="20">
        <v>50</v>
      </c>
      <c r="J55" s="20">
        <v>50</v>
      </c>
      <c r="K55" s="20">
        <v>50</v>
      </c>
    </row>
    <row r="56" spans="1:11" s="56" customFormat="1" x14ac:dyDescent="0.25">
      <c r="A56" s="31"/>
      <c r="B56" s="677" t="s">
        <v>413</v>
      </c>
      <c r="C56" s="678"/>
      <c r="D56" s="678"/>
      <c r="E56" s="678"/>
      <c r="F56" s="678"/>
      <c r="G56" s="678"/>
      <c r="H56" s="678"/>
      <c r="I56" s="678"/>
      <c r="J56" s="678"/>
      <c r="K56" s="678"/>
    </row>
    <row r="57" spans="1:11" x14ac:dyDescent="0.25">
      <c r="A57" s="20"/>
      <c r="B57" s="33" t="s">
        <v>140</v>
      </c>
      <c r="C57" s="20" t="s">
        <v>1</v>
      </c>
      <c r="D57" s="27">
        <v>94.4</v>
      </c>
      <c r="E57" s="27">
        <v>100</v>
      </c>
      <c r="F57" s="30">
        <f t="shared" si="0"/>
        <v>94.4</v>
      </c>
      <c r="G57" s="27">
        <v>98</v>
      </c>
      <c r="H57" s="27">
        <v>98</v>
      </c>
      <c r="I57" s="27">
        <v>100</v>
      </c>
      <c r="J57" s="27">
        <v>100</v>
      </c>
      <c r="K57" s="27">
        <v>100</v>
      </c>
    </row>
    <row r="58" spans="1:11" x14ac:dyDescent="0.25">
      <c r="A58" s="20"/>
      <c r="B58" s="19" t="s">
        <v>432</v>
      </c>
      <c r="C58" s="20"/>
      <c r="D58" s="25">
        <v>100</v>
      </c>
      <c r="E58" s="25">
        <v>100</v>
      </c>
      <c r="F58" s="513">
        <f t="shared" si="0"/>
        <v>100</v>
      </c>
      <c r="G58" s="25">
        <v>100</v>
      </c>
      <c r="H58" s="25">
        <v>100</v>
      </c>
      <c r="I58" s="25">
        <v>100</v>
      </c>
      <c r="J58" s="25">
        <v>100</v>
      </c>
      <c r="K58" s="25">
        <v>100</v>
      </c>
    </row>
    <row r="59" spans="1:11" x14ac:dyDescent="0.25">
      <c r="A59" s="20"/>
      <c r="B59" s="19" t="s">
        <v>433</v>
      </c>
      <c r="C59" s="20"/>
      <c r="D59" s="25">
        <v>100</v>
      </c>
      <c r="E59" s="25">
        <v>100</v>
      </c>
      <c r="F59" s="513">
        <f t="shared" si="0"/>
        <v>100</v>
      </c>
      <c r="G59" s="25">
        <v>100</v>
      </c>
      <c r="H59" s="25">
        <v>100</v>
      </c>
      <c r="I59" s="25">
        <v>100</v>
      </c>
      <c r="J59" s="25">
        <v>100</v>
      </c>
      <c r="K59" s="25">
        <v>100</v>
      </c>
    </row>
    <row r="60" spans="1:11" x14ac:dyDescent="0.25">
      <c r="A60" s="20"/>
      <c r="B60" s="19" t="s">
        <v>434</v>
      </c>
      <c r="C60" s="20"/>
      <c r="D60" s="25">
        <v>100</v>
      </c>
      <c r="E60" s="25">
        <v>100</v>
      </c>
      <c r="F60" s="513">
        <f t="shared" si="0"/>
        <v>100</v>
      </c>
      <c r="G60" s="25">
        <v>100</v>
      </c>
      <c r="H60" s="25">
        <v>100</v>
      </c>
      <c r="I60" s="25">
        <v>100</v>
      </c>
      <c r="J60" s="25">
        <v>100</v>
      </c>
      <c r="K60" s="25">
        <v>100</v>
      </c>
    </row>
    <row r="61" spans="1:11" x14ac:dyDescent="0.25">
      <c r="A61" s="20"/>
      <c r="B61" s="19" t="s">
        <v>435</v>
      </c>
      <c r="C61" s="20"/>
      <c r="D61" s="25">
        <v>100</v>
      </c>
      <c r="E61" s="25">
        <v>100</v>
      </c>
      <c r="F61" s="513">
        <f t="shared" si="0"/>
        <v>100</v>
      </c>
      <c r="G61" s="25">
        <v>100</v>
      </c>
      <c r="H61" s="25">
        <v>100</v>
      </c>
      <c r="I61" s="25">
        <v>100</v>
      </c>
      <c r="J61" s="25">
        <v>100</v>
      </c>
      <c r="K61" s="25">
        <v>100</v>
      </c>
    </row>
    <row r="62" spans="1:11" x14ac:dyDescent="0.25">
      <c r="A62" s="20"/>
      <c r="B62" s="19" t="s">
        <v>436</v>
      </c>
      <c r="C62" s="20"/>
      <c r="D62" s="25">
        <v>100</v>
      </c>
      <c r="E62" s="25">
        <v>100</v>
      </c>
      <c r="F62" s="513">
        <f t="shared" si="0"/>
        <v>100</v>
      </c>
      <c r="G62" s="25">
        <v>100</v>
      </c>
      <c r="H62" s="25">
        <v>100</v>
      </c>
      <c r="I62" s="25">
        <v>100</v>
      </c>
      <c r="J62" s="25">
        <v>100</v>
      </c>
      <c r="K62" s="25">
        <v>100</v>
      </c>
    </row>
    <row r="63" spans="1:11" x14ac:dyDescent="0.25">
      <c r="A63" s="20"/>
      <c r="B63" s="19" t="s">
        <v>437</v>
      </c>
      <c r="C63" s="20"/>
      <c r="D63" s="25">
        <v>100</v>
      </c>
      <c r="E63" s="25">
        <v>100</v>
      </c>
      <c r="F63" s="513">
        <f t="shared" si="0"/>
        <v>100</v>
      </c>
      <c r="G63" s="25">
        <v>100</v>
      </c>
      <c r="H63" s="25">
        <v>100</v>
      </c>
      <c r="I63" s="25">
        <v>100</v>
      </c>
      <c r="J63" s="25">
        <v>100</v>
      </c>
      <c r="K63" s="25">
        <v>100</v>
      </c>
    </row>
    <row r="64" spans="1:11" x14ac:dyDescent="0.25">
      <c r="A64" s="20"/>
      <c r="B64" s="19" t="s">
        <v>438</v>
      </c>
      <c r="C64" s="20"/>
      <c r="D64" s="25">
        <v>100</v>
      </c>
      <c r="E64" s="25">
        <v>100</v>
      </c>
      <c r="F64" s="513">
        <f t="shared" si="0"/>
        <v>100</v>
      </c>
      <c r="G64" s="25">
        <v>100</v>
      </c>
      <c r="H64" s="25">
        <v>100</v>
      </c>
      <c r="I64" s="25">
        <v>100</v>
      </c>
      <c r="J64" s="25">
        <v>100</v>
      </c>
      <c r="K64" s="25">
        <v>100</v>
      </c>
    </row>
    <row r="65" spans="1:12" x14ac:dyDescent="0.25">
      <c r="A65" s="20"/>
      <c r="B65" s="19" t="s">
        <v>439</v>
      </c>
      <c r="C65" s="20"/>
      <c r="D65" s="25">
        <v>100</v>
      </c>
      <c r="E65" s="25">
        <v>100</v>
      </c>
      <c r="F65" s="513">
        <f t="shared" si="0"/>
        <v>100</v>
      </c>
      <c r="G65" s="25">
        <v>100</v>
      </c>
      <c r="H65" s="25">
        <v>100</v>
      </c>
      <c r="I65" s="25">
        <v>100</v>
      </c>
      <c r="J65" s="25">
        <v>100</v>
      </c>
      <c r="K65" s="25">
        <v>100</v>
      </c>
    </row>
    <row r="66" spans="1:12" x14ac:dyDescent="0.25">
      <c r="A66" s="20"/>
      <c r="B66" s="19" t="s">
        <v>440</v>
      </c>
      <c r="C66" s="20"/>
      <c r="D66" s="25">
        <v>100</v>
      </c>
      <c r="E66" s="25">
        <v>100</v>
      </c>
      <c r="F66" s="513">
        <f t="shared" si="0"/>
        <v>100</v>
      </c>
      <c r="G66" s="25">
        <v>100</v>
      </c>
      <c r="H66" s="25">
        <v>100</v>
      </c>
      <c r="I66" s="25">
        <v>100</v>
      </c>
      <c r="J66" s="25">
        <v>100</v>
      </c>
      <c r="K66" s="25">
        <v>100</v>
      </c>
    </row>
    <row r="67" spans="1:12" x14ac:dyDescent="0.25">
      <c r="A67" s="20"/>
      <c r="B67" s="19" t="s">
        <v>441</v>
      </c>
      <c r="C67" s="20"/>
      <c r="D67" s="25">
        <v>100</v>
      </c>
      <c r="E67" s="25">
        <v>100</v>
      </c>
      <c r="F67" s="513">
        <f t="shared" si="0"/>
        <v>100</v>
      </c>
      <c r="G67" s="25">
        <v>100</v>
      </c>
      <c r="H67" s="25">
        <v>100</v>
      </c>
      <c r="I67" s="25">
        <v>100</v>
      </c>
      <c r="J67" s="25">
        <v>100</v>
      </c>
      <c r="K67" s="25">
        <v>100</v>
      </c>
    </row>
    <row r="68" spans="1:12" x14ac:dyDescent="0.25">
      <c r="A68" s="20"/>
      <c r="B68" s="19" t="s">
        <v>442</v>
      </c>
      <c r="C68" s="20"/>
      <c r="D68" s="25">
        <v>66.599999999999994</v>
      </c>
      <c r="E68" s="25">
        <v>100</v>
      </c>
      <c r="F68" s="512">
        <f t="shared" si="0"/>
        <v>66.599999999999994</v>
      </c>
      <c r="G68" s="25">
        <v>66.599999999999994</v>
      </c>
      <c r="H68" s="25">
        <v>66.599999999999994</v>
      </c>
      <c r="I68" s="25">
        <v>100</v>
      </c>
      <c r="J68" s="25">
        <v>100</v>
      </c>
      <c r="K68" s="25">
        <v>100</v>
      </c>
    </row>
    <row r="69" spans="1:12" s="56" customFormat="1" ht="15" customHeight="1" x14ac:dyDescent="0.25">
      <c r="A69" s="301"/>
      <c r="B69" s="677" t="s">
        <v>412</v>
      </c>
      <c r="C69" s="678"/>
      <c r="D69" s="678"/>
      <c r="E69" s="678"/>
      <c r="F69" s="678"/>
      <c r="G69" s="678"/>
      <c r="H69" s="678"/>
      <c r="I69" s="678"/>
      <c r="J69" s="678"/>
      <c r="K69" s="679"/>
    </row>
    <row r="70" spans="1:12" ht="45" x14ac:dyDescent="0.25">
      <c r="A70" s="23"/>
      <c r="B70" s="33" t="s">
        <v>140</v>
      </c>
      <c r="C70" s="20" t="s">
        <v>1</v>
      </c>
      <c r="D70" s="23" t="s">
        <v>18</v>
      </c>
      <c r="E70" s="23" t="s">
        <v>18</v>
      </c>
      <c r="F70" s="30" t="s">
        <v>18</v>
      </c>
      <c r="G70" s="23" t="s">
        <v>18</v>
      </c>
      <c r="H70" s="23" t="s">
        <v>18</v>
      </c>
      <c r="I70" s="23" t="s">
        <v>18</v>
      </c>
      <c r="J70" s="23" t="s">
        <v>18</v>
      </c>
      <c r="K70" s="23" t="s">
        <v>18</v>
      </c>
      <c r="L70" s="315" t="s">
        <v>444</v>
      </c>
    </row>
    <row r="71" spans="1:12" s="56" customFormat="1" x14ac:dyDescent="0.25">
      <c r="A71" s="32"/>
      <c r="B71" s="677" t="s">
        <v>414</v>
      </c>
      <c r="C71" s="678"/>
      <c r="D71" s="678"/>
      <c r="E71" s="678"/>
      <c r="F71" s="678"/>
      <c r="G71" s="678"/>
      <c r="H71" s="678"/>
      <c r="I71" s="678"/>
      <c r="J71" s="678"/>
      <c r="K71" s="679"/>
    </row>
    <row r="72" spans="1:12" ht="24" customHeight="1" x14ac:dyDescent="0.25">
      <c r="A72" s="20"/>
      <c r="B72" s="33" t="s">
        <v>140</v>
      </c>
      <c r="C72" s="20" t="s">
        <v>1</v>
      </c>
      <c r="D72" s="34">
        <v>45.3</v>
      </c>
      <c r="E72" s="34">
        <v>50.3</v>
      </c>
      <c r="F72" s="36">
        <f t="shared" ref="F72:F111" si="3">D72/E72*100</f>
        <v>90.059642147117287</v>
      </c>
      <c r="G72" s="35">
        <v>47</v>
      </c>
      <c r="H72" s="35">
        <v>48</v>
      </c>
      <c r="I72" s="35">
        <v>49</v>
      </c>
      <c r="J72" s="35">
        <v>50</v>
      </c>
      <c r="K72" s="35">
        <v>50.3</v>
      </c>
    </row>
    <row r="73" spans="1:12" x14ac:dyDescent="0.25">
      <c r="A73" s="20"/>
      <c r="B73" s="19" t="s">
        <v>432</v>
      </c>
      <c r="C73" s="20"/>
      <c r="D73" s="35">
        <v>44</v>
      </c>
      <c r="E73" s="35">
        <v>50</v>
      </c>
      <c r="F73" s="520">
        <f t="shared" si="3"/>
        <v>88</v>
      </c>
      <c r="G73" s="35">
        <v>46</v>
      </c>
      <c r="H73" s="35">
        <v>47</v>
      </c>
      <c r="I73" s="35">
        <v>48</v>
      </c>
      <c r="J73" s="35">
        <v>49</v>
      </c>
      <c r="K73" s="35">
        <v>50</v>
      </c>
    </row>
    <row r="74" spans="1:12" x14ac:dyDescent="0.25">
      <c r="A74" s="20"/>
      <c r="B74" s="19" t="s">
        <v>433</v>
      </c>
      <c r="C74" s="20"/>
      <c r="D74" s="35">
        <v>46</v>
      </c>
      <c r="E74" s="35">
        <v>51</v>
      </c>
      <c r="F74" s="515">
        <f t="shared" si="3"/>
        <v>90.196078431372555</v>
      </c>
      <c r="G74" s="35">
        <v>48</v>
      </c>
      <c r="H74" s="35">
        <v>49</v>
      </c>
      <c r="I74" s="35">
        <v>50</v>
      </c>
      <c r="J74" s="35">
        <v>51</v>
      </c>
      <c r="K74" s="35">
        <v>51</v>
      </c>
    </row>
    <row r="75" spans="1:12" x14ac:dyDescent="0.25">
      <c r="A75" s="20"/>
      <c r="B75" s="19" t="s">
        <v>434</v>
      </c>
      <c r="C75" s="20"/>
      <c r="D75" s="35">
        <v>45</v>
      </c>
      <c r="E75" s="35">
        <v>50</v>
      </c>
      <c r="F75" s="515">
        <f t="shared" si="3"/>
        <v>90</v>
      </c>
      <c r="G75" s="35">
        <v>46</v>
      </c>
      <c r="H75" s="35">
        <v>47</v>
      </c>
      <c r="I75" s="35">
        <v>48</v>
      </c>
      <c r="J75" s="35">
        <v>49</v>
      </c>
      <c r="K75" s="35">
        <v>50</v>
      </c>
    </row>
    <row r="76" spans="1:12" x14ac:dyDescent="0.25">
      <c r="A76" s="20"/>
      <c r="B76" s="19" t="s">
        <v>435</v>
      </c>
      <c r="C76" s="20"/>
      <c r="D76" s="35">
        <v>45</v>
      </c>
      <c r="E76" s="35">
        <v>50</v>
      </c>
      <c r="F76" s="515">
        <f t="shared" si="3"/>
        <v>90</v>
      </c>
      <c r="G76" s="35">
        <v>46</v>
      </c>
      <c r="H76" s="35">
        <v>48</v>
      </c>
      <c r="I76" s="35">
        <v>49</v>
      </c>
      <c r="J76" s="35">
        <v>50</v>
      </c>
      <c r="K76" s="35">
        <v>50</v>
      </c>
    </row>
    <row r="77" spans="1:12" x14ac:dyDescent="0.25">
      <c r="A77" s="20"/>
      <c r="B77" s="19" t="s">
        <v>436</v>
      </c>
      <c r="C77" s="20"/>
      <c r="D77" s="35">
        <v>46</v>
      </c>
      <c r="E77" s="35">
        <v>51</v>
      </c>
      <c r="F77" s="515">
        <f t="shared" si="3"/>
        <v>90.196078431372555</v>
      </c>
      <c r="G77" s="35">
        <v>48</v>
      </c>
      <c r="H77" s="35">
        <v>49</v>
      </c>
      <c r="I77" s="35">
        <v>50</v>
      </c>
      <c r="J77" s="35">
        <v>51</v>
      </c>
      <c r="K77" s="35">
        <v>51</v>
      </c>
    </row>
    <row r="78" spans="1:12" x14ac:dyDescent="0.25">
      <c r="A78" s="20"/>
      <c r="B78" s="19" t="s">
        <v>437</v>
      </c>
      <c r="C78" s="20"/>
      <c r="D78" s="35">
        <v>46</v>
      </c>
      <c r="E78" s="35">
        <v>51</v>
      </c>
      <c r="F78" s="515">
        <f t="shared" si="3"/>
        <v>90.196078431372555</v>
      </c>
      <c r="G78" s="35">
        <v>48</v>
      </c>
      <c r="H78" s="35">
        <v>49</v>
      </c>
      <c r="I78" s="35">
        <v>50</v>
      </c>
      <c r="J78" s="35">
        <v>51</v>
      </c>
      <c r="K78" s="35">
        <v>51</v>
      </c>
    </row>
    <row r="79" spans="1:12" x14ac:dyDescent="0.25">
      <c r="A79" s="20"/>
      <c r="B79" s="19" t="s">
        <v>438</v>
      </c>
      <c r="C79" s="20"/>
      <c r="D79" s="35">
        <v>45</v>
      </c>
      <c r="E79" s="35">
        <v>50</v>
      </c>
      <c r="F79" s="515">
        <f t="shared" si="3"/>
        <v>90</v>
      </c>
      <c r="G79" s="35">
        <v>48</v>
      </c>
      <c r="H79" s="35">
        <v>48</v>
      </c>
      <c r="I79" s="35">
        <v>49</v>
      </c>
      <c r="J79" s="35">
        <v>50</v>
      </c>
      <c r="K79" s="35">
        <v>50</v>
      </c>
    </row>
    <row r="80" spans="1:12" x14ac:dyDescent="0.25">
      <c r="A80" s="20"/>
      <c r="B80" s="19" t="s">
        <v>439</v>
      </c>
      <c r="C80" s="20"/>
      <c r="D80" s="35">
        <v>45</v>
      </c>
      <c r="E80" s="35">
        <v>50</v>
      </c>
      <c r="F80" s="520">
        <f t="shared" si="3"/>
        <v>90</v>
      </c>
      <c r="G80" s="35">
        <v>46</v>
      </c>
      <c r="H80" s="35">
        <v>47</v>
      </c>
      <c r="I80" s="35">
        <v>48</v>
      </c>
      <c r="J80" s="35">
        <v>49</v>
      </c>
      <c r="K80" s="35">
        <v>50</v>
      </c>
    </row>
    <row r="81" spans="1:11" x14ac:dyDescent="0.25">
      <c r="A81" s="20"/>
      <c r="B81" s="19" t="s">
        <v>440</v>
      </c>
      <c r="C81" s="20"/>
      <c r="D81" s="35">
        <v>46</v>
      </c>
      <c r="E81" s="35">
        <v>50</v>
      </c>
      <c r="F81" s="515">
        <f t="shared" si="3"/>
        <v>92</v>
      </c>
      <c r="G81" s="35">
        <v>48</v>
      </c>
      <c r="H81" s="35">
        <v>49</v>
      </c>
      <c r="I81" s="35">
        <v>50</v>
      </c>
      <c r="J81" s="35">
        <v>50</v>
      </c>
      <c r="K81" s="35">
        <v>50</v>
      </c>
    </row>
    <row r="82" spans="1:11" x14ac:dyDescent="0.25">
      <c r="A82" s="20"/>
      <c r="B82" s="19" t="s">
        <v>441</v>
      </c>
      <c r="C82" s="20"/>
      <c r="D82" s="35">
        <v>45</v>
      </c>
      <c r="E82" s="35">
        <v>50</v>
      </c>
      <c r="F82" s="520">
        <f t="shared" si="3"/>
        <v>90</v>
      </c>
      <c r="G82" s="35">
        <v>46</v>
      </c>
      <c r="H82" s="35">
        <v>47</v>
      </c>
      <c r="I82" s="35">
        <v>48</v>
      </c>
      <c r="J82" s="35">
        <v>49</v>
      </c>
      <c r="K82" s="35">
        <v>50</v>
      </c>
    </row>
    <row r="83" spans="1:11" x14ac:dyDescent="0.25">
      <c r="A83" s="20"/>
      <c r="B83" s="19" t="s">
        <v>442</v>
      </c>
      <c r="C83" s="20"/>
      <c r="D83" s="35">
        <v>45</v>
      </c>
      <c r="E83" s="35">
        <v>50</v>
      </c>
      <c r="F83" s="515">
        <f t="shared" si="3"/>
        <v>90</v>
      </c>
      <c r="G83" s="35">
        <v>47</v>
      </c>
      <c r="H83" s="35">
        <v>48</v>
      </c>
      <c r="I83" s="35">
        <v>49</v>
      </c>
      <c r="J83" s="35">
        <v>50</v>
      </c>
      <c r="K83" s="35">
        <v>50</v>
      </c>
    </row>
    <row r="84" spans="1:11" s="56" customFormat="1" x14ac:dyDescent="0.25">
      <c r="A84" s="32"/>
      <c r="B84" s="677" t="s">
        <v>415</v>
      </c>
      <c r="C84" s="678"/>
      <c r="D84" s="678"/>
      <c r="E84" s="678"/>
      <c r="F84" s="678"/>
      <c r="G84" s="678"/>
      <c r="H84" s="678"/>
      <c r="I84" s="678"/>
      <c r="J84" s="678"/>
      <c r="K84" s="679"/>
    </row>
    <row r="85" spans="1:11" x14ac:dyDescent="0.25">
      <c r="A85" s="20"/>
      <c r="B85" s="33" t="s">
        <v>140</v>
      </c>
      <c r="C85" s="20" t="s">
        <v>1</v>
      </c>
      <c r="D85" s="27">
        <v>43.1</v>
      </c>
      <c r="E85" s="27">
        <v>63</v>
      </c>
      <c r="F85" s="30">
        <f t="shared" si="3"/>
        <v>68.412698412698418</v>
      </c>
      <c r="G85" s="27">
        <v>56.8</v>
      </c>
      <c r="H85" s="27">
        <v>58.1</v>
      </c>
      <c r="I85" s="27">
        <v>60</v>
      </c>
      <c r="J85" s="27">
        <v>62</v>
      </c>
      <c r="K85" s="27">
        <v>63</v>
      </c>
    </row>
    <row r="86" spans="1:11" x14ac:dyDescent="0.25">
      <c r="A86" s="20"/>
      <c r="B86" s="19" t="s">
        <v>432</v>
      </c>
      <c r="C86" s="20"/>
      <c r="D86" s="27">
        <v>2.6</v>
      </c>
      <c r="E86" s="27">
        <v>45.6</v>
      </c>
      <c r="F86" s="512">
        <f t="shared" si="3"/>
        <v>5.7017543859649118</v>
      </c>
      <c r="G86" s="27">
        <v>18.100000000000001</v>
      </c>
      <c r="H86" s="27">
        <v>18.100000000000001</v>
      </c>
      <c r="I86" s="27">
        <v>18.100000000000001</v>
      </c>
      <c r="J86" s="27">
        <v>18.100000000000001</v>
      </c>
      <c r="K86" s="27">
        <v>45.6</v>
      </c>
    </row>
    <row r="87" spans="1:11" x14ac:dyDescent="0.25">
      <c r="A87" s="20"/>
      <c r="B87" s="19" t="s">
        <v>433</v>
      </c>
      <c r="C87" s="20"/>
      <c r="D87" s="27">
        <v>46.9</v>
      </c>
      <c r="E87" s="27">
        <v>46.9</v>
      </c>
      <c r="F87" s="512">
        <f t="shared" si="3"/>
        <v>100</v>
      </c>
      <c r="G87" s="27">
        <v>46.9</v>
      </c>
      <c r="H87" s="27">
        <v>46.9</v>
      </c>
      <c r="I87" s="27">
        <v>46.9</v>
      </c>
      <c r="J87" s="27">
        <v>46.9</v>
      </c>
      <c r="K87" s="27">
        <v>46.9</v>
      </c>
    </row>
    <row r="88" spans="1:11" x14ac:dyDescent="0.25">
      <c r="A88" s="20"/>
      <c r="B88" s="19" t="s">
        <v>434</v>
      </c>
      <c r="C88" s="20"/>
      <c r="D88" s="27">
        <v>61.2</v>
      </c>
      <c r="E88" s="27">
        <v>81.3</v>
      </c>
      <c r="F88" s="512">
        <f t="shared" si="3"/>
        <v>75.276752767527682</v>
      </c>
      <c r="G88" s="27">
        <v>81.3</v>
      </c>
      <c r="H88" s="27">
        <v>81.3</v>
      </c>
      <c r="I88" s="27">
        <v>81.3</v>
      </c>
      <c r="J88" s="27">
        <v>81.3</v>
      </c>
      <c r="K88" s="27">
        <v>81.3</v>
      </c>
    </row>
    <row r="89" spans="1:11" x14ac:dyDescent="0.25">
      <c r="A89" s="20"/>
      <c r="B89" s="19" t="s">
        <v>435</v>
      </c>
      <c r="C89" s="20"/>
      <c r="D89" s="27">
        <v>43.8</v>
      </c>
      <c r="E89" s="27">
        <v>62.9</v>
      </c>
      <c r="F89" s="512">
        <f t="shared" si="3"/>
        <v>69.634340222575517</v>
      </c>
      <c r="G89" s="27">
        <v>62.9</v>
      </c>
      <c r="H89" s="27">
        <v>62.9</v>
      </c>
      <c r="I89" s="27">
        <v>62.9</v>
      </c>
      <c r="J89" s="27">
        <v>62.9</v>
      </c>
      <c r="K89" s="27">
        <v>62.9</v>
      </c>
    </row>
    <row r="90" spans="1:11" x14ac:dyDescent="0.25">
      <c r="A90" s="20"/>
      <c r="B90" s="19" t="s">
        <v>436</v>
      </c>
      <c r="C90" s="20"/>
      <c r="D90" s="27">
        <v>47.1</v>
      </c>
      <c r="E90" s="27">
        <v>88.5</v>
      </c>
      <c r="F90" s="512">
        <f t="shared" si="3"/>
        <v>53.220338983050851</v>
      </c>
      <c r="G90" s="27">
        <v>88.5</v>
      </c>
      <c r="H90" s="27">
        <v>88.5</v>
      </c>
      <c r="I90" s="27">
        <v>88.5</v>
      </c>
      <c r="J90" s="27">
        <v>88.5</v>
      </c>
      <c r="K90" s="27">
        <v>88.5</v>
      </c>
    </row>
    <row r="91" spans="1:11" x14ac:dyDescent="0.25">
      <c r="A91" s="20"/>
      <c r="B91" s="19" t="s">
        <v>437</v>
      </c>
      <c r="C91" s="20"/>
      <c r="D91" s="27">
        <v>20.6</v>
      </c>
      <c r="E91" s="27">
        <v>31</v>
      </c>
      <c r="F91" s="512">
        <f t="shared" si="3"/>
        <v>66.451612903225808</v>
      </c>
      <c r="G91" s="27">
        <v>31</v>
      </c>
      <c r="H91" s="27">
        <v>31</v>
      </c>
      <c r="I91" s="27">
        <v>31</v>
      </c>
      <c r="J91" s="27">
        <v>31</v>
      </c>
      <c r="K91" s="27">
        <v>31</v>
      </c>
    </row>
    <row r="92" spans="1:11" x14ac:dyDescent="0.25">
      <c r="A92" s="20"/>
      <c r="B92" s="19" t="s">
        <v>438</v>
      </c>
      <c r="C92" s="20"/>
      <c r="D92" s="27">
        <v>40.5</v>
      </c>
      <c r="E92" s="27">
        <v>40.5</v>
      </c>
      <c r="F92" s="512">
        <f t="shared" si="3"/>
        <v>100</v>
      </c>
      <c r="G92" s="27">
        <v>40.5</v>
      </c>
      <c r="H92" s="27">
        <v>40.5</v>
      </c>
      <c r="I92" s="27">
        <v>40.5</v>
      </c>
      <c r="J92" s="27">
        <v>40.5</v>
      </c>
      <c r="K92" s="27">
        <v>40.5</v>
      </c>
    </row>
    <row r="93" spans="1:11" x14ac:dyDescent="0.25">
      <c r="A93" s="20"/>
      <c r="B93" s="19" t="s">
        <v>439</v>
      </c>
      <c r="C93" s="20"/>
      <c r="D93" s="27">
        <v>37.4</v>
      </c>
      <c r="E93" s="27">
        <v>47.6</v>
      </c>
      <c r="F93" s="512">
        <f t="shared" si="3"/>
        <v>78.571428571428569</v>
      </c>
      <c r="G93" s="27">
        <v>47.6</v>
      </c>
      <c r="H93" s="27">
        <v>47.6</v>
      </c>
      <c r="I93" s="27">
        <v>47.6</v>
      </c>
      <c r="J93" s="27">
        <v>47.6</v>
      </c>
      <c r="K93" s="27">
        <v>47.6</v>
      </c>
    </row>
    <row r="94" spans="1:11" x14ac:dyDescent="0.25">
      <c r="A94" s="20"/>
      <c r="B94" s="19" t="s">
        <v>440</v>
      </c>
      <c r="C94" s="20"/>
      <c r="D94" s="27">
        <v>30.9</v>
      </c>
      <c r="E94" s="27">
        <v>30.9</v>
      </c>
      <c r="F94" s="512">
        <f t="shared" si="3"/>
        <v>100</v>
      </c>
      <c r="G94" s="27">
        <v>30.9</v>
      </c>
      <c r="H94" s="27">
        <v>30.9</v>
      </c>
      <c r="I94" s="27">
        <v>30.9</v>
      </c>
      <c r="J94" s="27">
        <v>30.9</v>
      </c>
      <c r="K94" s="27">
        <v>30.9</v>
      </c>
    </row>
    <row r="95" spans="1:11" x14ac:dyDescent="0.25">
      <c r="A95" s="20"/>
      <c r="B95" s="19" t="s">
        <v>441</v>
      </c>
      <c r="C95" s="20"/>
      <c r="D95" s="27">
        <v>70.099999999999994</v>
      </c>
      <c r="E95" s="27">
        <v>90.3</v>
      </c>
      <c r="F95" s="512">
        <f t="shared" si="3"/>
        <v>77.630121816168327</v>
      </c>
      <c r="G95" s="27">
        <v>85.5</v>
      </c>
      <c r="H95" s="27">
        <v>86.9</v>
      </c>
      <c r="I95" s="27">
        <v>90.3</v>
      </c>
      <c r="J95" s="27">
        <v>90.3</v>
      </c>
      <c r="K95" s="27">
        <v>90.3</v>
      </c>
    </row>
    <row r="96" spans="1:11" x14ac:dyDescent="0.25">
      <c r="A96" s="20"/>
      <c r="B96" s="19" t="s">
        <v>442</v>
      </c>
      <c r="C96" s="20"/>
      <c r="D96" s="27">
        <v>68.099999999999994</v>
      </c>
      <c r="E96" s="27">
        <v>84</v>
      </c>
      <c r="F96" s="512">
        <f t="shared" si="3"/>
        <v>81.071428571428555</v>
      </c>
      <c r="G96" s="27">
        <v>84</v>
      </c>
      <c r="H96" s="27">
        <v>84</v>
      </c>
      <c r="I96" s="27">
        <v>84</v>
      </c>
      <c r="J96" s="27">
        <v>84</v>
      </c>
      <c r="K96" s="27">
        <v>84</v>
      </c>
    </row>
    <row r="97" spans="1:12" s="55" customFormat="1" x14ac:dyDescent="0.25">
      <c r="A97" s="47"/>
      <c r="B97" s="677" t="s">
        <v>416</v>
      </c>
      <c r="C97" s="678"/>
      <c r="D97" s="678"/>
      <c r="E97" s="678"/>
      <c r="F97" s="678"/>
      <c r="G97" s="678"/>
      <c r="H97" s="678"/>
      <c r="I97" s="678"/>
      <c r="J97" s="678"/>
      <c r="K97" s="679"/>
    </row>
    <row r="98" spans="1:12" x14ac:dyDescent="0.25">
      <c r="A98" s="20"/>
      <c r="B98" s="33" t="s">
        <v>140</v>
      </c>
      <c r="C98" s="20" t="s">
        <v>1</v>
      </c>
      <c r="D98" s="27">
        <v>97.2</v>
      </c>
      <c r="E98" s="27">
        <v>100</v>
      </c>
      <c r="F98" s="30">
        <f t="shared" si="3"/>
        <v>97.2</v>
      </c>
      <c r="G98" s="27">
        <v>100</v>
      </c>
      <c r="H98" s="27">
        <v>100</v>
      </c>
      <c r="I98" s="27">
        <v>100</v>
      </c>
      <c r="J98" s="27">
        <v>100</v>
      </c>
      <c r="K98" s="27">
        <v>100</v>
      </c>
    </row>
    <row r="99" spans="1:12" x14ac:dyDescent="0.25">
      <c r="A99" s="20"/>
      <c r="B99" s="19" t="s">
        <v>432</v>
      </c>
      <c r="C99" s="20"/>
      <c r="D99" s="23">
        <v>100</v>
      </c>
      <c r="E99" s="27">
        <v>100</v>
      </c>
      <c r="F99" s="514">
        <f t="shared" si="3"/>
        <v>100</v>
      </c>
      <c r="G99" s="27">
        <v>100</v>
      </c>
      <c r="H99" s="27">
        <v>100</v>
      </c>
      <c r="I99" s="27">
        <v>100</v>
      </c>
      <c r="J99" s="27">
        <v>100</v>
      </c>
      <c r="K99" s="27">
        <v>100</v>
      </c>
      <c r="L99" s="54" t="s">
        <v>445</v>
      </c>
    </row>
    <row r="100" spans="1:12" x14ac:dyDescent="0.25">
      <c r="A100" s="20"/>
      <c r="B100" s="19" t="s">
        <v>433</v>
      </c>
      <c r="C100" s="20"/>
      <c r="D100" s="23">
        <v>100</v>
      </c>
      <c r="E100" s="27">
        <v>100</v>
      </c>
      <c r="F100" s="513">
        <f t="shared" si="3"/>
        <v>100</v>
      </c>
      <c r="G100" s="27">
        <v>100</v>
      </c>
      <c r="H100" s="27">
        <v>100</v>
      </c>
      <c r="I100" s="27">
        <v>100</v>
      </c>
      <c r="J100" s="27">
        <v>100</v>
      </c>
      <c r="K100" s="27">
        <v>100</v>
      </c>
    </row>
    <row r="101" spans="1:12" x14ac:dyDescent="0.25">
      <c r="A101" s="20"/>
      <c r="B101" s="19" t="s">
        <v>434</v>
      </c>
      <c r="C101" s="20"/>
      <c r="D101" s="23">
        <v>100</v>
      </c>
      <c r="E101" s="27">
        <v>100</v>
      </c>
      <c r="F101" s="514">
        <f t="shared" si="3"/>
        <v>100</v>
      </c>
      <c r="G101" s="27">
        <v>100</v>
      </c>
      <c r="H101" s="27">
        <v>100</v>
      </c>
      <c r="I101" s="27">
        <v>100</v>
      </c>
      <c r="J101" s="27">
        <v>100</v>
      </c>
      <c r="K101" s="27">
        <v>100</v>
      </c>
      <c r="L101" s="54" t="s">
        <v>446</v>
      </c>
    </row>
    <row r="102" spans="1:12" x14ac:dyDescent="0.25">
      <c r="A102" s="20"/>
      <c r="B102" s="19" t="s">
        <v>435</v>
      </c>
      <c r="C102" s="20"/>
      <c r="D102" s="23">
        <v>100</v>
      </c>
      <c r="E102" s="27">
        <v>100</v>
      </c>
      <c r="F102" s="513">
        <f t="shared" si="3"/>
        <v>100</v>
      </c>
      <c r="G102" s="27">
        <v>100</v>
      </c>
      <c r="H102" s="27">
        <v>100</v>
      </c>
      <c r="I102" s="27">
        <v>100</v>
      </c>
      <c r="J102" s="27">
        <v>100</v>
      </c>
      <c r="K102" s="27">
        <v>100</v>
      </c>
    </row>
    <row r="103" spans="1:12" x14ac:dyDescent="0.25">
      <c r="A103" s="20"/>
      <c r="B103" s="19" t="s">
        <v>436</v>
      </c>
      <c r="C103" s="20"/>
      <c r="D103" s="23">
        <v>100</v>
      </c>
      <c r="E103" s="27">
        <v>100</v>
      </c>
      <c r="F103" s="513">
        <f t="shared" si="3"/>
        <v>100</v>
      </c>
      <c r="G103" s="27">
        <v>100</v>
      </c>
      <c r="H103" s="27">
        <v>100</v>
      </c>
      <c r="I103" s="27">
        <v>100</v>
      </c>
      <c r="J103" s="27">
        <v>100</v>
      </c>
      <c r="K103" s="27">
        <v>100</v>
      </c>
    </row>
    <row r="104" spans="1:12" x14ac:dyDescent="0.25">
      <c r="A104" s="20"/>
      <c r="B104" s="19" t="s">
        <v>437</v>
      </c>
      <c r="C104" s="20"/>
      <c r="D104" s="23">
        <v>0</v>
      </c>
      <c r="E104" s="27">
        <v>100</v>
      </c>
      <c r="F104" s="512">
        <f t="shared" si="3"/>
        <v>0</v>
      </c>
      <c r="G104" s="27">
        <v>100</v>
      </c>
      <c r="H104" s="27">
        <v>100</v>
      </c>
      <c r="I104" s="27">
        <v>100</v>
      </c>
      <c r="J104" s="27">
        <v>100</v>
      </c>
      <c r="K104" s="27">
        <v>100</v>
      </c>
    </row>
    <row r="105" spans="1:12" ht="45" x14ac:dyDescent="0.25">
      <c r="A105" s="20"/>
      <c r="B105" s="19" t="s">
        <v>438</v>
      </c>
      <c r="C105" s="20"/>
      <c r="D105" s="23">
        <v>100</v>
      </c>
      <c r="E105" s="27">
        <v>100</v>
      </c>
      <c r="F105" s="514">
        <f t="shared" si="3"/>
        <v>100</v>
      </c>
      <c r="G105" s="27">
        <v>100</v>
      </c>
      <c r="H105" s="27">
        <v>100</v>
      </c>
      <c r="I105" s="27">
        <v>100</v>
      </c>
      <c r="J105" s="27">
        <v>100</v>
      </c>
      <c r="K105" s="27">
        <v>100</v>
      </c>
      <c r="L105" s="315" t="s">
        <v>447</v>
      </c>
    </row>
    <row r="106" spans="1:12" x14ac:dyDescent="0.25">
      <c r="A106" s="20"/>
      <c r="B106" s="19" t="s">
        <v>439</v>
      </c>
      <c r="C106" s="20"/>
      <c r="D106" s="23">
        <v>100</v>
      </c>
      <c r="E106" s="27">
        <v>100</v>
      </c>
      <c r="F106" s="513">
        <f t="shared" si="3"/>
        <v>100</v>
      </c>
      <c r="G106" s="27">
        <v>100</v>
      </c>
      <c r="H106" s="27">
        <v>100</v>
      </c>
      <c r="I106" s="27">
        <v>100</v>
      </c>
      <c r="J106" s="27">
        <v>100</v>
      </c>
      <c r="K106" s="27">
        <v>100</v>
      </c>
      <c r="L106" s="528"/>
    </row>
    <row r="107" spans="1:12" x14ac:dyDescent="0.25">
      <c r="A107" s="20"/>
      <c r="B107" s="19" t="s">
        <v>440</v>
      </c>
      <c r="C107" s="20"/>
      <c r="D107" s="23">
        <v>100</v>
      </c>
      <c r="E107" s="27">
        <v>100</v>
      </c>
      <c r="F107" s="513">
        <f t="shared" si="3"/>
        <v>100</v>
      </c>
      <c r="G107" s="27">
        <v>100</v>
      </c>
      <c r="H107" s="27">
        <v>100</v>
      </c>
      <c r="I107" s="27">
        <v>100</v>
      </c>
      <c r="J107" s="27">
        <v>100</v>
      </c>
      <c r="K107" s="27">
        <v>100</v>
      </c>
      <c r="L107" s="528"/>
    </row>
    <row r="108" spans="1:12" x14ac:dyDescent="0.25">
      <c r="A108" s="20"/>
      <c r="B108" s="19" t="s">
        <v>441</v>
      </c>
      <c r="C108" s="20"/>
      <c r="D108" s="23">
        <v>100</v>
      </c>
      <c r="E108" s="27">
        <v>100</v>
      </c>
      <c r="F108" s="513">
        <f t="shared" si="3"/>
        <v>100</v>
      </c>
      <c r="G108" s="27">
        <v>100</v>
      </c>
      <c r="H108" s="27">
        <v>100</v>
      </c>
      <c r="I108" s="27">
        <v>100</v>
      </c>
      <c r="J108" s="27">
        <v>100</v>
      </c>
      <c r="K108" s="27">
        <v>100</v>
      </c>
      <c r="L108" s="528"/>
    </row>
    <row r="109" spans="1:12" ht="30" x14ac:dyDescent="0.25">
      <c r="A109" s="20"/>
      <c r="B109" s="19" t="s">
        <v>442</v>
      </c>
      <c r="C109" s="20"/>
      <c r="D109" s="23">
        <v>100</v>
      </c>
      <c r="E109" s="27">
        <v>100</v>
      </c>
      <c r="F109" s="514">
        <f t="shared" si="3"/>
        <v>100</v>
      </c>
      <c r="G109" s="27">
        <v>100</v>
      </c>
      <c r="H109" s="27">
        <v>100</v>
      </c>
      <c r="I109" s="27">
        <v>100</v>
      </c>
      <c r="J109" s="27">
        <v>100</v>
      </c>
      <c r="K109" s="27">
        <v>100</v>
      </c>
      <c r="L109" s="315" t="s">
        <v>448</v>
      </c>
    </row>
    <row r="110" spans="1:12" s="55" customFormat="1" x14ac:dyDescent="0.25">
      <c r="A110" s="47"/>
      <c r="B110" s="677" t="s">
        <v>417</v>
      </c>
      <c r="C110" s="678"/>
      <c r="D110" s="678"/>
      <c r="E110" s="678"/>
      <c r="F110" s="678"/>
      <c r="G110" s="678"/>
      <c r="H110" s="678"/>
      <c r="I110" s="678"/>
      <c r="J110" s="678"/>
      <c r="K110" s="678"/>
    </row>
    <row r="111" spans="1:12" s="57" customFormat="1" x14ac:dyDescent="0.25">
      <c r="A111" s="23"/>
      <c r="B111" s="33" t="s">
        <v>140</v>
      </c>
      <c r="C111" s="23" t="s">
        <v>1</v>
      </c>
      <c r="D111" s="23">
        <v>20</v>
      </c>
      <c r="E111" s="23">
        <v>35</v>
      </c>
      <c r="F111" s="30">
        <f t="shared" si="3"/>
        <v>57.142857142857139</v>
      </c>
      <c r="G111" s="24">
        <v>35</v>
      </c>
      <c r="H111" s="24">
        <v>35</v>
      </c>
      <c r="I111" s="24">
        <v>35</v>
      </c>
      <c r="J111" s="24">
        <v>35</v>
      </c>
      <c r="K111" s="24">
        <v>35</v>
      </c>
    </row>
    <row r="112" spans="1:12" s="57" customFormat="1" x14ac:dyDescent="0.25">
      <c r="A112" s="23"/>
      <c r="B112" s="19" t="s">
        <v>432</v>
      </c>
      <c r="C112" s="23"/>
      <c r="D112" s="23">
        <v>0</v>
      </c>
      <c r="E112" s="23">
        <v>0</v>
      </c>
      <c r="F112" s="512">
        <v>0</v>
      </c>
      <c r="G112" s="23"/>
      <c r="H112" s="23"/>
      <c r="I112" s="23"/>
      <c r="J112" s="23"/>
      <c r="K112" s="23"/>
    </row>
    <row r="113" spans="1:11" s="57" customFormat="1" x14ac:dyDescent="0.25">
      <c r="A113" s="23"/>
      <c r="B113" s="19" t="s">
        <v>433</v>
      </c>
      <c r="C113" s="23"/>
      <c r="D113" s="23">
        <v>0</v>
      </c>
      <c r="E113" s="23">
        <v>0</v>
      </c>
      <c r="F113" s="512">
        <v>0</v>
      </c>
      <c r="G113" s="23"/>
      <c r="H113" s="23"/>
      <c r="I113" s="23"/>
      <c r="J113" s="23"/>
      <c r="K113" s="23"/>
    </row>
    <row r="114" spans="1:11" s="57" customFormat="1" x14ac:dyDescent="0.25">
      <c r="A114" s="23"/>
      <c r="B114" s="19" t="s">
        <v>434</v>
      </c>
      <c r="C114" s="23"/>
      <c r="D114" s="23">
        <v>0</v>
      </c>
      <c r="E114" s="23">
        <v>0</v>
      </c>
      <c r="F114" s="512">
        <v>0</v>
      </c>
      <c r="G114" s="23"/>
      <c r="H114" s="23"/>
      <c r="I114" s="23"/>
      <c r="J114" s="23"/>
      <c r="K114" s="23"/>
    </row>
    <row r="115" spans="1:11" s="57" customFormat="1" x14ac:dyDescent="0.25">
      <c r="A115" s="23"/>
      <c r="B115" s="19" t="s">
        <v>435</v>
      </c>
      <c r="C115" s="23"/>
      <c r="D115" s="23">
        <v>0</v>
      </c>
      <c r="E115" s="23">
        <v>0</v>
      </c>
      <c r="F115" s="512">
        <v>0</v>
      </c>
      <c r="G115" s="23"/>
      <c r="H115" s="23"/>
      <c r="I115" s="23"/>
      <c r="J115" s="23"/>
      <c r="K115" s="23"/>
    </row>
    <row r="116" spans="1:11" s="57" customFormat="1" x14ac:dyDescent="0.25">
      <c r="A116" s="23"/>
      <c r="B116" s="19" t="s">
        <v>436</v>
      </c>
      <c r="C116" s="23"/>
      <c r="D116" s="23">
        <v>0</v>
      </c>
      <c r="E116" s="23">
        <v>0</v>
      </c>
      <c r="F116" s="512">
        <v>0</v>
      </c>
      <c r="G116" s="23"/>
      <c r="H116" s="23"/>
      <c r="I116" s="23"/>
      <c r="J116" s="23"/>
      <c r="K116" s="23"/>
    </row>
    <row r="117" spans="1:11" s="57" customFormat="1" x14ac:dyDescent="0.25">
      <c r="A117" s="23"/>
      <c r="B117" s="19" t="s">
        <v>437</v>
      </c>
      <c r="C117" s="23"/>
      <c r="D117" s="23">
        <v>0</v>
      </c>
      <c r="E117" s="23">
        <v>0</v>
      </c>
      <c r="F117" s="512">
        <v>0</v>
      </c>
      <c r="G117" s="23"/>
      <c r="H117" s="23"/>
      <c r="I117" s="23"/>
      <c r="J117" s="23"/>
      <c r="K117" s="23"/>
    </row>
    <row r="118" spans="1:11" s="57" customFormat="1" x14ac:dyDescent="0.25">
      <c r="A118" s="23"/>
      <c r="B118" s="19" t="s">
        <v>438</v>
      </c>
      <c r="C118" s="23"/>
      <c r="D118" s="23">
        <v>0</v>
      </c>
      <c r="E118" s="23">
        <v>0</v>
      </c>
      <c r="F118" s="512">
        <v>0</v>
      </c>
      <c r="G118" s="23"/>
      <c r="H118" s="23"/>
      <c r="I118" s="23"/>
      <c r="J118" s="23"/>
      <c r="K118" s="23"/>
    </row>
    <row r="119" spans="1:11" s="57" customFormat="1" x14ac:dyDescent="0.25">
      <c r="A119" s="23"/>
      <c r="B119" s="19" t="s">
        <v>439</v>
      </c>
      <c r="C119" s="23"/>
      <c r="D119" s="23">
        <v>0</v>
      </c>
      <c r="E119" s="23">
        <v>0</v>
      </c>
      <c r="F119" s="512">
        <v>0</v>
      </c>
      <c r="G119" s="23"/>
      <c r="H119" s="23"/>
      <c r="I119" s="23"/>
      <c r="J119" s="23"/>
      <c r="K119" s="23"/>
    </row>
    <row r="120" spans="1:11" s="57" customFormat="1" x14ac:dyDescent="0.25">
      <c r="A120" s="23"/>
      <c r="B120" s="19" t="s">
        <v>440</v>
      </c>
      <c r="C120" s="23"/>
      <c r="D120" s="23">
        <v>0</v>
      </c>
      <c r="E120" s="23">
        <v>0</v>
      </c>
      <c r="F120" s="512">
        <v>0</v>
      </c>
      <c r="G120" s="23"/>
      <c r="H120" s="23"/>
      <c r="I120" s="23"/>
      <c r="J120" s="23"/>
      <c r="K120" s="23"/>
    </row>
    <row r="121" spans="1:11" s="57" customFormat="1" x14ac:dyDescent="0.25">
      <c r="A121" s="23"/>
      <c r="B121" s="19" t="s">
        <v>441</v>
      </c>
      <c r="C121" s="23"/>
      <c r="D121" s="23">
        <v>20</v>
      </c>
      <c r="E121" s="23">
        <v>35</v>
      </c>
      <c r="F121" s="512">
        <f t="shared" ref="F121" si="4">D121/E121*100</f>
        <v>57.142857142857139</v>
      </c>
      <c r="G121" s="24">
        <v>35</v>
      </c>
      <c r="H121" s="24">
        <v>35</v>
      </c>
      <c r="I121" s="24">
        <v>35</v>
      </c>
      <c r="J121" s="24">
        <v>35</v>
      </c>
      <c r="K121" s="24">
        <v>35</v>
      </c>
    </row>
    <row r="122" spans="1:11" x14ac:dyDescent="0.25">
      <c r="A122" s="20"/>
      <c r="B122" s="19" t="s">
        <v>442</v>
      </c>
      <c r="C122" s="20"/>
      <c r="D122" s="23">
        <v>0</v>
      </c>
      <c r="E122" s="23">
        <v>0</v>
      </c>
      <c r="F122" s="512">
        <v>0</v>
      </c>
      <c r="G122" s="23"/>
      <c r="H122" s="23"/>
      <c r="I122" s="23"/>
      <c r="J122" s="23"/>
      <c r="K122" s="23"/>
    </row>
    <row r="123" spans="1:11" s="56" customFormat="1" x14ac:dyDescent="0.25">
      <c r="A123" s="32"/>
      <c r="B123" s="677" t="s">
        <v>418</v>
      </c>
      <c r="C123" s="678"/>
      <c r="D123" s="678"/>
      <c r="E123" s="678"/>
      <c r="F123" s="678"/>
      <c r="G123" s="678"/>
      <c r="H123" s="678"/>
      <c r="I123" s="678"/>
      <c r="J123" s="678"/>
      <c r="K123" s="679"/>
    </row>
    <row r="124" spans="1:11" x14ac:dyDescent="0.25">
      <c r="A124" s="20"/>
      <c r="B124" s="33" t="s">
        <v>140</v>
      </c>
      <c r="C124" s="23" t="s">
        <v>1</v>
      </c>
      <c r="D124" s="27">
        <v>58</v>
      </c>
      <c r="E124" s="27">
        <v>100</v>
      </c>
      <c r="F124" s="30">
        <f t="shared" ref="F124:F174" si="5">D124/E124*100</f>
        <v>57.999999999999993</v>
      </c>
      <c r="G124" s="27">
        <v>70</v>
      </c>
      <c r="H124" s="27">
        <v>80</v>
      </c>
      <c r="I124" s="27">
        <v>90</v>
      </c>
      <c r="J124" s="27">
        <v>100</v>
      </c>
      <c r="K124" s="27">
        <v>100</v>
      </c>
    </row>
    <row r="125" spans="1:11" x14ac:dyDescent="0.25">
      <c r="A125" s="20"/>
      <c r="B125" s="19" t="s">
        <v>432</v>
      </c>
      <c r="C125" s="23"/>
      <c r="D125" s="27">
        <v>100</v>
      </c>
      <c r="E125" s="453">
        <v>100</v>
      </c>
      <c r="F125" s="517">
        <f t="shared" si="5"/>
        <v>100</v>
      </c>
      <c r="G125" s="454">
        <v>100</v>
      </c>
      <c r="H125" s="35">
        <v>100</v>
      </c>
      <c r="I125" s="35">
        <v>100</v>
      </c>
      <c r="J125" s="35">
        <v>100</v>
      </c>
      <c r="K125" s="35">
        <v>100</v>
      </c>
    </row>
    <row r="126" spans="1:11" x14ac:dyDescent="0.25">
      <c r="A126" s="20"/>
      <c r="B126" s="19" t="s">
        <v>433</v>
      </c>
      <c r="C126" s="23"/>
      <c r="D126" s="27">
        <v>100</v>
      </c>
      <c r="E126" s="453">
        <v>100</v>
      </c>
      <c r="F126" s="517">
        <f t="shared" si="5"/>
        <v>100</v>
      </c>
      <c r="G126" s="454">
        <v>100</v>
      </c>
      <c r="H126" s="35">
        <v>100</v>
      </c>
      <c r="I126" s="35">
        <v>100</v>
      </c>
      <c r="J126" s="35">
        <v>100</v>
      </c>
      <c r="K126" s="35">
        <v>100</v>
      </c>
    </row>
    <row r="127" spans="1:11" x14ac:dyDescent="0.25">
      <c r="A127" s="20"/>
      <c r="B127" s="19" t="s">
        <v>434</v>
      </c>
      <c r="C127" s="23"/>
      <c r="D127" s="27">
        <v>70</v>
      </c>
      <c r="E127" s="453">
        <v>100</v>
      </c>
      <c r="F127" s="518">
        <v>70</v>
      </c>
      <c r="G127" s="454">
        <v>80</v>
      </c>
      <c r="H127" s="35">
        <v>85</v>
      </c>
      <c r="I127" s="35">
        <v>90</v>
      </c>
      <c r="J127" s="35">
        <v>100</v>
      </c>
      <c r="K127" s="27">
        <v>100</v>
      </c>
    </row>
    <row r="128" spans="1:11" x14ac:dyDescent="0.25">
      <c r="A128" s="20"/>
      <c r="B128" s="19" t="s">
        <v>435</v>
      </c>
      <c r="C128" s="23"/>
      <c r="D128" s="27">
        <v>50</v>
      </c>
      <c r="E128" s="453">
        <v>100</v>
      </c>
      <c r="F128" s="518">
        <f t="shared" ref="F128:F135" si="6">D128/E128*100</f>
        <v>50</v>
      </c>
      <c r="G128" s="454">
        <v>75</v>
      </c>
      <c r="H128" s="35">
        <v>85</v>
      </c>
      <c r="I128" s="35">
        <v>90</v>
      </c>
      <c r="J128" s="35">
        <v>100</v>
      </c>
      <c r="K128" s="35">
        <v>100</v>
      </c>
    </row>
    <row r="129" spans="1:11" x14ac:dyDescent="0.25">
      <c r="A129" s="20"/>
      <c r="B129" s="19" t="s">
        <v>436</v>
      </c>
      <c r="C129" s="23"/>
      <c r="D129" s="27">
        <v>89</v>
      </c>
      <c r="E129" s="453">
        <v>100</v>
      </c>
      <c r="F129" s="519">
        <f t="shared" si="6"/>
        <v>89</v>
      </c>
      <c r="G129" s="454">
        <v>91</v>
      </c>
      <c r="H129" s="35">
        <v>93</v>
      </c>
      <c r="I129" s="35">
        <v>95</v>
      </c>
      <c r="J129" s="35">
        <v>100</v>
      </c>
      <c r="K129" s="35">
        <v>100</v>
      </c>
    </row>
    <row r="130" spans="1:11" x14ac:dyDescent="0.25">
      <c r="A130" s="20"/>
      <c r="B130" s="19" t="s">
        <v>437</v>
      </c>
      <c r="C130" s="23"/>
      <c r="D130" s="27">
        <v>84.3</v>
      </c>
      <c r="E130" s="453">
        <v>100</v>
      </c>
      <c r="F130" s="519">
        <f t="shared" si="6"/>
        <v>84.3</v>
      </c>
      <c r="G130" s="454">
        <v>86</v>
      </c>
      <c r="H130" s="35">
        <v>88</v>
      </c>
      <c r="I130" s="35">
        <v>90</v>
      </c>
      <c r="J130" s="35">
        <v>100</v>
      </c>
      <c r="K130" s="27">
        <v>100</v>
      </c>
    </row>
    <row r="131" spans="1:11" x14ac:dyDescent="0.25">
      <c r="A131" s="20"/>
      <c r="B131" s="19" t="s">
        <v>438</v>
      </c>
      <c r="C131" s="23"/>
      <c r="D131" s="453">
        <v>80</v>
      </c>
      <c r="E131" s="453">
        <v>100</v>
      </c>
      <c r="F131" s="518">
        <f t="shared" si="6"/>
        <v>80</v>
      </c>
      <c r="G131" s="454">
        <v>80</v>
      </c>
      <c r="H131" s="35">
        <v>85</v>
      </c>
      <c r="I131" s="35">
        <v>90</v>
      </c>
      <c r="J131" s="35">
        <v>100</v>
      </c>
      <c r="K131" s="35">
        <v>100</v>
      </c>
    </row>
    <row r="132" spans="1:11" x14ac:dyDescent="0.25">
      <c r="A132" s="20"/>
      <c r="B132" s="19" t="s">
        <v>439</v>
      </c>
      <c r="C132" s="23"/>
      <c r="D132" s="453">
        <v>70</v>
      </c>
      <c r="E132" s="453">
        <v>100</v>
      </c>
      <c r="F132" s="518">
        <f t="shared" si="6"/>
        <v>70</v>
      </c>
      <c r="G132" s="454">
        <v>75</v>
      </c>
      <c r="H132" s="35">
        <v>85</v>
      </c>
      <c r="I132" s="35">
        <v>90</v>
      </c>
      <c r="J132" s="35">
        <v>100</v>
      </c>
      <c r="K132" s="35">
        <v>100</v>
      </c>
    </row>
    <row r="133" spans="1:11" x14ac:dyDescent="0.25">
      <c r="A133" s="20"/>
      <c r="B133" s="19" t="s">
        <v>440</v>
      </c>
      <c r="C133" s="23"/>
      <c r="D133" s="453">
        <v>70</v>
      </c>
      <c r="E133" s="453">
        <v>100</v>
      </c>
      <c r="F133" s="518">
        <f t="shared" si="6"/>
        <v>70</v>
      </c>
      <c r="G133" s="454">
        <v>75</v>
      </c>
      <c r="H133" s="35">
        <v>80</v>
      </c>
      <c r="I133" s="35">
        <v>90</v>
      </c>
      <c r="J133" s="35">
        <v>100</v>
      </c>
      <c r="K133" s="35">
        <v>100</v>
      </c>
    </row>
    <row r="134" spans="1:11" x14ac:dyDescent="0.25">
      <c r="A134" s="20"/>
      <c r="B134" s="19" t="s">
        <v>441</v>
      </c>
      <c r="C134" s="23"/>
      <c r="D134" s="27">
        <v>33.299999999999997</v>
      </c>
      <c r="E134" s="453">
        <v>100</v>
      </c>
      <c r="F134" s="518">
        <f t="shared" si="6"/>
        <v>33.299999999999997</v>
      </c>
      <c r="G134" s="454">
        <v>70</v>
      </c>
      <c r="H134" s="35">
        <v>80</v>
      </c>
      <c r="I134" s="35">
        <v>90</v>
      </c>
      <c r="J134" s="35">
        <v>100</v>
      </c>
      <c r="K134" s="27">
        <v>100</v>
      </c>
    </row>
    <row r="135" spans="1:11" x14ac:dyDescent="0.25">
      <c r="A135" s="20"/>
      <c r="B135" s="19" t="s">
        <v>442</v>
      </c>
      <c r="C135" s="23"/>
      <c r="D135" s="453">
        <v>80</v>
      </c>
      <c r="E135" s="453">
        <v>100</v>
      </c>
      <c r="F135" s="518">
        <f t="shared" si="6"/>
        <v>80</v>
      </c>
      <c r="G135" s="454">
        <v>80</v>
      </c>
      <c r="H135" s="35">
        <v>85</v>
      </c>
      <c r="I135" s="35">
        <v>90</v>
      </c>
      <c r="J135" s="35">
        <v>100</v>
      </c>
      <c r="K135" s="27">
        <v>100</v>
      </c>
    </row>
    <row r="136" spans="1:11" s="56" customFormat="1" ht="15" customHeight="1" x14ac:dyDescent="0.25">
      <c r="A136" s="32"/>
      <c r="B136" s="677" t="s">
        <v>419</v>
      </c>
      <c r="C136" s="678"/>
      <c r="D136" s="678"/>
      <c r="E136" s="678"/>
      <c r="F136" s="678"/>
      <c r="G136" s="678"/>
      <c r="H136" s="678"/>
      <c r="I136" s="678"/>
      <c r="J136" s="678"/>
      <c r="K136" s="679"/>
    </row>
    <row r="137" spans="1:11" ht="24" x14ac:dyDescent="0.25">
      <c r="A137" s="20"/>
      <c r="B137" s="33" t="s">
        <v>140</v>
      </c>
      <c r="C137" s="23" t="s">
        <v>263</v>
      </c>
      <c r="D137" s="23">
        <v>26.8</v>
      </c>
      <c r="E137" s="23">
        <v>26.8</v>
      </c>
      <c r="F137" s="30">
        <f t="shared" si="5"/>
        <v>100</v>
      </c>
      <c r="G137" s="23">
        <v>26.8</v>
      </c>
      <c r="H137" s="20">
        <v>26.8</v>
      </c>
      <c r="I137" s="20">
        <v>26.8</v>
      </c>
      <c r="J137" s="20">
        <v>26.8</v>
      </c>
      <c r="K137" s="20">
        <v>26.8</v>
      </c>
    </row>
    <row r="138" spans="1:11" x14ac:dyDescent="0.25">
      <c r="A138" s="20"/>
      <c r="B138" s="19" t="s">
        <v>432</v>
      </c>
      <c r="C138" s="20"/>
      <c r="D138" s="25">
        <v>23.89</v>
      </c>
      <c r="E138" s="38">
        <f t="shared" ref="E138" si="7">K138</f>
        <v>24</v>
      </c>
      <c r="F138" s="513">
        <f t="shared" si="5"/>
        <v>99.541666666666671</v>
      </c>
      <c r="G138" s="25">
        <v>24</v>
      </c>
      <c r="H138" s="25">
        <v>24</v>
      </c>
      <c r="I138" s="25">
        <v>24</v>
      </c>
      <c r="J138" s="25">
        <v>24</v>
      </c>
      <c r="K138" s="25">
        <v>24</v>
      </c>
    </row>
    <row r="139" spans="1:11" x14ac:dyDescent="0.25">
      <c r="A139" s="20"/>
      <c r="B139" s="19" t="s">
        <v>433</v>
      </c>
      <c r="C139" s="20"/>
      <c r="D139" s="25">
        <v>31.4</v>
      </c>
      <c r="E139" s="38">
        <f t="shared" ref="E139:E140" si="8">K139</f>
        <v>31.4</v>
      </c>
      <c r="F139" s="513">
        <f t="shared" si="5"/>
        <v>100</v>
      </c>
      <c r="G139" s="25">
        <v>31.4</v>
      </c>
      <c r="H139" s="25">
        <v>31.4</v>
      </c>
      <c r="I139" s="25">
        <v>31.4</v>
      </c>
      <c r="J139" s="25">
        <v>31.4</v>
      </c>
      <c r="K139" s="25">
        <v>31.4</v>
      </c>
    </row>
    <row r="140" spans="1:11" x14ac:dyDescent="0.25">
      <c r="A140" s="20"/>
      <c r="B140" s="19" t="s">
        <v>434</v>
      </c>
      <c r="C140" s="20"/>
      <c r="D140" s="25">
        <v>22.39</v>
      </c>
      <c r="E140" s="38">
        <f t="shared" si="8"/>
        <v>22.4</v>
      </c>
      <c r="F140" s="513">
        <f t="shared" si="5"/>
        <v>99.955357142857153</v>
      </c>
      <c r="G140" s="25">
        <v>22.4</v>
      </c>
      <c r="H140" s="25">
        <v>22.4</v>
      </c>
      <c r="I140" s="25">
        <v>22.4</v>
      </c>
      <c r="J140" s="25">
        <v>22.4</v>
      </c>
      <c r="K140" s="25">
        <v>22.4</v>
      </c>
    </row>
    <row r="141" spans="1:11" x14ac:dyDescent="0.25">
      <c r="A141" s="20"/>
      <c r="B141" s="19" t="s">
        <v>435</v>
      </c>
      <c r="C141" s="20"/>
      <c r="D141" s="25">
        <v>21.79</v>
      </c>
      <c r="E141" s="38">
        <f t="shared" ref="E141" si="9">K141</f>
        <v>22.8</v>
      </c>
      <c r="F141" s="514">
        <f t="shared" si="5"/>
        <v>95.570175438596479</v>
      </c>
      <c r="G141" s="25">
        <v>22.5</v>
      </c>
      <c r="H141" s="25">
        <v>22.7</v>
      </c>
      <c r="I141" s="25">
        <v>22.8</v>
      </c>
      <c r="J141" s="25">
        <v>22.8</v>
      </c>
      <c r="K141" s="25">
        <v>22.8</v>
      </c>
    </row>
    <row r="142" spans="1:11" x14ac:dyDescent="0.25">
      <c r="A142" s="20"/>
      <c r="B142" s="19" t="s">
        <v>436</v>
      </c>
      <c r="C142" s="20"/>
      <c r="D142" s="25">
        <v>34.94</v>
      </c>
      <c r="E142" s="38">
        <f t="shared" ref="E142:E143" si="10">K142</f>
        <v>34.9</v>
      </c>
      <c r="F142" s="513">
        <f t="shared" si="5"/>
        <v>100.11461318051576</v>
      </c>
      <c r="G142" s="25">
        <v>34.9</v>
      </c>
      <c r="H142" s="25">
        <v>34.9</v>
      </c>
      <c r="I142" s="25">
        <v>34.9</v>
      </c>
      <c r="J142" s="25">
        <v>34.9</v>
      </c>
      <c r="K142" s="25">
        <v>34.9</v>
      </c>
    </row>
    <row r="143" spans="1:11" x14ac:dyDescent="0.25">
      <c r="A143" s="20"/>
      <c r="B143" s="19" t="s">
        <v>437</v>
      </c>
      <c r="C143" s="20"/>
      <c r="D143" s="25">
        <v>30.92</v>
      </c>
      <c r="E143" s="38">
        <f t="shared" si="10"/>
        <v>30.1</v>
      </c>
      <c r="F143" s="513">
        <f t="shared" si="5"/>
        <v>102.72425249169434</v>
      </c>
      <c r="G143" s="25">
        <v>30.1</v>
      </c>
      <c r="H143" s="25">
        <v>30.1</v>
      </c>
      <c r="I143" s="25">
        <v>30.1</v>
      </c>
      <c r="J143" s="25">
        <v>30.1</v>
      </c>
      <c r="K143" s="25">
        <v>30.1</v>
      </c>
    </row>
    <row r="144" spans="1:11" x14ac:dyDescent="0.25">
      <c r="A144" s="20"/>
      <c r="B144" s="19" t="s">
        <v>438</v>
      </c>
      <c r="C144" s="20"/>
      <c r="D144" s="25">
        <v>34.5</v>
      </c>
      <c r="E144" s="38">
        <f t="shared" ref="E144:E146" si="11">K144</f>
        <v>34.6</v>
      </c>
      <c r="F144" s="513">
        <f t="shared" si="5"/>
        <v>99.710982658959537</v>
      </c>
      <c r="G144" s="25">
        <v>34.6</v>
      </c>
      <c r="H144" s="25">
        <v>34.6</v>
      </c>
      <c r="I144" s="25">
        <v>34.6</v>
      </c>
      <c r="J144" s="25">
        <v>34.6</v>
      </c>
      <c r="K144" s="25">
        <v>34.6</v>
      </c>
    </row>
    <row r="145" spans="1:11" x14ac:dyDescent="0.25">
      <c r="A145" s="20"/>
      <c r="B145" s="19" t="s">
        <v>439</v>
      </c>
      <c r="C145" s="20"/>
      <c r="D145" s="25">
        <v>33.04</v>
      </c>
      <c r="E145" s="38">
        <f t="shared" si="11"/>
        <v>32.700000000000003</v>
      </c>
      <c r="F145" s="513">
        <f t="shared" si="5"/>
        <v>101.03975535168195</v>
      </c>
      <c r="G145" s="25">
        <v>32.700000000000003</v>
      </c>
      <c r="H145" s="25">
        <v>32.700000000000003</v>
      </c>
      <c r="I145" s="25">
        <v>32.700000000000003</v>
      </c>
      <c r="J145" s="25">
        <v>32.700000000000003</v>
      </c>
      <c r="K145" s="25">
        <v>32.700000000000003</v>
      </c>
    </row>
    <row r="146" spans="1:11" x14ac:dyDescent="0.25">
      <c r="A146" s="20"/>
      <c r="B146" s="19" t="s">
        <v>440</v>
      </c>
      <c r="C146" s="20"/>
      <c r="D146" s="25">
        <v>31.76</v>
      </c>
      <c r="E146" s="39">
        <f t="shared" si="11"/>
        <v>35.5</v>
      </c>
      <c r="F146" s="514">
        <f t="shared" si="5"/>
        <v>89.464788732394368</v>
      </c>
      <c r="G146" s="25">
        <v>35.5</v>
      </c>
      <c r="H146" s="25">
        <v>35.5</v>
      </c>
      <c r="I146" s="25">
        <v>35.5</v>
      </c>
      <c r="J146" s="25">
        <v>35.5</v>
      </c>
      <c r="K146" s="25">
        <v>35.5</v>
      </c>
    </row>
    <row r="147" spans="1:11" x14ac:dyDescent="0.25">
      <c r="A147" s="20"/>
      <c r="B147" s="19" t="s">
        <v>441</v>
      </c>
      <c r="C147" s="20"/>
      <c r="D147" s="25">
        <v>18.149999999999999</v>
      </c>
      <c r="E147" s="38">
        <f t="shared" ref="E147:E148" si="12">K147</f>
        <v>19.600000000000001</v>
      </c>
      <c r="F147" s="514">
        <f t="shared" si="5"/>
        <v>92.602040816326507</v>
      </c>
      <c r="G147" s="25">
        <v>18.8</v>
      </c>
      <c r="H147" s="25">
        <v>19</v>
      </c>
      <c r="I147" s="25">
        <v>19.100000000000001</v>
      </c>
      <c r="J147" s="25">
        <v>19.3</v>
      </c>
      <c r="K147" s="25">
        <v>19.600000000000001</v>
      </c>
    </row>
    <row r="148" spans="1:11" x14ac:dyDescent="0.25">
      <c r="A148" s="20"/>
      <c r="B148" s="19" t="s">
        <v>442</v>
      </c>
      <c r="C148" s="20"/>
      <c r="D148" s="25">
        <v>22.31</v>
      </c>
      <c r="E148" s="38">
        <f t="shared" si="12"/>
        <v>22.6</v>
      </c>
      <c r="F148" s="513">
        <f t="shared" si="5"/>
        <v>98.716814159292028</v>
      </c>
      <c r="G148" s="25">
        <v>22.6</v>
      </c>
      <c r="H148" s="25">
        <v>22.6</v>
      </c>
      <c r="I148" s="25">
        <v>22.6</v>
      </c>
      <c r="J148" s="25">
        <v>22.6</v>
      </c>
      <c r="K148" s="25">
        <v>22.6</v>
      </c>
    </row>
    <row r="149" spans="1:11" s="56" customFormat="1" ht="34.5" customHeight="1" x14ac:dyDescent="0.25">
      <c r="A149" s="32"/>
      <c r="B149" s="677" t="s">
        <v>420</v>
      </c>
      <c r="C149" s="678"/>
      <c r="D149" s="678"/>
      <c r="E149" s="678"/>
      <c r="F149" s="678"/>
      <c r="G149" s="678"/>
      <c r="H149" s="678"/>
      <c r="I149" s="678"/>
      <c r="J149" s="678"/>
      <c r="K149" s="679"/>
    </row>
    <row r="150" spans="1:11" x14ac:dyDescent="0.25">
      <c r="A150" s="20"/>
      <c r="B150" s="33" t="s">
        <v>140</v>
      </c>
      <c r="C150" s="20" t="s">
        <v>1</v>
      </c>
      <c r="D150" s="27">
        <v>95</v>
      </c>
      <c r="E150" s="27">
        <v>95</v>
      </c>
      <c r="F150" s="30">
        <f t="shared" si="5"/>
        <v>100</v>
      </c>
      <c r="G150" s="27">
        <v>95</v>
      </c>
      <c r="H150" s="27">
        <v>95</v>
      </c>
      <c r="I150" s="27">
        <v>95</v>
      </c>
      <c r="J150" s="27">
        <v>95</v>
      </c>
      <c r="K150" s="27">
        <v>95</v>
      </c>
    </row>
    <row r="151" spans="1:11" x14ac:dyDescent="0.25">
      <c r="A151" s="20"/>
      <c r="B151" s="19" t="s">
        <v>432</v>
      </c>
      <c r="C151" s="20"/>
      <c r="D151" s="27">
        <v>95</v>
      </c>
      <c r="E151" s="27">
        <v>95</v>
      </c>
      <c r="F151" s="513">
        <f t="shared" si="5"/>
        <v>100</v>
      </c>
      <c r="G151" s="27">
        <v>95</v>
      </c>
      <c r="H151" s="27">
        <v>95</v>
      </c>
      <c r="I151" s="27">
        <v>95</v>
      </c>
      <c r="J151" s="27">
        <v>95</v>
      </c>
      <c r="K151" s="27">
        <v>95</v>
      </c>
    </row>
    <row r="152" spans="1:11" x14ac:dyDescent="0.25">
      <c r="A152" s="20"/>
      <c r="B152" s="19" t="s">
        <v>433</v>
      </c>
      <c r="C152" s="20"/>
      <c r="D152" s="27">
        <v>95</v>
      </c>
      <c r="E152" s="27">
        <v>95</v>
      </c>
      <c r="F152" s="513">
        <f t="shared" si="5"/>
        <v>100</v>
      </c>
      <c r="G152" s="27">
        <v>95</v>
      </c>
      <c r="H152" s="27">
        <v>95</v>
      </c>
      <c r="I152" s="27">
        <v>95</v>
      </c>
      <c r="J152" s="27">
        <v>95</v>
      </c>
      <c r="K152" s="27">
        <v>95</v>
      </c>
    </row>
    <row r="153" spans="1:11" x14ac:dyDescent="0.25">
      <c r="A153" s="20"/>
      <c r="B153" s="19" t="s">
        <v>434</v>
      </c>
      <c r="C153" s="20"/>
      <c r="D153" s="27">
        <v>95</v>
      </c>
      <c r="E153" s="27">
        <v>95</v>
      </c>
      <c r="F153" s="513">
        <f t="shared" si="5"/>
        <v>100</v>
      </c>
      <c r="G153" s="27">
        <v>95</v>
      </c>
      <c r="H153" s="27">
        <v>95</v>
      </c>
      <c r="I153" s="27">
        <v>95</v>
      </c>
      <c r="J153" s="27">
        <v>95</v>
      </c>
      <c r="K153" s="27">
        <v>95</v>
      </c>
    </row>
    <row r="154" spans="1:11" x14ac:dyDescent="0.25">
      <c r="A154" s="20"/>
      <c r="B154" s="19" t="s">
        <v>435</v>
      </c>
      <c r="C154" s="20"/>
      <c r="D154" s="27">
        <v>95</v>
      </c>
      <c r="E154" s="27">
        <v>95</v>
      </c>
      <c r="F154" s="513">
        <f t="shared" si="5"/>
        <v>100</v>
      </c>
      <c r="G154" s="27">
        <v>95</v>
      </c>
      <c r="H154" s="27">
        <v>95</v>
      </c>
      <c r="I154" s="27">
        <v>95</v>
      </c>
      <c r="J154" s="27">
        <v>95</v>
      </c>
      <c r="K154" s="27">
        <v>95</v>
      </c>
    </row>
    <row r="155" spans="1:11" x14ac:dyDescent="0.25">
      <c r="A155" s="20"/>
      <c r="B155" s="19" t="s">
        <v>436</v>
      </c>
      <c r="C155" s="20"/>
      <c r="D155" s="27">
        <v>95</v>
      </c>
      <c r="E155" s="27">
        <v>95</v>
      </c>
      <c r="F155" s="513">
        <f t="shared" si="5"/>
        <v>100</v>
      </c>
      <c r="G155" s="27">
        <v>95</v>
      </c>
      <c r="H155" s="27">
        <v>95</v>
      </c>
      <c r="I155" s="27">
        <v>95</v>
      </c>
      <c r="J155" s="27">
        <v>95</v>
      </c>
      <c r="K155" s="27">
        <v>95</v>
      </c>
    </row>
    <row r="156" spans="1:11" x14ac:dyDescent="0.25">
      <c r="A156" s="20"/>
      <c r="B156" s="19" t="s">
        <v>437</v>
      </c>
      <c r="C156" s="20"/>
      <c r="D156" s="27">
        <v>95</v>
      </c>
      <c r="E156" s="27">
        <v>95</v>
      </c>
      <c r="F156" s="513">
        <f t="shared" si="5"/>
        <v>100</v>
      </c>
      <c r="G156" s="27">
        <v>95</v>
      </c>
      <c r="H156" s="27">
        <v>95</v>
      </c>
      <c r="I156" s="27">
        <v>95</v>
      </c>
      <c r="J156" s="27">
        <v>95</v>
      </c>
      <c r="K156" s="27">
        <v>95</v>
      </c>
    </row>
    <row r="157" spans="1:11" x14ac:dyDescent="0.25">
      <c r="A157" s="20"/>
      <c r="B157" s="19" t="s">
        <v>438</v>
      </c>
      <c r="C157" s="20"/>
      <c r="D157" s="27">
        <v>95</v>
      </c>
      <c r="E157" s="27">
        <v>95</v>
      </c>
      <c r="F157" s="513">
        <f t="shared" si="5"/>
        <v>100</v>
      </c>
      <c r="G157" s="27">
        <v>95</v>
      </c>
      <c r="H157" s="27">
        <v>95</v>
      </c>
      <c r="I157" s="27">
        <v>95</v>
      </c>
      <c r="J157" s="27">
        <v>95</v>
      </c>
      <c r="K157" s="27">
        <v>95</v>
      </c>
    </row>
    <row r="158" spans="1:11" x14ac:dyDescent="0.25">
      <c r="A158" s="20"/>
      <c r="B158" s="19" t="s">
        <v>439</v>
      </c>
      <c r="C158" s="20"/>
      <c r="D158" s="27">
        <v>95</v>
      </c>
      <c r="E158" s="27">
        <v>95</v>
      </c>
      <c r="F158" s="513">
        <f t="shared" si="5"/>
        <v>100</v>
      </c>
      <c r="G158" s="27">
        <v>95</v>
      </c>
      <c r="H158" s="27">
        <v>95</v>
      </c>
      <c r="I158" s="27">
        <v>95</v>
      </c>
      <c r="J158" s="27">
        <v>95</v>
      </c>
      <c r="K158" s="27">
        <v>95</v>
      </c>
    </row>
    <row r="159" spans="1:11" x14ac:dyDescent="0.25">
      <c r="A159" s="20"/>
      <c r="B159" s="19" t="s">
        <v>440</v>
      </c>
      <c r="C159" s="20"/>
      <c r="D159" s="27">
        <v>95</v>
      </c>
      <c r="E159" s="27">
        <v>95</v>
      </c>
      <c r="F159" s="513">
        <f t="shared" si="5"/>
        <v>100</v>
      </c>
      <c r="G159" s="27">
        <v>95</v>
      </c>
      <c r="H159" s="27">
        <v>95</v>
      </c>
      <c r="I159" s="27">
        <v>95</v>
      </c>
      <c r="J159" s="27">
        <v>95</v>
      </c>
      <c r="K159" s="27">
        <v>95</v>
      </c>
    </row>
    <row r="160" spans="1:11" x14ac:dyDescent="0.25">
      <c r="A160" s="20"/>
      <c r="B160" s="19" t="s">
        <v>441</v>
      </c>
      <c r="C160" s="20"/>
      <c r="D160" s="27">
        <v>95</v>
      </c>
      <c r="E160" s="27">
        <v>95</v>
      </c>
      <c r="F160" s="513">
        <f t="shared" si="5"/>
        <v>100</v>
      </c>
      <c r="G160" s="27">
        <v>95</v>
      </c>
      <c r="H160" s="27">
        <v>95</v>
      </c>
      <c r="I160" s="27">
        <v>95</v>
      </c>
      <c r="J160" s="27">
        <v>95</v>
      </c>
      <c r="K160" s="27">
        <v>95</v>
      </c>
    </row>
    <row r="161" spans="1:11" x14ac:dyDescent="0.25">
      <c r="A161" s="20"/>
      <c r="B161" s="19" t="s">
        <v>442</v>
      </c>
      <c r="C161" s="20"/>
      <c r="D161" s="27">
        <v>95</v>
      </c>
      <c r="E161" s="27">
        <v>95</v>
      </c>
      <c r="F161" s="513">
        <f t="shared" si="5"/>
        <v>100</v>
      </c>
      <c r="G161" s="27">
        <v>95</v>
      </c>
      <c r="H161" s="27">
        <v>95</v>
      </c>
      <c r="I161" s="27">
        <v>95</v>
      </c>
      <c r="J161" s="27">
        <v>95</v>
      </c>
      <c r="K161" s="27">
        <v>95</v>
      </c>
    </row>
    <row r="162" spans="1:11" s="55" customFormat="1" ht="27.75" customHeight="1" x14ac:dyDescent="0.25">
      <c r="A162" s="47"/>
      <c r="B162" s="680" t="s">
        <v>421</v>
      </c>
      <c r="C162" s="681"/>
      <c r="D162" s="681"/>
      <c r="E162" s="681"/>
      <c r="F162" s="681"/>
      <c r="G162" s="681"/>
      <c r="H162" s="681"/>
      <c r="I162" s="681"/>
      <c r="J162" s="681"/>
      <c r="K162" s="682"/>
    </row>
    <row r="163" spans="1:11" ht="36" x14ac:dyDescent="0.25">
      <c r="A163" s="20"/>
      <c r="B163" s="33" t="s">
        <v>140</v>
      </c>
      <c r="C163" s="20" t="s">
        <v>278</v>
      </c>
      <c r="D163" s="25">
        <v>69.599999999999994</v>
      </c>
      <c r="E163" s="25">
        <v>69.8</v>
      </c>
      <c r="F163" s="30">
        <f t="shared" si="5"/>
        <v>99.713467048710598</v>
      </c>
      <c r="G163" s="27">
        <v>67.3</v>
      </c>
      <c r="H163" s="27">
        <v>68</v>
      </c>
      <c r="I163" s="27">
        <v>69</v>
      </c>
      <c r="J163" s="27">
        <v>69.5</v>
      </c>
      <c r="K163" s="27">
        <v>69.8</v>
      </c>
    </row>
    <row r="164" spans="1:11" x14ac:dyDescent="0.25">
      <c r="A164" s="20"/>
      <c r="B164" s="19" t="s">
        <v>432</v>
      </c>
      <c r="C164" s="20"/>
      <c r="D164" s="25">
        <v>38</v>
      </c>
      <c r="E164" s="25">
        <v>42</v>
      </c>
      <c r="F164" s="515">
        <f t="shared" si="5"/>
        <v>90.476190476190482</v>
      </c>
      <c r="G164" s="25">
        <v>38</v>
      </c>
      <c r="H164" s="25">
        <v>38</v>
      </c>
      <c r="I164" s="25">
        <v>40</v>
      </c>
      <c r="J164" s="25">
        <v>40</v>
      </c>
      <c r="K164" s="25">
        <v>42</v>
      </c>
    </row>
    <row r="165" spans="1:11" x14ac:dyDescent="0.25">
      <c r="A165" s="20"/>
      <c r="B165" s="19" t="s">
        <v>433</v>
      </c>
      <c r="C165" s="20"/>
      <c r="D165" s="25">
        <v>73</v>
      </c>
      <c r="E165" s="25">
        <v>85</v>
      </c>
      <c r="F165" s="514">
        <f t="shared" si="5"/>
        <v>85.882352941176464</v>
      </c>
      <c r="G165" s="25">
        <v>73</v>
      </c>
      <c r="H165" s="25">
        <v>73</v>
      </c>
      <c r="I165" s="25">
        <v>73</v>
      </c>
      <c r="J165" s="25">
        <v>85</v>
      </c>
      <c r="K165" s="25">
        <v>85</v>
      </c>
    </row>
    <row r="166" spans="1:11" x14ac:dyDescent="0.25">
      <c r="A166" s="20"/>
      <c r="B166" s="19" t="s">
        <v>434</v>
      </c>
      <c r="C166" s="20"/>
      <c r="D166" s="25">
        <v>24</v>
      </c>
      <c r="E166" s="25">
        <v>24</v>
      </c>
      <c r="F166" s="516">
        <f t="shared" si="5"/>
        <v>100</v>
      </c>
      <c r="G166" s="25">
        <v>24</v>
      </c>
      <c r="H166" s="25">
        <v>24</v>
      </c>
      <c r="I166" s="25">
        <v>24</v>
      </c>
      <c r="J166" s="25">
        <v>24</v>
      </c>
      <c r="K166" s="25">
        <v>24</v>
      </c>
    </row>
    <row r="167" spans="1:11" x14ac:dyDescent="0.25">
      <c r="A167" s="20"/>
      <c r="B167" s="19" t="s">
        <v>435</v>
      </c>
      <c r="C167" s="20"/>
      <c r="D167" s="25">
        <v>39</v>
      </c>
      <c r="E167" s="25">
        <v>40</v>
      </c>
      <c r="F167" s="515">
        <f t="shared" si="5"/>
        <v>97.5</v>
      </c>
      <c r="G167" s="25">
        <v>39</v>
      </c>
      <c r="H167" s="25">
        <v>39</v>
      </c>
      <c r="I167" s="25">
        <v>39</v>
      </c>
      <c r="J167" s="25">
        <v>39</v>
      </c>
      <c r="K167" s="25">
        <v>40</v>
      </c>
    </row>
    <row r="168" spans="1:11" x14ac:dyDescent="0.25">
      <c r="A168" s="20"/>
      <c r="B168" s="19" t="s">
        <v>436</v>
      </c>
      <c r="C168" s="20"/>
      <c r="D168" s="25">
        <v>23</v>
      </c>
      <c r="E168" s="25">
        <v>23</v>
      </c>
      <c r="F168" s="516">
        <f t="shared" si="5"/>
        <v>100</v>
      </c>
      <c r="G168" s="25">
        <v>23</v>
      </c>
      <c r="H168" s="25">
        <v>23</v>
      </c>
      <c r="I168" s="25">
        <v>23</v>
      </c>
      <c r="J168" s="25">
        <v>23</v>
      </c>
      <c r="K168" s="25">
        <v>23</v>
      </c>
    </row>
    <row r="169" spans="1:11" x14ac:dyDescent="0.25">
      <c r="A169" s="20"/>
      <c r="B169" s="19" t="s">
        <v>437</v>
      </c>
      <c r="C169" s="20"/>
      <c r="D169" s="25">
        <v>0</v>
      </c>
      <c r="E169" s="25">
        <v>80</v>
      </c>
      <c r="F169" s="512">
        <f t="shared" si="5"/>
        <v>0</v>
      </c>
      <c r="G169" s="25">
        <v>0</v>
      </c>
      <c r="H169" s="25">
        <v>0</v>
      </c>
      <c r="I169" s="25">
        <v>0</v>
      </c>
      <c r="J169" s="25">
        <v>0</v>
      </c>
      <c r="K169" s="25">
        <v>80</v>
      </c>
    </row>
    <row r="170" spans="1:11" x14ac:dyDescent="0.25">
      <c r="A170" s="20"/>
      <c r="B170" s="19" t="s">
        <v>438</v>
      </c>
      <c r="C170" s="20"/>
      <c r="D170" s="25">
        <v>55</v>
      </c>
      <c r="E170" s="25">
        <v>58</v>
      </c>
      <c r="F170" s="515">
        <f t="shared" si="5"/>
        <v>94.827586206896555</v>
      </c>
      <c r="G170" s="25">
        <v>55</v>
      </c>
      <c r="H170" s="25">
        <v>55</v>
      </c>
      <c r="I170" s="25">
        <v>55</v>
      </c>
      <c r="J170" s="25">
        <v>58</v>
      </c>
      <c r="K170" s="25">
        <v>58</v>
      </c>
    </row>
    <row r="171" spans="1:11" x14ac:dyDescent="0.25">
      <c r="A171" s="20"/>
      <c r="B171" s="19" t="s">
        <v>439</v>
      </c>
      <c r="C171" s="20"/>
      <c r="D171" s="25">
        <v>46</v>
      </c>
      <c r="E171" s="25">
        <v>50</v>
      </c>
      <c r="F171" s="515">
        <f t="shared" si="5"/>
        <v>92</v>
      </c>
      <c r="G171" s="25">
        <v>46</v>
      </c>
      <c r="H171" s="25">
        <v>46</v>
      </c>
      <c r="I171" s="25">
        <v>50</v>
      </c>
      <c r="J171" s="25">
        <v>50</v>
      </c>
      <c r="K171" s="25">
        <v>50</v>
      </c>
    </row>
    <row r="172" spans="1:11" x14ac:dyDescent="0.25">
      <c r="A172" s="20"/>
      <c r="B172" s="19" t="s">
        <v>440</v>
      </c>
      <c r="C172" s="20"/>
      <c r="D172" s="25">
        <v>49</v>
      </c>
      <c r="E172" s="25">
        <v>49</v>
      </c>
      <c r="F172" s="516">
        <f t="shared" si="5"/>
        <v>100</v>
      </c>
      <c r="G172" s="25">
        <v>49</v>
      </c>
      <c r="H172" s="25">
        <v>49</v>
      </c>
      <c r="I172" s="25">
        <v>49</v>
      </c>
      <c r="J172" s="25">
        <v>49</v>
      </c>
      <c r="K172" s="25">
        <v>49</v>
      </c>
    </row>
    <row r="173" spans="1:11" x14ac:dyDescent="0.25">
      <c r="A173" s="20"/>
      <c r="B173" s="19" t="s">
        <v>441</v>
      </c>
      <c r="C173" s="20"/>
      <c r="D173" s="25">
        <v>109</v>
      </c>
      <c r="E173" s="25">
        <v>109</v>
      </c>
      <c r="F173" s="516">
        <f t="shared" si="5"/>
        <v>100</v>
      </c>
      <c r="G173" s="25">
        <v>109</v>
      </c>
      <c r="H173" s="25">
        <v>109</v>
      </c>
      <c r="I173" s="25">
        <v>109</v>
      </c>
      <c r="J173" s="25">
        <v>109</v>
      </c>
      <c r="K173" s="25">
        <v>109</v>
      </c>
    </row>
    <row r="174" spans="1:11" x14ac:dyDescent="0.25">
      <c r="A174" s="20"/>
      <c r="B174" s="19" t="s">
        <v>442</v>
      </c>
      <c r="C174" s="20"/>
      <c r="D174" s="25">
        <v>63</v>
      </c>
      <c r="E174" s="25">
        <v>65</v>
      </c>
      <c r="F174" s="515">
        <f t="shared" si="5"/>
        <v>96.92307692307692</v>
      </c>
      <c r="G174" s="25">
        <v>63</v>
      </c>
      <c r="H174" s="25">
        <v>63</v>
      </c>
      <c r="I174" s="25">
        <v>65</v>
      </c>
      <c r="J174" s="25">
        <v>65</v>
      </c>
      <c r="K174" s="25">
        <v>65</v>
      </c>
    </row>
    <row r="175" spans="1:11" x14ac:dyDescent="0.25">
      <c r="A175" s="47"/>
      <c r="B175" s="680" t="s">
        <v>422</v>
      </c>
      <c r="C175" s="681"/>
      <c r="D175" s="681"/>
      <c r="E175" s="681"/>
      <c r="F175" s="681"/>
      <c r="G175" s="681"/>
      <c r="H175" s="681"/>
      <c r="I175" s="681"/>
      <c r="J175" s="681"/>
      <c r="K175" s="682"/>
    </row>
    <row r="176" spans="1:11" x14ac:dyDescent="0.25">
      <c r="A176" s="20"/>
      <c r="B176" s="33" t="s">
        <v>140</v>
      </c>
      <c r="C176" s="20" t="s">
        <v>1</v>
      </c>
      <c r="D176" s="25">
        <v>92</v>
      </c>
      <c r="E176" s="25">
        <v>98</v>
      </c>
      <c r="F176" s="30">
        <f t="shared" ref="F176:F187" si="13">D176/E176*100</f>
        <v>93.877551020408163</v>
      </c>
      <c r="G176" s="27">
        <v>97.4</v>
      </c>
      <c r="H176" s="27">
        <v>98</v>
      </c>
      <c r="I176" s="27">
        <v>98</v>
      </c>
      <c r="J176" s="27">
        <v>98</v>
      </c>
      <c r="K176" s="27">
        <v>98</v>
      </c>
    </row>
    <row r="177" spans="1:11" x14ac:dyDescent="0.25">
      <c r="A177" s="20"/>
      <c r="B177" s="19" t="s">
        <v>432</v>
      </c>
      <c r="C177" s="20"/>
      <c r="D177" s="25">
        <v>92</v>
      </c>
      <c r="E177" s="25">
        <v>98</v>
      </c>
      <c r="F177" s="514">
        <f t="shared" si="13"/>
        <v>93.877551020408163</v>
      </c>
      <c r="G177" s="25">
        <v>97.4</v>
      </c>
      <c r="H177" s="25">
        <v>98</v>
      </c>
      <c r="I177" s="25">
        <v>98</v>
      </c>
      <c r="J177" s="25">
        <v>98</v>
      </c>
      <c r="K177" s="25">
        <v>98</v>
      </c>
    </row>
    <row r="178" spans="1:11" x14ac:dyDescent="0.25">
      <c r="A178" s="20"/>
      <c r="B178" s="19" t="s">
        <v>433</v>
      </c>
      <c r="C178" s="20"/>
      <c r="D178" s="25">
        <v>100</v>
      </c>
      <c r="E178" s="25">
        <v>100</v>
      </c>
      <c r="F178" s="513">
        <f t="shared" si="13"/>
        <v>100</v>
      </c>
      <c r="G178" s="25">
        <v>100</v>
      </c>
      <c r="H178" s="25">
        <v>100</v>
      </c>
      <c r="I178" s="25">
        <v>100</v>
      </c>
      <c r="J178" s="25">
        <v>100</v>
      </c>
      <c r="K178" s="25">
        <v>100</v>
      </c>
    </row>
    <row r="179" spans="1:11" x14ac:dyDescent="0.25">
      <c r="A179" s="20"/>
      <c r="B179" s="19" t="s">
        <v>434</v>
      </c>
      <c r="C179" s="20"/>
      <c r="D179" s="25">
        <v>100</v>
      </c>
      <c r="E179" s="25">
        <v>100</v>
      </c>
      <c r="F179" s="513">
        <f t="shared" si="13"/>
        <v>100</v>
      </c>
      <c r="G179" s="25">
        <v>100</v>
      </c>
      <c r="H179" s="25">
        <v>100</v>
      </c>
      <c r="I179" s="25">
        <v>100</v>
      </c>
      <c r="J179" s="25">
        <v>100</v>
      </c>
      <c r="K179" s="25">
        <v>100</v>
      </c>
    </row>
    <row r="180" spans="1:11" x14ac:dyDescent="0.25">
      <c r="A180" s="20"/>
      <c r="B180" s="19" t="s">
        <v>435</v>
      </c>
      <c r="C180" s="20"/>
      <c r="D180" s="25">
        <v>100</v>
      </c>
      <c r="E180" s="25">
        <v>100</v>
      </c>
      <c r="F180" s="513">
        <f t="shared" si="13"/>
        <v>100</v>
      </c>
      <c r="G180" s="25">
        <v>100</v>
      </c>
      <c r="H180" s="25">
        <v>100</v>
      </c>
      <c r="I180" s="25">
        <v>100</v>
      </c>
      <c r="J180" s="25">
        <v>100</v>
      </c>
      <c r="K180" s="25">
        <v>100</v>
      </c>
    </row>
    <row r="181" spans="1:11" x14ac:dyDescent="0.25">
      <c r="A181" s="20"/>
      <c r="B181" s="19" t="s">
        <v>436</v>
      </c>
      <c r="C181" s="20"/>
      <c r="D181" s="25">
        <v>100</v>
      </c>
      <c r="E181" s="25">
        <v>100</v>
      </c>
      <c r="F181" s="513">
        <f t="shared" si="13"/>
        <v>100</v>
      </c>
      <c r="G181" s="25">
        <v>100</v>
      </c>
      <c r="H181" s="25">
        <v>100</v>
      </c>
      <c r="I181" s="25">
        <v>100</v>
      </c>
      <c r="J181" s="25">
        <v>100</v>
      </c>
      <c r="K181" s="25">
        <v>100</v>
      </c>
    </row>
    <row r="182" spans="1:11" x14ac:dyDescent="0.25">
      <c r="A182" s="20"/>
      <c r="B182" s="19" t="s">
        <v>437</v>
      </c>
      <c r="C182" s="20"/>
      <c r="D182" s="25">
        <v>100</v>
      </c>
      <c r="E182" s="25">
        <v>100</v>
      </c>
      <c r="F182" s="513">
        <f t="shared" si="13"/>
        <v>100</v>
      </c>
      <c r="G182" s="25">
        <v>100</v>
      </c>
      <c r="H182" s="25">
        <v>100</v>
      </c>
      <c r="I182" s="25">
        <v>100</v>
      </c>
      <c r="J182" s="25">
        <v>100</v>
      </c>
      <c r="K182" s="25">
        <v>100</v>
      </c>
    </row>
    <row r="183" spans="1:11" x14ac:dyDescent="0.25">
      <c r="A183" s="20"/>
      <c r="B183" s="19" t="s">
        <v>438</v>
      </c>
      <c r="C183" s="20"/>
      <c r="D183" s="25">
        <v>100</v>
      </c>
      <c r="E183" s="25">
        <v>100</v>
      </c>
      <c r="F183" s="513">
        <f t="shared" si="13"/>
        <v>100</v>
      </c>
      <c r="G183" s="25">
        <v>100</v>
      </c>
      <c r="H183" s="25">
        <v>100</v>
      </c>
      <c r="I183" s="25">
        <v>100</v>
      </c>
      <c r="J183" s="25">
        <v>100</v>
      </c>
      <c r="K183" s="25">
        <v>100</v>
      </c>
    </row>
    <row r="184" spans="1:11" x14ac:dyDescent="0.25">
      <c r="A184" s="20"/>
      <c r="B184" s="19" t="s">
        <v>439</v>
      </c>
      <c r="C184" s="20"/>
      <c r="D184" s="25">
        <v>100</v>
      </c>
      <c r="E184" s="25">
        <v>100</v>
      </c>
      <c r="F184" s="513">
        <f t="shared" si="13"/>
        <v>100</v>
      </c>
      <c r="G184" s="25">
        <v>100</v>
      </c>
      <c r="H184" s="25">
        <v>100</v>
      </c>
      <c r="I184" s="25">
        <v>100</v>
      </c>
      <c r="J184" s="25">
        <v>100</v>
      </c>
      <c r="K184" s="25">
        <v>100</v>
      </c>
    </row>
    <row r="185" spans="1:11" x14ac:dyDescent="0.25">
      <c r="A185" s="20"/>
      <c r="B185" s="19" t="s">
        <v>440</v>
      </c>
      <c r="C185" s="20"/>
      <c r="D185" s="25">
        <v>100</v>
      </c>
      <c r="E185" s="25">
        <v>100</v>
      </c>
      <c r="F185" s="513">
        <f t="shared" si="13"/>
        <v>100</v>
      </c>
      <c r="G185" s="25">
        <v>100</v>
      </c>
      <c r="H185" s="25">
        <v>100</v>
      </c>
      <c r="I185" s="25">
        <v>100</v>
      </c>
      <c r="J185" s="25">
        <v>100</v>
      </c>
      <c r="K185" s="25">
        <v>100</v>
      </c>
    </row>
    <row r="186" spans="1:11" x14ac:dyDescent="0.25">
      <c r="A186" s="20"/>
      <c r="B186" s="19" t="s">
        <v>441</v>
      </c>
      <c r="C186" s="20"/>
      <c r="D186" s="25">
        <v>92</v>
      </c>
      <c r="E186" s="25">
        <v>98</v>
      </c>
      <c r="F186" s="514">
        <f t="shared" si="13"/>
        <v>93.877551020408163</v>
      </c>
      <c r="G186" s="25">
        <v>97.4</v>
      </c>
      <c r="H186" s="25">
        <v>98</v>
      </c>
      <c r="I186" s="25">
        <v>98</v>
      </c>
      <c r="J186" s="25">
        <v>98</v>
      </c>
      <c r="K186" s="25">
        <v>98</v>
      </c>
    </row>
    <row r="187" spans="1:11" x14ac:dyDescent="0.25">
      <c r="A187" s="20"/>
      <c r="B187" s="19" t="s">
        <v>442</v>
      </c>
      <c r="C187" s="20"/>
      <c r="D187" s="25">
        <v>100</v>
      </c>
      <c r="E187" s="25">
        <v>100</v>
      </c>
      <c r="F187" s="513">
        <f t="shared" si="13"/>
        <v>100</v>
      </c>
      <c r="G187" s="25">
        <v>100</v>
      </c>
      <c r="H187" s="25">
        <v>100</v>
      </c>
      <c r="I187" s="25">
        <v>100</v>
      </c>
      <c r="J187" s="25">
        <v>100</v>
      </c>
      <c r="K187" s="25">
        <v>100</v>
      </c>
    </row>
    <row r="188" spans="1:11" s="56" customFormat="1" ht="29.25" customHeight="1" x14ac:dyDescent="0.25">
      <c r="A188" s="32"/>
      <c r="B188" s="677" t="s">
        <v>423</v>
      </c>
      <c r="C188" s="678"/>
      <c r="D188" s="678"/>
      <c r="E188" s="678"/>
      <c r="F188" s="678"/>
      <c r="G188" s="678"/>
      <c r="H188" s="678"/>
      <c r="I188" s="678"/>
      <c r="J188" s="678"/>
      <c r="K188" s="679"/>
    </row>
    <row r="189" spans="1:11" x14ac:dyDescent="0.25">
      <c r="A189" s="20"/>
      <c r="B189" s="33" t="s">
        <v>140</v>
      </c>
      <c r="C189" s="20" t="s">
        <v>1</v>
      </c>
      <c r="D189" s="20">
        <v>91.7</v>
      </c>
      <c r="E189" s="25">
        <v>100</v>
      </c>
      <c r="F189" s="30">
        <f t="shared" ref="F189:F226" si="14">D189/E189*100</f>
        <v>91.7</v>
      </c>
      <c r="G189" s="25">
        <v>100</v>
      </c>
      <c r="H189" s="25">
        <v>100</v>
      </c>
      <c r="I189" s="25">
        <v>100</v>
      </c>
      <c r="J189" s="25">
        <v>100</v>
      </c>
      <c r="K189" s="25">
        <v>100</v>
      </c>
    </row>
    <row r="190" spans="1:11" x14ac:dyDescent="0.25">
      <c r="A190" s="20"/>
      <c r="B190" s="19" t="s">
        <v>432</v>
      </c>
      <c r="C190" s="20"/>
      <c r="D190" s="20">
        <v>100</v>
      </c>
      <c r="E190" s="25">
        <v>100</v>
      </c>
      <c r="F190" s="513">
        <f t="shared" si="14"/>
        <v>100</v>
      </c>
      <c r="G190" s="25">
        <v>100</v>
      </c>
      <c r="H190" s="25">
        <v>100</v>
      </c>
      <c r="I190" s="25">
        <v>100</v>
      </c>
      <c r="J190" s="25">
        <v>100</v>
      </c>
      <c r="K190" s="25">
        <v>100</v>
      </c>
    </row>
    <row r="191" spans="1:11" x14ac:dyDescent="0.25">
      <c r="A191" s="20"/>
      <c r="B191" s="19" t="s">
        <v>433</v>
      </c>
      <c r="C191" s="20"/>
      <c r="D191" s="20">
        <v>100</v>
      </c>
      <c r="E191" s="25">
        <v>100</v>
      </c>
      <c r="F191" s="513">
        <f t="shared" si="14"/>
        <v>100</v>
      </c>
      <c r="G191" s="25">
        <v>100</v>
      </c>
      <c r="H191" s="25">
        <v>100</v>
      </c>
      <c r="I191" s="25">
        <v>100</v>
      </c>
      <c r="J191" s="25">
        <v>100</v>
      </c>
      <c r="K191" s="25">
        <v>100</v>
      </c>
    </row>
    <row r="192" spans="1:11" x14ac:dyDescent="0.25">
      <c r="A192" s="20"/>
      <c r="B192" s="19" t="s">
        <v>434</v>
      </c>
      <c r="C192" s="20"/>
      <c r="D192" s="20">
        <v>100</v>
      </c>
      <c r="E192" s="25">
        <v>100</v>
      </c>
      <c r="F192" s="513">
        <f t="shared" si="14"/>
        <v>100</v>
      </c>
      <c r="G192" s="25">
        <v>100</v>
      </c>
      <c r="H192" s="25">
        <v>100</v>
      </c>
      <c r="I192" s="25">
        <v>100</v>
      </c>
      <c r="J192" s="25">
        <v>100</v>
      </c>
      <c r="K192" s="25">
        <v>100</v>
      </c>
    </row>
    <row r="193" spans="1:11" x14ac:dyDescent="0.25">
      <c r="A193" s="20"/>
      <c r="B193" s="19" t="s">
        <v>435</v>
      </c>
      <c r="C193" s="20"/>
      <c r="D193" s="20">
        <v>60</v>
      </c>
      <c r="E193" s="25">
        <v>100</v>
      </c>
      <c r="F193" s="512">
        <f t="shared" si="14"/>
        <v>60</v>
      </c>
      <c r="G193" s="25">
        <v>100</v>
      </c>
      <c r="H193" s="25">
        <v>100</v>
      </c>
      <c r="I193" s="25">
        <v>100</v>
      </c>
      <c r="J193" s="25">
        <v>100</v>
      </c>
      <c r="K193" s="25">
        <v>100</v>
      </c>
    </row>
    <row r="194" spans="1:11" x14ac:dyDescent="0.25">
      <c r="A194" s="20"/>
      <c r="B194" s="19" t="s">
        <v>436</v>
      </c>
      <c r="C194" s="20"/>
      <c r="D194" s="20">
        <v>100</v>
      </c>
      <c r="E194" s="25">
        <v>100</v>
      </c>
      <c r="F194" s="513">
        <f t="shared" si="14"/>
        <v>100</v>
      </c>
      <c r="G194" s="25">
        <v>100</v>
      </c>
      <c r="H194" s="25">
        <v>100</v>
      </c>
      <c r="I194" s="25">
        <v>100</v>
      </c>
      <c r="J194" s="25">
        <v>100</v>
      </c>
      <c r="K194" s="25">
        <v>100</v>
      </c>
    </row>
    <row r="195" spans="1:11" x14ac:dyDescent="0.25">
      <c r="A195" s="20"/>
      <c r="B195" s="19" t="s">
        <v>437</v>
      </c>
      <c r="C195" s="20"/>
      <c r="D195" s="20">
        <v>100</v>
      </c>
      <c r="E195" s="25">
        <v>100</v>
      </c>
      <c r="F195" s="513">
        <f t="shared" si="14"/>
        <v>100</v>
      </c>
      <c r="G195" s="25">
        <v>100</v>
      </c>
      <c r="H195" s="25">
        <v>100</v>
      </c>
      <c r="I195" s="25">
        <v>100</v>
      </c>
      <c r="J195" s="25">
        <v>100</v>
      </c>
      <c r="K195" s="25">
        <v>100</v>
      </c>
    </row>
    <row r="196" spans="1:11" x14ac:dyDescent="0.25">
      <c r="A196" s="20"/>
      <c r="B196" s="19" t="s">
        <v>438</v>
      </c>
      <c r="C196" s="20"/>
      <c r="D196" s="20">
        <v>100</v>
      </c>
      <c r="E196" s="25">
        <v>100</v>
      </c>
      <c r="F196" s="513">
        <f t="shared" si="14"/>
        <v>100</v>
      </c>
      <c r="G196" s="25">
        <v>100</v>
      </c>
      <c r="H196" s="25">
        <v>100</v>
      </c>
      <c r="I196" s="25">
        <v>100</v>
      </c>
      <c r="J196" s="25">
        <v>100</v>
      </c>
      <c r="K196" s="25">
        <v>100</v>
      </c>
    </row>
    <row r="197" spans="1:11" x14ac:dyDescent="0.25">
      <c r="A197" s="20"/>
      <c r="B197" s="19" t="s">
        <v>439</v>
      </c>
      <c r="C197" s="20"/>
      <c r="D197" s="20">
        <v>100</v>
      </c>
      <c r="E197" s="25">
        <v>100</v>
      </c>
      <c r="F197" s="513">
        <f t="shared" si="14"/>
        <v>100</v>
      </c>
      <c r="G197" s="25">
        <v>100</v>
      </c>
      <c r="H197" s="25">
        <v>100</v>
      </c>
      <c r="I197" s="25">
        <v>100</v>
      </c>
      <c r="J197" s="25">
        <v>100</v>
      </c>
      <c r="K197" s="25">
        <v>100</v>
      </c>
    </row>
    <row r="198" spans="1:11" x14ac:dyDescent="0.25">
      <c r="A198" s="20"/>
      <c r="B198" s="19" t="s">
        <v>440</v>
      </c>
      <c r="C198" s="20"/>
      <c r="D198" s="20">
        <v>100</v>
      </c>
      <c r="E198" s="25">
        <v>100</v>
      </c>
      <c r="F198" s="513">
        <f t="shared" si="14"/>
        <v>100</v>
      </c>
      <c r="G198" s="25">
        <v>100</v>
      </c>
      <c r="H198" s="25">
        <v>100</v>
      </c>
      <c r="I198" s="25">
        <v>100</v>
      </c>
      <c r="J198" s="25">
        <v>100</v>
      </c>
      <c r="K198" s="25">
        <v>100</v>
      </c>
    </row>
    <row r="199" spans="1:11" x14ac:dyDescent="0.25">
      <c r="A199" s="20"/>
      <c r="B199" s="19" t="s">
        <v>441</v>
      </c>
      <c r="C199" s="20"/>
      <c r="D199" s="20">
        <v>100</v>
      </c>
      <c r="E199" s="25">
        <v>100</v>
      </c>
      <c r="F199" s="513">
        <f t="shared" si="14"/>
        <v>100</v>
      </c>
      <c r="G199" s="25">
        <v>100</v>
      </c>
      <c r="H199" s="25">
        <v>100</v>
      </c>
      <c r="I199" s="25">
        <v>100</v>
      </c>
      <c r="J199" s="25">
        <v>100</v>
      </c>
      <c r="K199" s="25">
        <v>100</v>
      </c>
    </row>
    <row r="200" spans="1:11" x14ac:dyDescent="0.25">
      <c r="A200" s="20"/>
      <c r="B200" s="19" t="s">
        <v>442</v>
      </c>
      <c r="C200" s="20"/>
      <c r="D200" s="20">
        <v>66.7</v>
      </c>
      <c r="E200" s="25">
        <v>100</v>
      </c>
      <c r="F200" s="512">
        <f t="shared" si="14"/>
        <v>66.7</v>
      </c>
      <c r="G200" s="25">
        <v>100</v>
      </c>
      <c r="H200" s="25">
        <v>100</v>
      </c>
      <c r="I200" s="25">
        <v>100</v>
      </c>
      <c r="J200" s="25">
        <v>100</v>
      </c>
      <c r="K200" s="25">
        <v>100</v>
      </c>
    </row>
    <row r="201" spans="1:11" s="55" customFormat="1" ht="24" customHeight="1" x14ac:dyDescent="0.25">
      <c r="A201" s="47"/>
      <c r="B201" s="680" t="s">
        <v>424</v>
      </c>
      <c r="C201" s="681"/>
      <c r="D201" s="681"/>
      <c r="E201" s="681"/>
      <c r="F201" s="681"/>
      <c r="G201" s="681"/>
      <c r="H201" s="681"/>
      <c r="I201" s="681"/>
      <c r="J201" s="681"/>
      <c r="K201" s="682"/>
    </row>
    <row r="202" spans="1:11" x14ac:dyDescent="0.25">
      <c r="A202" s="20"/>
      <c r="B202" s="33" t="s">
        <v>140</v>
      </c>
      <c r="C202" s="20" t="s">
        <v>1</v>
      </c>
      <c r="D202" s="23">
        <v>89.8</v>
      </c>
      <c r="E202" s="20">
        <v>92.3</v>
      </c>
      <c r="F202" s="30">
        <f t="shared" si="14"/>
        <v>97.291440953412788</v>
      </c>
      <c r="G202" s="27">
        <v>92.3</v>
      </c>
      <c r="H202" s="27">
        <v>92.3</v>
      </c>
      <c r="I202" s="27">
        <v>92.3</v>
      </c>
      <c r="J202" s="27">
        <v>92.3</v>
      </c>
      <c r="K202" s="27">
        <v>92.3</v>
      </c>
    </row>
    <row r="203" spans="1:11" x14ac:dyDescent="0.25">
      <c r="A203" s="20"/>
      <c r="B203" s="19" t="s">
        <v>432</v>
      </c>
      <c r="C203" s="20"/>
      <c r="D203" s="23">
        <v>89.8</v>
      </c>
      <c r="E203" s="20">
        <v>92.3</v>
      </c>
      <c r="F203" s="513">
        <f t="shared" si="14"/>
        <v>97.291440953412788</v>
      </c>
      <c r="G203" s="27">
        <v>92.3</v>
      </c>
      <c r="H203" s="27">
        <v>92.3</v>
      </c>
      <c r="I203" s="27">
        <v>92.3</v>
      </c>
      <c r="J203" s="27">
        <v>92.3</v>
      </c>
      <c r="K203" s="27">
        <v>92.3</v>
      </c>
    </row>
    <row r="204" spans="1:11" x14ac:dyDescent="0.25">
      <c r="A204" s="20"/>
      <c r="B204" s="19" t="s">
        <v>433</v>
      </c>
      <c r="C204" s="20"/>
      <c r="D204" s="23">
        <v>89.8</v>
      </c>
      <c r="E204" s="20">
        <v>92.3</v>
      </c>
      <c r="F204" s="513">
        <f t="shared" si="14"/>
        <v>97.291440953412788</v>
      </c>
      <c r="G204" s="27">
        <v>92.3</v>
      </c>
      <c r="H204" s="27">
        <v>92.3</v>
      </c>
      <c r="I204" s="27">
        <v>92.3</v>
      </c>
      <c r="J204" s="27">
        <v>92.3</v>
      </c>
      <c r="K204" s="27">
        <v>92.3</v>
      </c>
    </row>
    <row r="205" spans="1:11" x14ac:dyDescent="0.25">
      <c r="A205" s="20"/>
      <c r="B205" s="19" t="s">
        <v>434</v>
      </c>
      <c r="C205" s="20"/>
      <c r="D205" s="23">
        <v>89.8</v>
      </c>
      <c r="E205" s="20">
        <v>92.3</v>
      </c>
      <c r="F205" s="513">
        <f t="shared" si="14"/>
        <v>97.291440953412788</v>
      </c>
      <c r="G205" s="27">
        <v>92.3</v>
      </c>
      <c r="H205" s="27">
        <v>92.3</v>
      </c>
      <c r="I205" s="27">
        <v>92.3</v>
      </c>
      <c r="J205" s="27">
        <v>92.3</v>
      </c>
      <c r="K205" s="27">
        <v>92.3</v>
      </c>
    </row>
    <row r="206" spans="1:11" x14ac:dyDescent="0.25">
      <c r="A206" s="20"/>
      <c r="B206" s="19" t="s">
        <v>435</v>
      </c>
      <c r="C206" s="20"/>
      <c r="D206" s="23">
        <v>89.8</v>
      </c>
      <c r="E206" s="20">
        <v>92.3</v>
      </c>
      <c r="F206" s="513">
        <f t="shared" si="14"/>
        <v>97.291440953412788</v>
      </c>
      <c r="G206" s="27">
        <v>92.3</v>
      </c>
      <c r="H206" s="27">
        <v>92.3</v>
      </c>
      <c r="I206" s="27">
        <v>92.3</v>
      </c>
      <c r="J206" s="27">
        <v>92.3</v>
      </c>
      <c r="K206" s="27">
        <v>92.3</v>
      </c>
    </row>
    <row r="207" spans="1:11" x14ac:dyDescent="0.25">
      <c r="A207" s="20"/>
      <c r="B207" s="19" t="s">
        <v>436</v>
      </c>
      <c r="C207" s="20"/>
      <c r="D207" s="23">
        <v>89.8</v>
      </c>
      <c r="E207" s="20">
        <v>92.3</v>
      </c>
      <c r="F207" s="513">
        <f t="shared" si="14"/>
        <v>97.291440953412788</v>
      </c>
      <c r="G207" s="27">
        <v>92.3</v>
      </c>
      <c r="H207" s="27">
        <v>92.3</v>
      </c>
      <c r="I207" s="27">
        <v>92.3</v>
      </c>
      <c r="J207" s="27">
        <v>92.3</v>
      </c>
      <c r="K207" s="27">
        <v>92.3</v>
      </c>
    </row>
    <row r="208" spans="1:11" x14ac:dyDescent="0.25">
      <c r="A208" s="20"/>
      <c r="B208" s="19" t="s">
        <v>437</v>
      </c>
      <c r="C208" s="20"/>
      <c r="D208" s="23">
        <v>89.8</v>
      </c>
      <c r="E208" s="20">
        <v>92.3</v>
      </c>
      <c r="F208" s="513">
        <f t="shared" si="14"/>
        <v>97.291440953412788</v>
      </c>
      <c r="G208" s="27">
        <v>92.3</v>
      </c>
      <c r="H208" s="27">
        <v>92.3</v>
      </c>
      <c r="I208" s="27">
        <v>92.3</v>
      </c>
      <c r="J208" s="27">
        <v>92.3</v>
      </c>
      <c r="K208" s="27">
        <v>92.3</v>
      </c>
    </row>
    <row r="209" spans="1:11" x14ac:dyDescent="0.25">
      <c r="A209" s="20"/>
      <c r="B209" s="19" t="s">
        <v>438</v>
      </c>
      <c r="C209" s="20"/>
      <c r="D209" s="23">
        <v>89.8</v>
      </c>
      <c r="E209" s="20">
        <v>92.3</v>
      </c>
      <c r="F209" s="513">
        <f t="shared" si="14"/>
        <v>97.291440953412788</v>
      </c>
      <c r="G209" s="27">
        <v>92.3</v>
      </c>
      <c r="H209" s="27">
        <v>92.3</v>
      </c>
      <c r="I209" s="27">
        <v>92.3</v>
      </c>
      <c r="J209" s="27">
        <v>92.3</v>
      </c>
      <c r="K209" s="27">
        <v>92.3</v>
      </c>
    </row>
    <row r="210" spans="1:11" x14ac:dyDescent="0.25">
      <c r="A210" s="20"/>
      <c r="B210" s="19" t="s">
        <v>439</v>
      </c>
      <c r="C210" s="20"/>
      <c r="D210" s="23">
        <v>89.8</v>
      </c>
      <c r="E210" s="20">
        <v>92.3</v>
      </c>
      <c r="F210" s="513">
        <f t="shared" si="14"/>
        <v>97.291440953412788</v>
      </c>
      <c r="G210" s="27">
        <v>92.3</v>
      </c>
      <c r="H210" s="27">
        <v>92.3</v>
      </c>
      <c r="I210" s="27">
        <v>92.3</v>
      </c>
      <c r="J210" s="27">
        <v>92.3</v>
      </c>
      <c r="K210" s="27">
        <v>92.3</v>
      </c>
    </row>
    <row r="211" spans="1:11" x14ac:dyDescent="0.25">
      <c r="A211" s="20"/>
      <c r="B211" s="19" t="s">
        <v>440</v>
      </c>
      <c r="C211" s="20"/>
      <c r="D211" s="23">
        <v>89.8</v>
      </c>
      <c r="E211" s="20">
        <v>92.3</v>
      </c>
      <c r="F211" s="513">
        <f t="shared" si="14"/>
        <v>97.291440953412788</v>
      </c>
      <c r="G211" s="27">
        <v>92.3</v>
      </c>
      <c r="H211" s="27">
        <v>92.3</v>
      </c>
      <c r="I211" s="27">
        <v>92.3</v>
      </c>
      <c r="J211" s="27">
        <v>92.3</v>
      </c>
      <c r="K211" s="27">
        <v>92.3</v>
      </c>
    </row>
    <row r="212" spans="1:11" x14ac:dyDescent="0.25">
      <c r="A212" s="20"/>
      <c r="B212" s="19" t="s">
        <v>441</v>
      </c>
      <c r="C212" s="20"/>
      <c r="D212" s="23">
        <v>89.8</v>
      </c>
      <c r="E212" s="20">
        <v>92.3</v>
      </c>
      <c r="F212" s="513">
        <f t="shared" si="14"/>
        <v>97.291440953412788</v>
      </c>
      <c r="G212" s="27">
        <v>92.3</v>
      </c>
      <c r="H212" s="27">
        <v>92.3</v>
      </c>
      <c r="I212" s="27">
        <v>92.3</v>
      </c>
      <c r="J212" s="27">
        <v>92.3</v>
      </c>
      <c r="K212" s="27">
        <v>92.3</v>
      </c>
    </row>
    <row r="213" spans="1:11" x14ac:dyDescent="0.25">
      <c r="A213" s="20"/>
      <c r="B213" s="19" t="s">
        <v>442</v>
      </c>
      <c r="C213" s="20"/>
      <c r="D213" s="23">
        <v>89.8</v>
      </c>
      <c r="E213" s="20">
        <v>92.3</v>
      </c>
      <c r="F213" s="513">
        <f t="shared" si="14"/>
        <v>97.291440953412788</v>
      </c>
      <c r="G213" s="27">
        <v>92.3</v>
      </c>
      <c r="H213" s="27">
        <v>92.3</v>
      </c>
      <c r="I213" s="27">
        <v>92.3</v>
      </c>
      <c r="J213" s="27">
        <v>92.3</v>
      </c>
      <c r="K213" s="27">
        <v>92.3</v>
      </c>
    </row>
    <row r="214" spans="1:11" s="55" customFormat="1" ht="28.5" customHeight="1" x14ac:dyDescent="0.25">
      <c r="A214" s="47"/>
      <c r="B214" s="697" t="s">
        <v>425</v>
      </c>
      <c r="C214" s="697"/>
      <c r="D214" s="697"/>
      <c r="E214" s="697"/>
      <c r="F214" s="697"/>
      <c r="G214" s="697"/>
      <c r="H214" s="697"/>
      <c r="I214" s="697"/>
      <c r="J214" s="697"/>
      <c r="K214" s="697"/>
    </row>
    <row r="215" spans="1:11" x14ac:dyDescent="0.25">
      <c r="A215" s="20"/>
      <c r="B215" s="33" t="s">
        <v>140</v>
      </c>
      <c r="C215" s="20" t="s">
        <v>1</v>
      </c>
      <c r="D215" s="25">
        <v>78.7</v>
      </c>
      <c r="E215" s="25">
        <v>97.9</v>
      </c>
      <c r="F215" s="30">
        <f t="shared" si="14"/>
        <v>80.388151174668039</v>
      </c>
      <c r="G215" s="27">
        <v>92.3</v>
      </c>
      <c r="H215" s="27">
        <v>94.9</v>
      </c>
      <c r="I215" s="27">
        <v>94.9</v>
      </c>
      <c r="J215" s="27">
        <v>94.9</v>
      </c>
      <c r="K215" s="27">
        <v>97.9</v>
      </c>
    </row>
    <row r="216" spans="1:11" x14ac:dyDescent="0.25">
      <c r="A216" s="20"/>
      <c r="B216" s="19" t="s">
        <v>432</v>
      </c>
      <c r="C216" s="20"/>
      <c r="D216" s="25">
        <v>100</v>
      </c>
      <c r="E216" s="25">
        <v>100</v>
      </c>
      <c r="F216" s="513">
        <f t="shared" si="14"/>
        <v>100</v>
      </c>
      <c r="G216" s="25">
        <v>100</v>
      </c>
      <c r="H216" s="25">
        <v>100</v>
      </c>
      <c r="I216" s="25">
        <v>100</v>
      </c>
      <c r="J216" s="25">
        <v>100</v>
      </c>
      <c r="K216" s="25">
        <v>100</v>
      </c>
    </row>
    <row r="217" spans="1:11" x14ac:dyDescent="0.25">
      <c r="A217" s="20"/>
      <c r="B217" s="19" t="s">
        <v>433</v>
      </c>
      <c r="C217" s="20"/>
      <c r="D217" s="25">
        <v>100</v>
      </c>
      <c r="E217" s="25">
        <v>100</v>
      </c>
      <c r="F217" s="513">
        <f t="shared" si="14"/>
        <v>100</v>
      </c>
      <c r="G217" s="25">
        <v>100</v>
      </c>
      <c r="H217" s="25">
        <v>100</v>
      </c>
      <c r="I217" s="25">
        <v>100</v>
      </c>
      <c r="J217" s="25">
        <v>100</v>
      </c>
      <c r="K217" s="25">
        <v>100</v>
      </c>
    </row>
    <row r="218" spans="1:11" x14ac:dyDescent="0.25">
      <c r="A218" s="20"/>
      <c r="B218" s="19" t="s">
        <v>434</v>
      </c>
      <c r="C218" s="20"/>
      <c r="D218" s="25">
        <v>100</v>
      </c>
      <c r="E218" s="25">
        <v>100</v>
      </c>
      <c r="F218" s="513">
        <f t="shared" si="14"/>
        <v>100</v>
      </c>
      <c r="G218" s="25">
        <v>100</v>
      </c>
      <c r="H218" s="25">
        <v>100</v>
      </c>
      <c r="I218" s="25">
        <v>100</v>
      </c>
      <c r="J218" s="25">
        <v>100</v>
      </c>
      <c r="K218" s="25">
        <v>100</v>
      </c>
    </row>
    <row r="219" spans="1:11" x14ac:dyDescent="0.25">
      <c r="A219" s="20"/>
      <c r="B219" s="19" t="s">
        <v>435</v>
      </c>
      <c r="C219" s="20"/>
      <c r="D219" s="25">
        <v>100</v>
      </c>
      <c r="E219" s="25">
        <v>100</v>
      </c>
      <c r="F219" s="513">
        <f t="shared" si="14"/>
        <v>100</v>
      </c>
      <c r="G219" s="25">
        <v>100</v>
      </c>
      <c r="H219" s="25">
        <v>100</v>
      </c>
      <c r="I219" s="25">
        <v>100</v>
      </c>
      <c r="J219" s="25">
        <v>100</v>
      </c>
      <c r="K219" s="25">
        <v>100</v>
      </c>
    </row>
    <row r="220" spans="1:11" x14ac:dyDescent="0.25">
      <c r="A220" s="20"/>
      <c r="B220" s="19" t="s">
        <v>436</v>
      </c>
      <c r="C220" s="20"/>
      <c r="D220" s="25">
        <v>100</v>
      </c>
      <c r="E220" s="25">
        <v>100</v>
      </c>
      <c r="F220" s="513">
        <f t="shared" si="14"/>
        <v>100</v>
      </c>
      <c r="G220" s="25">
        <v>100</v>
      </c>
      <c r="H220" s="25">
        <v>100</v>
      </c>
      <c r="I220" s="25">
        <v>100</v>
      </c>
      <c r="J220" s="25">
        <v>100</v>
      </c>
      <c r="K220" s="25">
        <v>100</v>
      </c>
    </row>
    <row r="221" spans="1:11" x14ac:dyDescent="0.25">
      <c r="A221" s="20"/>
      <c r="B221" s="19" t="s">
        <v>437</v>
      </c>
      <c r="C221" s="20"/>
      <c r="D221" s="25">
        <v>100</v>
      </c>
      <c r="E221" s="25">
        <v>100</v>
      </c>
      <c r="F221" s="513">
        <f t="shared" si="14"/>
        <v>100</v>
      </c>
      <c r="G221" s="25">
        <v>100</v>
      </c>
      <c r="H221" s="25">
        <v>100</v>
      </c>
      <c r="I221" s="25">
        <v>100</v>
      </c>
      <c r="J221" s="25">
        <v>100</v>
      </c>
      <c r="K221" s="25">
        <v>100</v>
      </c>
    </row>
    <row r="222" spans="1:11" x14ac:dyDescent="0.25">
      <c r="A222" s="20"/>
      <c r="B222" s="19" t="s">
        <v>438</v>
      </c>
      <c r="C222" s="20"/>
      <c r="D222" s="25">
        <v>100</v>
      </c>
      <c r="E222" s="25">
        <v>100</v>
      </c>
      <c r="F222" s="513">
        <f t="shared" si="14"/>
        <v>100</v>
      </c>
      <c r="G222" s="25">
        <v>100</v>
      </c>
      <c r="H222" s="25">
        <v>100</v>
      </c>
      <c r="I222" s="25">
        <v>100</v>
      </c>
      <c r="J222" s="25">
        <v>100</v>
      </c>
      <c r="K222" s="25">
        <v>100</v>
      </c>
    </row>
    <row r="223" spans="1:11" x14ac:dyDescent="0.25">
      <c r="A223" s="20"/>
      <c r="B223" s="19" t="s">
        <v>439</v>
      </c>
      <c r="C223" s="20"/>
      <c r="D223" s="25">
        <v>100</v>
      </c>
      <c r="E223" s="25">
        <v>100</v>
      </c>
      <c r="F223" s="513">
        <f t="shared" si="14"/>
        <v>100</v>
      </c>
      <c r="G223" s="25">
        <v>100</v>
      </c>
      <c r="H223" s="25">
        <v>100</v>
      </c>
      <c r="I223" s="25">
        <v>100</v>
      </c>
      <c r="J223" s="25">
        <v>100</v>
      </c>
      <c r="K223" s="25">
        <v>100</v>
      </c>
    </row>
    <row r="224" spans="1:11" x14ac:dyDescent="0.25">
      <c r="A224" s="20"/>
      <c r="B224" s="19" t="s">
        <v>440</v>
      </c>
      <c r="C224" s="20"/>
      <c r="D224" s="25">
        <v>100</v>
      </c>
      <c r="E224" s="25">
        <v>100</v>
      </c>
      <c r="F224" s="513">
        <f t="shared" si="14"/>
        <v>100</v>
      </c>
      <c r="G224" s="25">
        <v>100</v>
      </c>
      <c r="H224" s="25">
        <v>100</v>
      </c>
      <c r="I224" s="25">
        <v>100</v>
      </c>
      <c r="J224" s="25">
        <v>100</v>
      </c>
      <c r="K224" s="25">
        <v>100</v>
      </c>
    </row>
    <row r="225" spans="1:11" x14ac:dyDescent="0.25">
      <c r="A225" s="20"/>
      <c r="B225" s="19" t="s">
        <v>441</v>
      </c>
      <c r="C225" s="20"/>
      <c r="D225" s="25">
        <v>78.7</v>
      </c>
      <c r="E225" s="25">
        <v>97.9</v>
      </c>
      <c r="F225" s="512">
        <f t="shared" si="14"/>
        <v>80.388151174668039</v>
      </c>
      <c r="G225" s="25">
        <v>92.3</v>
      </c>
      <c r="H225" s="25">
        <v>94.9</v>
      </c>
      <c r="I225" s="25">
        <v>94.9</v>
      </c>
      <c r="J225" s="25">
        <v>94.9</v>
      </c>
      <c r="K225" s="25">
        <v>97.9</v>
      </c>
    </row>
    <row r="226" spans="1:11" x14ac:dyDescent="0.25">
      <c r="A226" s="20"/>
      <c r="B226" s="19" t="s">
        <v>442</v>
      </c>
      <c r="C226" s="20"/>
      <c r="D226" s="25">
        <v>100</v>
      </c>
      <c r="E226" s="25">
        <v>100</v>
      </c>
      <c r="F226" s="513">
        <f t="shared" si="14"/>
        <v>100</v>
      </c>
      <c r="G226" s="25">
        <v>100</v>
      </c>
      <c r="H226" s="25">
        <v>100</v>
      </c>
      <c r="I226" s="25">
        <v>100</v>
      </c>
      <c r="J226" s="25">
        <v>100</v>
      </c>
      <c r="K226" s="25">
        <v>100</v>
      </c>
    </row>
    <row r="227" spans="1:11" s="55" customFormat="1" ht="25.5" customHeight="1" x14ac:dyDescent="0.25">
      <c r="A227" s="47"/>
      <c r="B227" s="680" t="s">
        <v>426</v>
      </c>
      <c r="C227" s="681"/>
      <c r="D227" s="681"/>
      <c r="E227" s="681"/>
      <c r="F227" s="681"/>
      <c r="G227" s="681"/>
      <c r="H227" s="681"/>
      <c r="I227" s="681"/>
      <c r="J227" s="681"/>
      <c r="K227" s="682"/>
    </row>
    <row r="228" spans="1:11" x14ac:dyDescent="0.25">
      <c r="A228" s="20"/>
      <c r="B228" s="33" t="s">
        <v>140</v>
      </c>
      <c r="C228" s="20" t="s">
        <v>1</v>
      </c>
      <c r="D228" s="25">
        <v>80</v>
      </c>
      <c r="E228" s="25">
        <v>73.599999999999994</v>
      </c>
      <c r="F228" s="30">
        <f t="shared" ref="F228:F239" si="15">D228/E228*100</f>
        <v>108.69565217391306</v>
      </c>
      <c r="G228" s="27">
        <v>69.099999999999994</v>
      </c>
      <c r="H228" s="27">
        <v>73.599999999999994</v>
      </c>
      <c r="I228" s="27" t="s">
        <v>3</v>
      </c>
      <c r="J228" s="27" t="s">
        <v>3</v>
      </c>
      <c r="K228" s="27" t="s">
        <v>3</v>
      </c>
    </row>
    <row r="229" spans="1:11" x14ac:dyDescent="0.25">
      <c r="A229" s="20"/>
      <c r="B229" s="19" t="s">
        <v>432</v>
      </c>
      <c r="C229" s="20"/>
      <c r="D229" s="25">
        <v>100</v>
      </c>
      <c r="E229" s="25">
        <v>73.599999999999994</v>
      </c>
      <c r="F229" s="513">
        <f t="shared" si="15"/>
        <v>135.86956521739131</v>
      </c>
      <c r="G229" s="27">
        <v>69.099999999999994</v>
      </c>
      <c r="H229" s="27">
        <v>73.599999999999994</v>
      </c>
      <c r="I229" s="27" t="s">
        <v>3</v>
      </c>
      <c r="J229" s="27" t="s">
        <v>3</v>
      </c>
      <c r="K229" s="27" t="s">
        <v>3</v>
      </c>
    </row>
    <row r="230" spans="1:11" x14ac:dyDescent="0.25">
      <c r="A230" s="20"/>
      <c r="B230" s="19" t="s">
        <v>433</v>
      </c>
      <c r="C230" s="20"/>
      <c r="D230" s="25">
        <v>100</v>
      </c>
      <c r="E230" s="25">
        <v>73.599999999999994</v>
      </c>
      <c r="F230" s="513">
        <f t="shared" si="15"/>
        <v>135.86956521739131</v>
      </c>
      <c r="G230" s="27">
        <v>69.099999999999994</v>
      </c>
      <c r="H230" s="27">
        <v>73.599999999999994</v>
      </c>
      <c r="I230" s="27" t="s">
        <v>3</v>
      </c>
      <c r="J230" s="27" t="s">
        <v>3</v>
      </c>
      <c r="K230" s="27" t="s">
        <v>3</v>
      </c>
    </row>
    <row r="231" spans="1:11" x14ac:dyDescent="0.25">
      <c r="A231" s="20"/>
      <c r="B231" s="19" t="s">
        <v>434</v>
      </c>
      <c r="C231" s="20"/>
      <c r="D231" s="25">
        <v>100</v>
      </c>
      <c r="E231" s="25">
        <v>73.599999999999994</v>
      </c>
      <c r="F231" s="513">
        <f t="shared" si="15"/>
        <v>135.86956521739131</v>
      </c>
      <c r="G231" s="27">
        <v>69.099999999999994</v>
      </c>
      <c r="H231" s="27">
        <v>73.599999999999994</v>
      </c>
      <c r="I231" s="27" t="s">
        <v>3</v>
      </c>
      <c r="J231" s="27" t="s">
        <v>3</v>
      </c>
      <c r="K231" s="27" t="s">
        <v>3</v>
      </c>
    </row>
    <row r="232" spans="1:11" x14ac:dyDescent="0.25">
      <c r="A232" s="20"/>
      <c r="B232" s="19" t="s">
        <v>435</v>
      </c>
      <c r="C232" s="20"/>
      <c r="D232" s="25">
        <v>90</v>
      </c>
      <c r="E232" s="25">
        <v>73.599999999999994</v>
      </c>
      <c r="F232" s="513">
        <f t="shared" si="15"/>
        <v>122.28260869565217</v>
      </c>
      <c r="G232" s="27">
        <v>69.099999999999994</v>
      </c>
      <c r="H232" s="27">
        <v>73.599999999999994</v>
      </c>
      <c r="I232" s="27" t="s">
        <v>3</v>
      </c>
      <c r="J232" s="27" t="s">
        <v>3</v>
      </c>
      <c r="K232" s="27" t="s">
        <v>3</v>
      </c>
    </row>
    <row r="233" spans="1:11" x14ac:dyDescent="0.25">
      <c r="A233" s="20"/>
      <c r="B233" s="19" t="s">
        <v>436</v>
      </c>
      <c r="C233" s="20"/>
      <c r="D233" s="25">
        <v>100</v>
      </c>
      <c r="E233" s="25">
        <v>73.599999999999994</v>
      </c>
      <c r="F233" s="513">
        <f t="shared" si="15"/>
        <v>135.86956521739131</v>
      </c>
      <c r="G233" s="27">
        <v>69.099999999999994</v>
      </c>
      <c r="H233" s="27">
        <v>73.599999999999994</v>
      </c>
      <c r="I233" s="27" t="s">
        <v>3</v>
      </c>
      <c r="J233" s="27" t="s">
        <v>3</v>
      </c>
      <c r="K233" s="27" t="s">
        <v>3</v>
      </c>
    </row>
    <row r="234" spans="1:11" x14ac:dyDescent="0.25">
      <c r="A234" s="20"/>
      <c r="B234" s="19" t="s">
        <v>437</v>
      </c>
      <c r="C234" s="20"/>
      <c r="D234" s="25">
        <v>100</v>
      </c>
      <c r="E234" s="25">
        <v>73.599999999999994</v>
      </c>
      <c r="F234" s="513">
        <f t="shared" si="15"/>
        <v>135.86956521739131</v>
      </c>
      <c r="G234" s="27">
        <v>69.099999999999994</v>
      </c>
      <c r="H234" s="27">
        <v>73.599999999999994</v>
      </c>
      <c r="I234" s="27" t="s">
        <v>3</v>
      </c>
      <c r="J234" s="27" t="s">
        <v>3</v>
      </c>
      <c r="K234" s="27" t="s">
        <v>3</v>
      </c>
    </row>
    <row r="235" spans="1:11" x14ac:dyDescent="0.25">
      <c r="A235" s="20"/>
      <c r="B235" s="19" t="s">
        <v>438</v>
      </c>
      <c r="C235" s="20"/>
      <c r="D235" s="25">
        <v>100</v>
      </c>
      <c r="E235" s="25">
        <v>73.599999999999994</v>
      </c>
      <c r="F235" s="513">
        <f t="shared" si="15"/>
        <v>135.86956521739131</v>
      </c>
      <c r="G235" s="27">
        <v>69.099999999999994</v>
      </c>
      <c r="H235" s="27">
        <v>73.599999999999994</v>
      </c>
      <c r="I235" s="27" t="s">
        <v>3</v>
      </c>
      <c r="J235" s="27" t="s">
        <v>3</v>
      </c>
      <c r="K235" s="27" t="s">
        <v>3</v>
      </c>
    </row>
    <row r="236" spans="1:11" x14ac:dyDescent="0.25">
      <c r="A236" s="20"/>
      <c r="B236" s="19" t="s">
        <v>439</v>
      </c>
      <c r="C236" s="20"/>
      <c r="D236" s="25">
        <v>100</v>
      </c>
      <c r="E236" s="25">
        <v>73.599999999999994</v>
      </c>
      <c r="F236" s="513">
        <f t="shared" si="15"/>
        <v>135.86956521739131</v>
      </c>
      <c r="G236" s="27">
        <v>69.099999999999994</v>
      </c>
      <c r="H236" s="27">
        <v>73.599999999999994</v>
      </c>
      <c r="I236" s="27" t="s">
        <v>3</v>
      </c>
      <c r="J236" s="27" t="s">
        <v>3</v>
      </c>
      <c r="K236" s="27" t="s">
        <v>3</v>
      </c>
    </row>
    <row r="237" spans="1:11" x14ac:dyDescent="0.25">
      <c r="A237" s="20"/>
      <c r="B237" s="19" t="s">
        <v>440</v>
      </c>
      <c r="C237" s="20"/>
      <c r="D237" s="25">
        <v>67</v>
      </c>
      <c r="E237" s="25">
        <v>73.599999999999994</v>
      </c>
      <c r="F237" s="514">
        <f t="shared" si="15"/>
        <v>91.032608695652186</v>
      </c>
      <c r="G237" s="27">
        <v>69.099999999999994</v>
      </c>
      <c r="H237" s="27">
        <v>73.599999999999994</v>
      </c>
      <c r="I237" s="27" t="s">
        <v>3</v>
      </c>
      <c r="J237" s="27" t="s">
        <v>3</v>
      </c>
      <c r="K237" s="27" t="s">
        <v>3</v>
      </c>
    </row>
    <row r="238" spans="1:11" x14ac:dyDescent="0.25">
      <c r="A238" s="20"/>
      <c r="B238" s="19" t="s">
        <v>441</v>
      </c>
      <c r="C238" s="20"/>
      <c r="D238" s="25">
        <v>94</v>
      </c>
      <c r="E238" s="25">
        <v>73.599999999999994</v>
      </c>
      <c r="F238" s="513">
        <f t="shared" si="15"/>
        <v>127.71739130434783</v>
      </c>
      <c r="G238" s="27">
        <v>69.099999999999994</v>
      </c>
      <c r="H238" s="27">
        <v>73.599999999999994</v>
      </c>
      <c r="I238" s="27" t="s">
        <v>3</v>
      </c>
      <c r="J238" s="27" t="s">
        <v>3</v>
      </c>
      <c r="K238" s="27" t="s">
        <v>3</v>
      </c>
    </row>
    <row r="239" spans="1:11" x14ac:dyDescent="0.25">
      <c r="A239" s="20"/>
      <c r="B239" s="19" t="s">
        <v>442</v>
      </c>
      <c r="C239" s="20"/>
      <c r="D239" s="25">
        <v>100</v>
      </c>
      <c r="E239" s="25">
        <v>73.599999999999994</v>
      </c>
      <c r="F239" s="513">
        <f t="shared" si="15"/>
        <v>135.86956521739131</v>
      </c>
      <c r="G239" s="27">
        <v>69.099999999999994</v>
      </c>
      <c r="H239" s="27">
        <v>73.599999999999994</v>
      </c>
      <c r="I239" s="27" t="s">
        <v>3</v>
      </c>
      <c r="J239" s="27" t="s">
        <v>3</v>
      </c>
      <c r="K239" s="27" t="s">
        <v>3</v>
      </c>
    </row>
    <row r="240" spans="1:11" s="55" customFormat="1" ht="28.5" customHeight="1" x14ac:dyDescent="0.25">
      <c r="A240" s="47"/>
      <c r="B240" s="680" t="s">
        <v>427</v>
      </c>
      <c r="C240" s="681"/>
      <c r="D240" s="681"/>
      <c r="E240" s="681"/>
      <c r="F240" s="681"/>
      <c r="G240" s="681"/>
      <c r="H240" s="681"/>
      <c r="I240" s="681"/>
      <c r="J240" s="681"/>
      <c r="K240" s="682"/>
    </row>
    <row r="241" spans="1:11" x14ac:dyDescent="0.25">
      <c r="A241" s="20"/>
      <c r="B241" s="33" t="s">
        <v>140</v>
      </c>
      <c r="C241" s="20" t="s">
        <v>1</v>
      </c>
      <c r="D241" s="25">
        <v>75</v>
      </c>
      <c r="E241" s="25">
        <v>100</v>
      </c>
      <c r="F241" s="30">
        <f t="shared" ref="F241:F267" si="16">D241/E241*100</f>
        <v>75</v>
      </c>
      <c r="G241" s="25">
        <v>87.5</v>
      </c>
      <c r="H241" s="25">
        <v>87.5</v>
      </c>
      <c r="I241" s="25">
        <v>94</v>
      </c>
      <c r="J241" s="25">
        <v>100</v>
      </c>
      <c r="K241" s="25">
        <v>100</v>
      </c>
    </row>
    <row r="242" spans="1:11" x14ac:dyDescent="0.25">
      <c r="A242" s="20"/>
      <c r="B242" s="19" t="s">
        <v>432</v>
      </c>
      <c r="C242" s="20"/>
      <c r="D242" s="25">
        <v>100</v>
      </c>
      <c r="E242" s="25">
        <v>100</v>
      </c>
      <c r="F242" s="513">
        <f t="shared" si="16"/>
        <v>100</v>
      </c>
      <c r="G242" s="25">
        <v>100</v>
      </c>
      <c r="H242" s="25">
        <v>100</v>
      </c>
      <c r="I242" s="25">
        <v>100</v>
      </c>
      <c r="J242" s="25">
        <v>100</v>
      </c>
      <c r="K242" s="25">
        <v>100</v>
      </c>
    </row>
    <row r="243" spans="1:11" x14ac:dyDescent="0.25">
      <c r="A243" s="20"/>
      <c r="B243" s="19" t="s">
        <v>433</v>
      </c>
      <c r="C243" s="20"/>
      <c r="D243" s="25">
        <v>25</v>
      </c>
      <c r="E243" s="25">
        <v>100</v>
      </c>
      <c r="F243" s="512">
        <f t="shared" si="16"/>
        <v>25</v>
      </c>
      <c r="G243" s="25">
        <v>25</v>
      </c>
      <c r="H243" s="25">
        <v>25</v>
      </c>
      <c r="I243" s="25">
        <v>25</v>
      </c>
      <c r="J243" s="25">
        <v>100</v>
      </c>
      <c r="K243" s="25">
        <v>100</v>
      </c>
    </row>
    <row r="244" spans="1:11" x14ac:dyDescent="0.25">
      <c r="A244" s="20"/>
      <c r="B244" s="19" t="s">
        <v>434</v>
      </c>
      <c r="C244" s="20"/>
      <c r="D244" s="25">
        <v>100</v>
      </c>
      <c r="E244" s="25">
        <v>100</v>
      </c>
      <c r="F244" s="513">
        <f t="shared" si="16"/>
        <v>100</v>
      </c>
      <c r="G244" s="25">
        <v>100</v>
      </c>
      <c r="H244" s="25">
        <v>100</v>
      </c>
      <c r="I244" s="25">
        <v>100</v>
      </c>
      <c r="J244" s="25">
        <v>100</v>
      </c>
      <c r="K244" s="25">
        <v>100</v>
      </c>
    </row>
    <row r="245" spans="1:11" x14ac:dyDescent="0.25">
      <c r="A245" s="20"/>
      <c r="B245" s="19" t="s">
        <v>435</v>
      </c>
      <c r="C245" s="20"/>
      <c r="D245" s="25">
        <v>62.5</v>
      </c>
      <c r="E245" s="25">
        <v>100</v>
      </c>
      <c r="F245" s="512">
        <f t="shared" si="16"/>
        <v>62.5</v>
      </c>
      <c r="G245" s="27">
        <v>62.5</v>
      </c>
      <c r="H245" s="27">
        <v>62.5</v>
      </c>
      <c r="I245" s="27">
        <v>62.5</v>
      </c>
      <c r="J245" s="25">
        <v>100</v>
      </c>
      <c r="K245" s="25">
        <v>100</v>
      </c>
    </row>
    <row r="246" spans="1:11" x14ac:dyDescent="0.25">
      <c r="A246" s="20"/>
      <c r="B246" s="19" t="s">
        <v>436</v>
      </c>
      <c r="C246" s="20"/>
      <c r="D246" s="25">
        <v>75</v>
      </c>
      <c r="E246" s="25">
        <v>100</v>
      </c>
      <c r="F246" s="512">
        <f t="shared" si="16"/>
        <v>75</v>
      </c>
      <c r="G246" s="27">
        <v>75</v>
      </c>
      <c r="H246" s="27">
        <v>75</v>
      </c>
      <c r="I246" s="27">
        <v>75</v>
      </c>
      <c r="J246" s="25">
        <v>100</v>
      </c>
      <c r="K246" s="25">
        <v>100</v>
      </c>
    </row>
    <row r="247" spans="1:11" x14ac:dyDescent="0.25">
      <c r="A247" s="20"/>
      <c r="B247" s="19" t="s">
        <v>437</v>
      </c>
      <c r="C247" s="20"/>
      <c r="D247" s="25">
        <v>50</v>
      </c>
      <c r="E247" s="25">
        <v>100</v>
      </c>
      <c r="F247" s="512">
        <f t="shared" si="16"/>
        <v>50</v>
      </c>
      <c r="G247" s="27">
        <v>50</v>
      </c>
      <c r="H247" s="27">
        <v>50</v>
      </c>
      <c r="I247" s="27">
        <v>50</v>
      </c>
      <c r="J247" s="25">
        <v>100</v>
      </c>
      <c r="K247" s="25">
        <v>100</v>
      </c>
    </row>
    <row r="248" spans="1:11" x14ac:dyDescent="0.25">
      <c r="A248" s="20"/>
      <c r="B248" s="19" t="s">
        <v>438</v>
      </c>
      <c r="C248" s="20"/>
      <c r="D248" s="25">
        <v>62.5</v>
      </c>
      <c r="E248" s="25">
        <v>100</v>
      </c>
      <c r="F248" s="512">
        <f t="shared" si="16"/>
        <v>62.5</v>
      </c>
      <c r="G248" s="27">
        <v>62.5</v>
      </c>
      <c r="H248" s="27">
        <v>62.5</v>
      </c>
      <c r="I248" s="27">
        <v>62.5</v>
      </c>
      <c r="J248" s="25">
        <v>100</v>
      </c>
      <c r="K248" s="25">
        <v>100</v>
      </c>
    </row>
    <row r="249" spans="1:11" x14ac:dyDescent="0.25">
      <c r="A249" s="20"/>
      <c r="B249" s="19" t="s">
        <v>439</v>
      </c>
      <c r="C249" s="20"/>
      <c r="D249" s="25">
        <v>62.5</v>
      </c>
      <c r="E249" s="25">
        <v>100</v>
      </c>
      <c r="F249" s="512">
        <f t="shared" si="16"/>
        <v>62.5</v>
      </c>
      <c r="G249" s="27">
        <v>62.5</v>
      </c>
      <c r="H249" s="27">
        <v>62.5</v>
      </c>
      <c r="I249" s="27">
        <v>62.5</v>
      </c>
      <c r="J249" s="25">
        <v>100</v>
      </c>
      <c r="K249" s="25">
        <v>100</v>
      </c>
    </row>
    <row r="250" spans="1:11" x14ac:dyDescent="0.25">
      <c r="A250" s="20"/>
      <c r="B250" s="19" t="s">
        <v>440</v>
      </c>
      <c r="C250" s="20"/>
      <c r="D250" s="25">
        <v>50</v>
      </c>
      <c r="E250" s="25">
        <v>100</v>
      </c>
      <c r="F250" s="512">
        <f t="shared" si="16"/>
        <v>50</v>
      </c>
      <c r="G250" s="27">
        <v>50</v>
      </c>
      <c r="H250" s="27">
        <v>50</v>
      </c>
      <c r="I250" s="27">
        <v>50</v>
      </c>
      <c r="J250" s="25">
        <v>100</v>
      </c>
      <c r="K250" s="25">
        <v>100</v>
      </c>
    </row>
    <row r="251" spans="1:11" x14ac:dyDescent="0.25">
      <c r="A251" s="20"/>
      <c r="B251" s="19" t="s">
        <v>441</v>
      </c>
      <c r="C251" s="20"/>
      <c r="D251" s="25">
        <v>100</v>
      </c>
      <c r="E251" s="25">
        <v>100</v>
      </c>
      <c r="F251" s="513">
        <f t="shared" si="16"/>
        <v>100</v>
      </c>
      <c r="G251" s="27">
        <v>100</v>
      </c>
      <c r="H251" s="27">
        <v>100</v>
      </c>
      <c r="I251" s="27">
        <v>100</v>
      </c>
      <c r="J251" s="25">
        <v>100</v>
      </c>
      <c r="K251" s="25">
        <v>100</v>
      </c>
    </row>
    <row r="252" spans="1:11" x14ac:dyDescent="0.25">
      <c r="A252" s="20"/>
      <c r="B252" s="19" t="s">
        <v>442</v>
      </c>
      <c r="C252" s="20"/>
      <c r="D252" s="25">
        <v>50</v>
      </c>
      <c r="E252" s="25">
        <v>100</v>
      </c>
      <c r="F252" s="512">
        <f t="shared" si="16"/>
        <v>50</v>
      </c>
      <c r="G252" s="27">
        <v>50</v>
      </c>
      <c r="H252" s="27">
        <v>50</v>
      </c>
      <c r="I252" s="27">
        <v>50</v>
      </c>
      <c r="J252" s="25">
        <v>100</v>
      </c>
      <c r="K252" s="25">
        <v>100</v>
      </c>
    </row>
    <row r="253" spans="1:11" s="55" customFormat="1" ht="24" customHeight="1" x14ac:dyDescent="0.25">
      <c r="A253" s="47"/>
      <c r="B253" s="680" t="s">
        <v>428</v>
      </c>
      <c r="C253" s="681"/>
      <c r="D253" s="681"/>
      <c r="E253" s="681"/>
      <c r="F253" s="681"/>
      <c r="G253" s="681"/>
      <c r="H253" s="681"/>
      <c r="I253" s="681"/>
      <c r="J253" s="681"/>
      <c r="K253" s="682"/>
    </row>
    <row r="254" spans="1:11" x14ac:dyDescent="0.25">
      <c r="A254" s="20"/>
      <c r="B254" s="33" t="s">
        <v>140</v>
      </c>
      <c r="C254" s="20" t="s">
        <v>1</v>
      </c>
      <c r="D254" s="20">
        <v>100</v>
      </c>
      <c r="E254" s="20">
        <v>100</v>
      </c>
      <c r="F254" s="30">
        <f t="shared" si="16"/>
        <v>100</v>
      </c>
      <c r="G254" s="20">
        <v>100</v>
      </c>
      <c r="H254" s="20">
        <v>100</v>
      </c>
      <c r="I254" s="20">
        <v>100</v>
      </c>
      <c r="J254" s="20">
        <v>100</v>
      </c>
      <c r="K254" s="20">
        <v>100</v>
      </c>
    </row>
    <row r="255" spans="1:11" x14ac:dyDescent="0.25">
      <c r="A255" s="20"/>
      <c r="B255" s="19" t="s">
        <v>432</v>
      </c>
      <c r="C255" s="20"/>
      <c r="D255" s="20">
        <v>100</v>
      </c>
      <c r="E255" s="20">
        <v>100</v>
      </c>
      <c r="F255" s="513">
        <f t="shared" si="16"/>
        <v>100</v>
      </c>
      <c r="G255" s="20">
        <v>100</v>
      </c>
      <c r="H255" s="20">
        <v>100</v>
      </c>
      <c r="I255" s="20">
        <v>100</v>
      </c>
      <c r="J255" s="20">
        <v>100</v>
      </c>
      <c r="K255" s="20">
        <v>100</v>
      </c>
    </row>
    <row r="256" spans="1:11" x14ac:dyDescent="0.25">
      <c r="A256" s="20"/>
      <c r="B256" s="19" t="s">
        <v>433</v>
      </c>
      <c r="C256" s="20"/>
      <c r="D256" s="20">
        <v>100</v>
      </c>
      <c r="E256" s="20">
        <v>100</v>
      </c>
      <c r="F256" s="513">
        <f t="shared" si="16"/>
        <v>100</v>
      </c>
      <c r="G256" s="20">
        <v>100</v>
      </c>
      <c r="H256" s="20">
        <v>100</v>
      </c>
      <c r="I256" s="20">
        <v>100</v>
      </c>
      <c r="J256" s="20">
        <v>100</v>
      </c>
      <c r="K256" s="20">
        <v>100</v>
      </c>
    </row>
    <row r="257" spans="1:11" x14ac:dyDescent="0.25">
      <c r="A257" s="20"/>
      <c r="B257" s="19" t="s">
        <v>434</v>
      </c>
      <c r="C257" s="20"/>
      <c r="D257" s="20">
        <v>100</v>
      </c>
      <c r="E257" s="20">
        <v>100</v>
      </c>
      <c r="F257" s="513">
        <f t="shared" si="16"/>
        <v>100</v>
      </c>
      <c r="G257" s="20">
        <v>100</v>
      </c>
      <c r="H257" s="20">
        <v>100</v>
      </c>
      <c r="I257" s="20">
        <v>100</v>
      </c>
      <c r="J257" s="20">
        <v>100</v>
      </c>
      <c r="K257" s="20">
        <v>100</v>
      </c>
    </row>
    <row r="258" spans="1:11" x14ac:dyDescent="0.25">
      <c r="A258" s="20"/>
      <c r="B258" s="19" t="s">
        <v>435</v>
      </c>
      <c r="C258" s="20"/>
      <c r="D258" s="20">
        <v>100</v>
      </c>
      <c r="E258" s="20">
        <v>100</v>
      </c>
      <c r="F258" s="513">
        <f t="shared" si="16"/>
        <v>100</v>
      </c>
      <c r="G258" s="20">
        <v>100</v>
      </c>
      <c r="H258" s="20">
        <v>100</v>
      </c>
      <c r="I258" s="20">
        <v>100</v>
      </c>
      <c r="J258" s="20">
        <v>100</v>
      </c>
      <c r="K258" s="20">
        <v>100</v>
      </c>
    </row>
    <row r="259" spans="1:11" x14ac:dyDescent="0.25">
      <c r="A259" s="20"/>
      <c r="B259" s="19" t="s">
        <v>436</v>
      </c>
      <c r="C259" s="20"/>
      <c r="D259" s="20">
        <v>100</v>
      </c>
      <c r="E259" s="20">
        <v>100</v>
      </c>
      <c r="F259" s="513">
        <f t="shared" si="16"/>
        <v>100</v>
      </c>
      <c r="G259" s="20">
        <v>100</v>
      </c>
      <c r="H259" s="20">
        <v>100</v>
      </c>
      <c r="I259" s="20">
        <v>100</v>
      </c>
      <c r="J259" s="20">
        <v>100</v>
      </c>
      <c r="K259" s="20">
        <v>100</v>
      </c>
    </row>
    <row r="260" spans="1:11" x14ac:dyDescent="0.25">
      <c r="A260" s="20"/>
      <c r="B260" s="19" t="s">
        <v>437</v>
      </c>
      <c r="C260" s="20"/>
      <c r="D260" s="20">
        <v>100</v>
      </c>
      <c r="E260" s="20">
        <v>100</v>
      </c>
      <c r="F260" s="513">
        <f t="shared" si="16"/>
        <v>100</v>
      </c>
      <c r="G260" s="20">
        <v>100</v>
      </c>
      <c r="H260" s="20">
        <v>100</v>
      </c>
      <c r="I260" s="20">
        <v>100</v>
      </c>
      <c r="J260" s="20">
        <v>100</v>
      </c>
      <c r="K260" s="20">
        <v>100</v>
      </c>
    </row>
    <row r="261" spans="1:11" x14ac:dyDescent="0.25">
      <c r="A261" s="20"/>
      <c r="B261" s="19" t="s">
        <v>438</v>
      </c>
      <c r="C261" s="20"/>
      <c r="D261" s="20">
        <v>100</v>
      </c>
      <c r="E261" s="20">
        <v>100</v>
      </c>
      <c r="F261" s="513">
        <f t="shared" si="16"/>
        <v>100</v>
      </c>
      <c r="G261" s="20">
        <v>100</v>
      </c>
      <c r="H261" s="20">
        <v>100</v>
      </c>
      <c r="I261" s="20">
        <v>100</v>
      </c>
      <c r="J261" s="20">
        <v>100</v>
      </c>
      <c r="K261" s="20">
        <v>100</v>
      </c>
    </row>
    <row r="262" spans="1:11" x14ac:dyDescent="0.25">
      <c r="A262" s="20"/>
      <c r="B262" s="19" t="s">
        <v>439</v>
      </c>
      <c r="C262" s="20"/>
      <c r="D262" s="20">
        <v>100</v>
      </c>
      <c r="E262" s="20">
        <v>100</v>
      </c>
      <c r="F262" s="513">
        <f t="shared" si="16"/>
        <v>100</v>
      </c>
      <c r="G262" s="20">
        <v>100</v>
      </c>
      <c r="H262" s="20">
        <v>100</v>
      </c>
      <c r="I262" s="20">
        <v>100</v>
      </c>
      <c r="J262" s="20">
        <v>100</v>
      </c>
      <c r="K262" s="20">
        <v>100</v>
      </c>
    </row>
    <row r="263" spans="1:11" x14ac:dyDescent="0.25">
      <c r="A263" s="20"/>
      <c r="B263" s="19" t="s">
        <v>440</v>
      </c>
      <c r="C263" s="20"/>
      <c r="D263" s="20">
        <v>100</v>
      </c>
      <c r="E263" s="20">
        <v>100</v>
      </c>
      <c r="F263" s="513">
        <f t="shared" si="16"/>
        <v>100</v>
      </c>
      <c r="G263" s="20">
        <v>100</v>
      </c>
      <c r="H263" s="20">
        <v>100</v>
      </c>
      <c r="I263" s="20">
        <v>100</v>
      </c>
      <c r="J263" s="20">
        <v>100</v>
      </c>
      <c r="K263" s="20">
        <v>100</v>
      </c>
    </row>
    <row r="264" spans="1:11" x14ac:dyDescent="0.25">
      <c r="A264" s="20"/>
      <c r="B264" s="19" t="s">
        <v>441</v>
      </c>
      <c r="C264" s="20"/>
      <c r="D264" s="20">
        <v>100</v>
      </c>
      <c r="E264" s="20">
        <v>100</v>
      </c>
      <c r="F264" s="513">
        <f t="shared" si="16"/>
        <v>100</v>
      </c>
      <c r="G264" s="20">
        <v>100</v>
      </c>
      <c r="H264" s="20">
        <v>100</v>
      </c>
      <c r="I264" s="20">
        <v>100</v>
      </c>
      <c r="J264" s="20">
        <v>100</v>
      </c>
      <c r="K264" s="20">
        <v>100</v>
      </c>
    </row>
    <row r="265" spans="1:11" x14ac:dyDescent="0.25">
      <c r="A265" s="20"/>
      <c r="B265" s="19" t="s">
        <v>442</v>
      </c>
      <c r="C265" s="20"/>
      <c r="D265" s="20">
        <v>100</v>
      </c>
      <c r="E265" s="20">
        <v>100</v>
      </c>
      <c r="F265" s="513">
        <f t="shared" si="16"/>
        <v>100</v>
      </c>
      <c r="G265" s="20">
        <v>100</v>
      </c>
      <c r="H265" s="20">
        <v>100</v>
      </c>
      <c r="I265" s="20">
        <v>100</v>
      </c>
      <c r="J265" s="20">
        <v>100</v>
      </c>
      <c r="K265" s="20">
        <v>100</v>
      </c>
    </row>
    <row r="266" spans="1:11" s="55" customFormat="1" x14ac:dyDescent="0.25">
      <c r="A266" s="47"/>
      <c r="B266" s="680" t="s">
        <v>429</v>
      </c>
      <c r="C266" s="681"/>
      <c r="D266" s="681"/>
      <c r="E266" s="681"/>
      <c r="F266" s="681"/>
      <c r="G266" s="681"/>
      <c r="H266" s="681"/>
      <c r="I266" s="681"/>
      <c r="J266" s="681"/>
      <c r="K266" s="682"/>
    </row>
    <row r="267" spans="1:11" x14ac:dyDescent="0.25">
      <c r="A267" s="20"/>
      <c r="B267" s="33" t="s">
        <v>140</v>
      </c>
      <c r="C267" s="20" t="s">
        <v>1</v>
      </c>
      <c r="D267" s="23">
        <v>40.200000000000003</v>
      </c>
      <c r="E267" s="23">
        <v>50.3</v>
      </c>
      <c r="F267" s="30">
        <f t="shared" si="16"/>
        <v>79.920477137176945</v>
      </c>
      <c r="G267" s="23">
        <v>49.9</v>
      </c>
      <c r="H267" s="23">
        <v>50</v>
      </c>
      <c r="I267" s="27">
        <v>50.2</v>
      </c>
      <c r="J267" s="23">
        <v>50.3</v>
      </c>
      <c r="K267" s="23">
        <v>50.3</v>
      </c>
    </row>
    <row r="268" spans="1:11" x14ac:dyDescent="0.25">
      <c r="A268" s="20"/>
      <c r="B268" s="19" t="s">
        <v>432</v>
      </c>
      <c r="C268" s="23"/>
      <c r="D268" s="23">
        <v>0</v>
      </c>
      <c r="E268" s="23">
        <v>0</v>
      </c>
      <c r="F268" s="512">
        <v>0</v>
      </c>
      <c r="G268" s="23">
        <v>0</v>
      </c>
      <c r="H268" s="23">
        <v>0</v>
      </c>
      <c r="I268" s="23">
        <v>0</v>
      </c>
      <c r="J268" s="23">
        <v>0</v>
      </c>
      <c r="K268" s="23">
        <v>0</v>
      </c>
    </row>
    <row r="269" spans="1:11" x14ac:dyDescent="0.25">
      <c r="A269" s="20"/>
      <c r="B269" s="19" t="s">
        <v>433</v>
      </c>
      <c r="C269" s="23"/>
      <c r="D269" s="23">
        <v>0</v>
      </c>
      <c r="E269" s="23">
        <v>0</v>
      </c>
      <c r="F269" s="512">
        <v>0</v>
      </c>
      <c r="G269" s="23">
        <v>0</v>
      </c>
      <c r="H269" s="23">
        <v>0</v>
      </c>
      <c r="I269" s="23">
        <v>0</v>
      </c>
      <c r="J269" s="23">
        <v>0</v>
      </c>
      <c r="K269" s="23">
        <v>0</v>
      </c>
    </row>
    <row r="270" spans="1:11" x14ac:dyDescent="0.25">
      <c r="A270" s="20"/>
      <c r="B270" s="19" t="s">
        <v>434</v>
      </c>
      <c r="C270" s="23"/>
      <c r="D270" s="23">
        <v>0</v>
      </c>
      <c r="E270" s="23">
        <v>0</v>
      </c>
      <c r="F270" s="512">
        <v>0</v>
      </c>
      <c r="G270" s="23">
        <v>0</v>
      </c>
      <c r="H270" s="23">
        <v>0</v>
      </c>
      <c r="I270" s="23">
        <v>0</v>
      </c>
      <c r="J270" s="23">
        <v>0</v>
      </c>
      <c r="K270" s="23">
        <v>0</v>
      </c>
    </row>
    <row r="271" spans="1:11" x14ac:dyDescent="0.25">
      <c r="A271" s="20"/>
      <c r="B271" s="19" t="s">
        <v>435</v>
      </c>
      <c r="C271" s="23"/>
      <c r="D271" s="23">
        <v>0</v>
      </c>
      <c r="E271" s="23">
        <v>0</v>
      </c>
      <c r="F271" s="512">
        <v>0</v>
      </c>
      <c r="G271" s="23">
        <v>0</v>
      </c>
      <c r="H271" s="23">
        <v>0</v>
      </c>
      <c r="I271" s="23">
        <v>0</v>
      </c>
      <c r="J271" s="23">
        <v>0</v>
      </c>
      <c r="K271" s="23">
        <v>0</v>
      </c>
    </row>
    <row r="272" spans="1:11" x14ac:dyDescent="0.25">
      <c r="A272" s="20"/>
      <c r="B272" s="19" t="s">
        <v>436</v>
      </c>
      <c r="C272" s="23"/>
      <c r="D272" s="23">
        <v>0</v>
      </c>
      <c r="E272" s="23">
        <v>0</v>
      </c>
      <c r="F272" s="512">
        <v>0</v>
      </c>
      <c r="G272" s="23">
        <v>0</v>
      </c>
      <c r="H272" s="23">
        <v>0</v>
      </c>
      <c r="I272" s="23">
        <v>0</v>
      </c>
      <c r="J272" s="23">
        <v>0</v>
      </c>
      <c r="K272" s="23">
        <v>0</v>
      </c>
    </row>
    <row r="273" spans="1:11" x14ac:dyDescent="0.25">
      <c r="A273" s="20"/>
      <c r="B273" s="19" t="s">
        <v>437</v>
      </c>
      <c r="C273" s="23"/>
      <c r="D273" s="23">
        <v>0</v>
      </c>
      <c r="E273" s="23">
        <v>0</v>
      </c>
      <c r="F273" s="512">
        <v>0</v>
      </c>
      <c r="G273" s="23">
        <v>0</v>
      </c>
      <c r="H273" s="23">
        <v>0</v>
      </c>
      <c r="I273" s="23">
        <v>0</v>
      </c>
      <c r="J273" s="23">
        <v>0</v>
      </c>
      <c r="K273" s="23">
        <v>0</v>
      </c>
    </row>
    <row r="274" spans="1:11" x14ac:dyDescent="0.25">
      <c r="A274" s="20"/>
      <c r="B274" s="19" t="s">
        <v>438</v>
      </c>
      <c r="C274" s="23"/>
      <c r="D274" s="23">
        <v>0</v>
      </c>
      <c r="E274" s="23">
        <v>0</v>
      </c>
      <c r="F274" s="512">
        <v>0</v>
      </c>
      <c r="G274" s="23">
        <v>0</v>
      </c>
      <c r="H274" s="23">
        <v>0</v>
      </c>
      <c r="I274" s="23">
        <v>0</v>
      </c>
      <c r="J274" s="23">
        <v>0</v>
      </c>
      <c r="K274" s="23">
        <v>0</v>
      </c>
    </row>
    <row r="275" spans="1:11" x14ac:dyDescent="0.25">
      <c r="A275" s="20"/>
      <c r="B275" s="19" t="s">
        <v>439</v>
      </c>
      <c r="C275" s="23"/>
      <c r="D275" s="23">
        <v>0</v>
      </c>
      <c r="E275" s="23">
        <v>0</v>
      </c>
      <c r="F275" s="512">
        <v>0</v>
      </c>
      <c r="G275" s="23">
        <v>0</v>
      </c>
      <c r="H275" s="23">
        <v>0</v>
      </c>
      <c r="I275" s="23">
        <v>0</v>
      </c>
      <c r="J275" s="23">
        <v>0</v>
      </c>
      <c r="K275" s="23">
        <v>0</v>
      </c>
    </row>
    <row r="276" spans="1:11" x14ac:dyDescent="0.25">
      <c r="A276" s="20"/>
      <c r="B276" s="19" t="s">
        <v>440</v>
      </c>
      <c r="C276" s="23"/>
      <c r="D276" s="23">
        <v>0</v>
      </c>
      <c r="E276" s="23">
        <v>0</v>
      </c>
      <c r="F276" s="512">
        <v>0</v>
      </c>
      <c r="G276" s="23">
        <v>0</v>
      </c>
      <c r="H276" s="23">
        <v>0</v>
      </c>
      <c r="I276" s="23">
        <v>0</v>
      </c>
      <c r="J276" s="23">
        <v>0</v>
      </c>
      <c r="K276" s="23">
        <v>0</v>
      </c>
    </row>
    <row r="277" spans="1:11" x14ac:dyDescent="0.25">
      <c r="A277" s="20"/>
      <c r="B277" s="19" t="s">
        <v>441</v>
      </c>
      <c r="C277" s="23"/>
      <c r="D277" s="23">
        <v>100</v>
      </c>
      <c r="E277" s="23">
        <v>100</v>
      </c>
      <c r="F277" s="513">
        <f t="shared" ref="F277" si="17">D277/E277*100</f>
        <v>100</v>
      </c>
      <c r="G277" s="23">
        <v>100</v>
      </c>
      <c r="H277" s="23">
        <v>100</v>
      </c>
      <c r="I277" s="23">
        <v>100</v>
      </c>
      <c r="J277" s="23">
        <v>100</v>
      </c>
      <c r="K277" s="23">
        <v>100</v>
      </c>
    </row>
    <row r="278" spans="1:11" x14ac:dyDescent="0.25">
      <c r="A278" s="58"/>
      <c r="B278" s="19" t="s">
        <v>442</v>
      </c>
      <c r="C278" s="23"/>
      <c r="D278" s="23">
        <v>0</v>
      </c>
      <c r="E278" s="23">
        <v>0</v>
      </c>
      <c r="F278" s="512">
        <v>0</v>
      </c>
      <c r="G278" s="23">
        <v>0</v>
      </c>
      <c r="H278" s="23">
        <v>0</v>
      </c>
      <c r="I278" s="23">
        <v>0</v>
      </c>
      <c r="J278" s="23">
        <v>0</v>
      </c>
      <c r="K278" s="23">
        <v>0</v>
      </c>
    </row>
    <row r="281" spans="1:11" s="59" customFormat="1" ht="14.25" x14ac:dyDescent="0.25">
      <c r="B281" s="59" t="s">
        <v>430</v>
      </c>
      <c r="F281" s="78" t="s">
        <v>431</v>
      </c>
    </row>
  </sheetData>
  <mergeCells count="56">
    <mergeCell ref="B227:K227"/>
    <mergeCell ref="B240:K240"/>
    <mergeCell ref="B253:K253"/>
    <mergeCell ref="B266:K266"/>
    <mergeCell ref="B149:K149"/>
    <mergeCell ref="B162:K162"/>
    <mergeCell ref="B188:K188"/>
    <mergeCell ref="B201:K201"/>
    <mergeCell ref="B214:K214"/>
    <mergeCell ref="A48:A49"/>
    <mergeCell ref="A50:A51"/>
    <mergeCell ref="A52:A53"/>
    <mergeCell ref="A54:A55"/>
    <mergeCell ref="B36:B37"/>
    <mergeCell ref="B38:B39"/>
    <mergeCell ref="B40:B41"/>
    <mergeCell ref="B42:B43"/>
    <mergeCell ref="B44:B45"/>
    <mergeCell ref="B46:B47"/>
    <mergeCell ref="B48:B49"/>
    <mergeCell ref="B50:B51"/>
    <mergeCell ref="B52:B53"/>
    <mergeCell ref="B54:B55"/>
    <mergeCell ref="A38:A39"/>
    <mergeCell ref="A40:A41"/>
    <mergeCell ref="A42:A43"/>
    <mergeCell ref="A44:A45"/>
    <mergeCell ref="A46:A47"/>
    <mergeCell ref="B32:B33"/>
    <mergeCell ref="A32:A33"/>
    <mergeCell ref="B34:B35"/>
    <mergeCell ref="A34:A35"/>
    <mergeCell ref="A36:A37"/>
    <mergeCell ref="A1:K1"/>
    <mergeCell ref="A3:A4"/>
    <mergeCell ref="B3:B4"/>
    <mergeCell ref="C3:C4"/>
    <mergeCell ref="D3:F3"/>
    <mergeCell ref="G3:K3"/>
    <mergeCell ref="B6:K6"/>
    <mergeCell ref="B10:K10"/>
    <mergeCell ref="B12:K12"/>
    <mergeCell ref="B14:K14"/>
    <mergeCell ref="B16:K16"/>
    <mergeCell ref="B8:K8"/>
    <mergeCell ref="B18:K18"/>
    <mergeCell ref="B71:K71"/>
    <mergeCell ref="B31:K31"/>
    <mergeCell ref="B56:K56"/>
    <mergeCell ref="B175:K175"/>
    <mergeCell ref="B69:K69"/>
    <mergeCell ref="B84:K84"/>
    <mergeCell ref="B97:K97"/>
    <mergeCell ref="B110:K110"/>
    <mergeCell ref="B123:K123"/>
    <mergeCell ref="B136:K136"/>
  </mergeCells>
  <pageMargins left="0.70866141732283472" right="0.70866141732283472" top="0.15748031496062992" bottom="0.15748031496062992"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C3" sqref="C3"/>
    </sheetView>
  </sheetViews>
  <sheetFormatPr defaultRowHeight="15" x14ac:dyDescent="0.25"/>
  <cols>
    <col min="1" max="1" width="36.7109375" customWidth="1"/>
    <col min="2" max="2" width="13" customWidth="1"/>
  </cols>
  <sheetData>
    <row r="1" spans="1:2" x14ac:dyDescent="0.25">
      <c r="A1" s="6" t="s">
        <v>21</v>
      </c>
      <c r="B1" s="6" t="s">
        <v>20</v>
      </c>
    </row>
    <row r="2" spans="1:2" x14ac:dyDescent="0.25">
      <c r="A2" s="1" t="s">
        <v>19</v>
      </c>
      <c r="B2" s="4"/>
    </row>
    <row r="3" spans="1:2" x14ac:dyDescent="0.25">
      <c r="A3" s="1" t="s">
        <v>34</v>
      </c>
      <c r="B3" s="5"/>
    </row>
    <row r="4" spans="1:2" x14ac:dyDescent="0.25">
      <c r="A4" s="1" t="s">
        <v>22</v>
      </c>
      <c r="B4" s="7"/>
    </row>
    <row r="5" spans="1:2" x14ac:dyDescent="0.25">
      <c r="A5" s="1" t="s">
        <v>23</v>
      </c>
      <c r="B5" s="8"/>
    </row>
    <row r="6" spans="1:2" x14ac:dyDescent="0.25">
      <c r="A6" s="1"/>
      <c r="B6" s="1"/>
    </row>
    <row r="7" spans="1:2" x14ac:dyDescent="0.25">
      <c r="A7" s="1"/>
      <c r="B7" s="1"/>
    </row>
    <row r="8" spans="1:2" x14ac:dyDescent="0.25">
      <c r="A8" s="1"/>
      <c r="B8" s="1"/>
    </row>
    <row r="9" spans="1:2" x14ac:dyDescent="0.25">
      <c r="A9" s="1"/>
      <c r="B9" s="1"/>
    </row>
    <row r="10" spans="1:2" x14ac:dyDescent="0.25">
      <c r="A10" s="1"/>
      <c r="B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разделы 1-3</vt:lpstr>
      <vt:lpstr>Карта</vt:lpstr>
      <vt:lpstr>расшифровка по цвету</vt:lpstr>
      <vt:lpstr>Карта!Заголовки_для_печати</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user</cp:lastModifiedBy>
  <cp:lastPrinted>2026-04-17T04:13:28Z</cp:lastPrinted>
  <dcterms:created xsi:type="dcterms:W3CDTF">2024-08-22T06:11:14Z</dcterms:created>
  <dcterms:modified xsi:type="dcterms:W3CDTF">2026-09-14T09:50:42Z</dcterms:modified>
</cp:coreProperties>
</file>