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alentinap\111$\ГБ Исполнение на 1.08.26г\ГБ на 1.09.26\"/>
    </mc:Choice>
  </mc:AlternateContent>
  <xr:revisionPtr revIDLastSave="0" documentId="13_ncr:1_{E2442630-F58C-459A-9427-93522A560CF8}" xr6:coauthVersionLast="47" xr6:coauthVersionMax="47" xr10:uidLastSave="{00000000-0000-0000-0000-000000000000}"/>
  <bookViews>
    <workbookView xWindow="11910" yWindow="45" windowWidth="15660" windowHeight="1537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7" i="1" l="1"/>
  <c r="E44" i="1"/>
  <c r="E42" i="1"/>
  <c r="E38" i="1"/>
  <c r="E40" i="1"/>
  <c r="E35" i="1"/>
  <c r="E33" i="1"/>
  <c r="E29" i="1"/>
  <c r="E13" i="1"/>
  <c r="E8" i="1"/>
  <c r="G42" i="1"/>
  <c r="F42" i="1"/>
  <c r="G40" i="1"/>
  <c r="F40" i="1"/>
  <c r="G35" i="1"/>
  <c r="F35" i="1"/>
  <c r="G33" i="1"/>
  <c r="F33" i="1"/>
  <c r="G29" i="1"/>
  <c r="F29" i="1"/>
  <c r="G13" i="1"/>
  <c r="F13" i="1"/>
  <c r="G8" i="1"/>
  <c r="F8" i="1"/>
  <c r="D42" i="1"/>
  <c r="D40" i="1"/>
  <c r="D35" i="1"/>
  <c r="D33" i="1"/>
  <c r="D29" i="1"/>
  <c r="D28" i="1" s="1"/>
  <c r="D13" i="1"/>
  <c r="D8" i="1"/>
  <c r="C42" i="1"/>
  <c r="C40" i="1"/>
  <c r="C35" i="1"/>
  <c r="C33" i="1"/>
  <c r="C29" i="1"/>
  <c r="C13" i="1"/>
  <c r="C8" i="1"/>
  <c r="F28" i="1" l="1"/>
  <c r="F38" i="1" s="1"/>
  <c r="F44" i="1" s="1"/>
  <c r="F39" i="1" s="1"/>
  <c r="E39" i="1"/>
  <c r="E28" i="1"/>
  <c r="C28" i="1"/>
  <c r="G28" i="1"/>
  <c r="G38" i="1" s="1"/>
  <c r="G44" i="1" s="1"/>
  <c r="D38" i="1"/>
  <c r="D44" i="1" s="1"/>
  <c r="C38" i="1"/>
  <c r="C44" i="1" s="1"/>
  <c r="C47" i="1" s="1"/>
  <c r="C39" i="1" l="1"/>
  <c r="G47" i="1"/>
  <c r="G39" i="1"/>
  <c r="D47" i="1"/>
  <c r="D39" i="1"/>
  <c r="H34" i="1" l="1"/>
  <c r="H33" i="1" l="1"/>
  <c r="H27" i="1" l="1"/>
  <c r="H25" i="1"/>
  <c r="H24" i="1"/>
  <c r="H23" i="1"/>
  <c r="H22" i="1"/>
  <c r="H20" i="1"/>
  <c r="H19" i="1"/>
  <c r="H18" i="1"/>
  <c r="H17" i="1"/>
  <c r="H15" i="1"/>
  <c r="H14" i="1"/>
  <c r="H13" i="1"/>
  <c r="H12" i="1"/>
  <c r="H11" i="1"/>
  <c r="H10" i="1"/>
  <c r="H9" i="1"/>
  <c r="H8" i="1"/>
</calcChain>
</file>

<file path=xl/sharedStrings.xml><?xml version="1.0" encoding="utf-8"?>
<sst xmlns="http://schemas.openxmlformats.org/spreadsheetml/2006/main" count="76" uniqueCount="67">
  <si>
    <t>1</t>
  </si>
  <si>
    <t>2</t>
  </si>
  <si>
    <t>3</t>
  </si>
  <si>
    <t>4</t>
  </si>
  <si>
    <t>01</t>
  </si>
  <si>
    <t>02</t>
  </si>
  <si>
    <t>04</t>
  </si>
  <si>
    <t>06</t>
  </si>
  <si>
    <t>07</t>
  </si>
  <si>
    <t>08</t>
  </si>
  <si>
    <t>10</t>
  </si>
  <si>
    <t>11</t>
  </si>
  <si>
    <t>12</t>
  </si>
  <si>
    <t>13</t>
  </si>
  <si>
    <t>15</t>
  </si>
  <si>
    <t>5</t>
  </si>
  <si>
    <t>7</t>
  </si>
  <si>
    <t>16</t>
  </si>
  <si>
    <t xml:space="preserve"> </t>
  </si>
  <si>
    <t>09</t>
  </si>
  <si>
    <t>Топливно-энергетический комплекс и недропользование</t>
  </si>
  <si>
    <t>14</t>
  </si>
  <si>
    <t>%  орындалуы 8= (7/6*100)</t>
  </si>
  <si>
    <t>Атауы</t>
  </si>
  <si>
    <t>Бюджеттік сыныптама кодтары</t>
  </si>
  <si>
    <t>I. 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</si>
  <si>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</si>
  <si>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</si>
  <si>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</si>
  <si>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</si>
  <si>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II. ШЫҒЫНДАР</t>
  </si>
  <si>
    <t>Жалпы сипаттағы мемлекеттiк қызметтер</t>
  </si>
  <si>
    <t>Қорғаныс</t>
  </si>
  <si>
    <t>Бiлiм беру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</si>
  <si>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</si>
  <si>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</si>
  <si>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</si>
  <si>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</si>
  <si>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</si>
  <si>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</si>
  <si>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</si>
  <si>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Трансферттер</t>
  </si>
  <si>
    <t>III. ТАЗА БЮДЖЕТТІК КРЕДИТ БЕРУ</t>
  </si>
  <si>
    <t>Бюджет кредиттерін өтеу</t>
  </si>
  <si>
    <t>IV. ҚАРЖЫЛЫҚ АКТИВТЕРМЕН ЖАСАЛАТЫН ОПЕРАЦИЯЛАР БОЙЫНША САЛЬДО</t>
  </si>
  <si>
    <t>Қаржы активтерін  сатып алу</t>
  </si>
  <si>
    <t>Мемлекеттің қаржы активтерін сатудан түсетін түсімдер</t>
  </si>
  <si>
    <t>V. 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</si>
  <si>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</si>
  <si>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</si>
  <si>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</si>
  <si>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</si>
  <si>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</si>
  <si>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</si>
  <si>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</si>
  <si>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Бюджеттік кредиттер</t>
  </si>
  <si>
    <t>03</t>
  </si>
  <si>
    <t>Қоғамдык тәртіп, қауіпсіздіқ, құқықтық, сот, қылмыстық атқару</t>
  </si>
  <si>
    <t>Борышқа қызмет көрсету</t>
  </si>
  <si>
    <t xml:space="preserve">2023 жылғы 1 қыркүйекке  арналған атқарылуы </t>
  </si>
  <si>
    <t xml:space="preserve">2024 жылғы 1 қыркүйекке  арналған атқарылуы </t>
  </si>
  <si>
    <t xml:space="preserve">2025 жылғы 1  қыркүйеккеа  арналған атқарылуы </t>
  </si>
  <si>
    <t>мың теңге</t>
  </si>
  <si>
    <t>2026 жылғы 1 қыркүйекке  арналған  ауданың бюджетінің атқарылуы туралы есеп</t>
  </si>
  <si>
    <t>2026 жыл</t>
  </si>
  <si>
    <t>2026 жылғы 1  қыркүйекке   арналған жоспар</t>
  </si>
  <si>
    <t xml:space="preserve">2026 жылғы 1  қыркүйеккеа  арналған атқарылуы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</si>
</sst>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8"/>
      <color theme="1"/>
      <name val="Arial Cyr"/>
      <charset val="204"/>
    </font>
    <font>
      <sz val="7"/>
      <color theme="1"/>
      <name val="Arial Cyr"/>
      <charset val="204"/>
    </font>
    <font>
      <sz val="7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vertical="top"/>
    </xf>
    <xf numFmtId="164" fontId="2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/>
    <xf numFmtId="49" fontId="10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/>
    <xf numFmtId="1" fontId="9" fillId="0" borderId="1" xfId="0" applyNumberFormat="1" applyFont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vertical="top"/>
    </xf>
    <xf numFmtId="0" fontId="0" fillId="0" borderId="0" xfId="0"/>
    <xf numFmtId="164" fontId="2" fillId="0" borderId="0" xfId="0" applyNumberFormat="1" applyFont="1" applyAlignment="1">
      <alignment vertical="top"/>
    </xf>
    <xf numFmtId="164" fontId="12" fillId="0" borderId="1" xfId="0" applyNumberFormat="1" applyFont="1" applyBorder="1" applyAlignment="1">
      <alignment vertical="top" wrapText="1"/>
    </xf>
    <xf numFmtId="164" fontId="9" fillId="0" borderId="1" xfId="0" applyNumberFormat="1" applyFont="1" applyBorder="1" applyAlignment="1">
      <alignment vertical="top"/>
    </xf>
    <xf numFmtId="164" fontId="12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vertical="top"/>
    </xf>
    <xf numFmtId="164" fontId="16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tabSelected="1" workbookViewId="0">
      <selection activeCell="D56" sqref="D56"/>
    </sheetView>
  </sheetViews>
  <sheetFormatPr defaultRowHeight="15" x14ac:dyDescent="0.25"/>
  <cols>
    <col min="1" max="1" width="5.85546875" style="2" customWidth="1"/>
    <col min="2" max="2" width="32.28515625" style="2" customWidth="1"/>
    <col min="3" max="3" width="13.85546875" customWidth="1"/>
    <col min="4" max="4" width="13" customWidth="1"/>
    <col min="5" max="5" width="13" style="23" customWidth="1"/>
    <col min="6" max="7" width="12.5703125" customWidth="1"/>
    <col min="8" max="8" width="11.28515625" customWidth="1"/>
  </cols>
  <sheetData>
    <row r="1" spans="1:9" x14ac:dyDescent="0.25">
      <c r="A1" s="4"/>
      <c r="B1" s="4"/>
      <c r="C1" s="5"/>
      <c r="D1" s="5"/>
      <c r="E1" s="5"/>
      <c r="F1" s="5"/>
      <c r="G1" s="5"/>
      <c r="H1" s="5"/>
      <c r="I1" s="5"/>
    </row>
    <row r="2" spans="1:9" ht="15.75" x14ac:dyDescent="0.25">
      <c r="A2" s="33" t="s">
        <v>63</v>
      </c>
      <c r="B2" s="33"/>
      <c r="C2" s="33"/>
      <c r="D2" s="33"/>
      <c r="E2" s="33"/>
      <c r="F2" s="33"/>
      <c r="G2" s="33"/>
      <c r="H2" s="33"/>
      <c r="I2" s="5"/>
    </row>
    <row r="3" spans="1:9" ht="12" customHeight="1" x14ac:dyDescent="0.25">
      <c r="A3" s="4"/>
      <c r="B3" s="4"/>
      <c r="C3" s="5"/>
      <c r="D3" s="5"/>
      <c r="E3" s="5"/>
      <c r="F3" s="5"/>
      <c r="G3" s="5"/>
      <c r="H3" s="5"/>
      <c r="I3" s="5"/>
    </row>
    <row r="4" spans="1:9" x14ac:dyDescent="0.25">
      <c r="A4" s="4" t="s">
        <v>18</v>
      </c>
      <c r="B4" s="4"/>
      <c r="C4" s="5"/>
      <c r="D4" s="5"/>
      <c r="E4" s="5"/>
      <c r="F4" s="5"/>
      <c r="G4" s="5"/>
      <c r="H4" s="5" t="s">
        <v>62</v>
      </c>
      <c r="I4" s="5"/>
    </row>
    <row r="5" spans="1:9" s="8" customFormat="1" ht="36" customHeight="1" x14ac:dyDescent="0.25">
      <c r="A5" s="34" t="s">
        <v>24</v>
      </c>
      <c r="B5" s="34" t="s">
        <v>23</v>
      </c>
      <c r="C5" s="32" t="s">
        <v>59</v>
      </c>
      <c r="D5" s="32" t="s">
        <v>60</v>
      </c>
      <c r="E5" s="35" t="s">
        <v>61</v>
      </c>
      <c r="F5" s="32" t="s">
        <v>64</v>
      </c>
      <c r="G5" s="32"/>
      <c r="H5" s="32"/>
      <c r="I5" s="7"/>
    </row>
    <row r="6" spans="1:9" s="8" customFormat="1" ht="69.95" customHeight="1" x14ac:dyDescent="0.25">
      <c r="A6" s="34"/>
      <c r="B6" s="34"/>
      <c r="C6" s="32"/>
      <c r="D6" s="32"/>
      <c r="E6" s="36"/>
      <c r="F6" s="28" t="s">
        <v>65</v>
      </c>
      <c r="G6" s="29" t="s">
        <v>66</v>
      </c>
      <c r="H6" s="28" t="s">
        <v>22</v>
      </c>
      <c r="I6" s="7"/>
    </row>
    <row r="7" spans="1:9" s="1" customFormat="1" x14ac:dyDescent="0.25">
      <c r="A7" s="13">
        <v>1</v>
      </c>
      <c r="B7" s="13">
        <v>2</v>
      </c>
      <c r="C7" s="14">
        <v>5</v>
      </c>
      <c r="D7" s="14">
        <v>5</v>
      </c>
      <c r="E7" s="14"/>
      <c r="F7" s="14">
        <v>6</v>
      </c>
      <c r="G7" s="14">
        <v>7</v>
      </c>
      <c r="H7" s="14">
        <v>8</v>
      </c>
      <c r="I7" s="6"/>
    </row>
    <row r="8" spans="1:9" s="3" customFormat="1" x14ac:dyDescent="0.25">
      <c r="A8" s="15"/>
      <c r="B8" s="19" t="s">
        <v>25</v>
      </c>
      <c r="C8" s="27">
        <f t="shared" ref="C8:E8" si="0">SUM(C9:C12)</f>
        <v>4399100.4053000007</v>
      </c>
      <c r="D8" s="27">
        <f t="shared" si="0"/>
        <v>4891134.3774699997</v>
      </c>
      <c r="E8" s="27">
        <f t="shared" si="0"/>
        <v>4819468.1073700003</v>
      </c>
      <c r="F8" s="27">
        <f t="shared" ref="F8:G8" si="1">SUM(F9:F12)</f>
        <v>3748702</v>
      </c>
      <c r="G8" s="27">
        <f t="shared" si="1"/>
        <v>3947095.5278700003</v>
      </c>
      <c r="H8" s="27">
        <f>SUM(G8/F8*100)</f>
        <v>105.29232592694753</v>
      </c>
      <c r="I8" s="11"/>
    </row>
    <row r="9" spans="1:9" x14ac:dyDescent="0.25">
      <c r="A9" s="16" t="s">
        <v>0</v>
      </c>
      <c r="B9" s="20" t="s">
        <v>26</v>
      </c>
      <c r="C9" s="26">
        <v>2600578.1545000002</v>
      </c>
      <c r="D9" s="26">
        <v>2826548.44196</v>
      </c>
      <c r="E9" s="26">
        <v>3337590.4669300001</v>
      </c>
      <c r="F9" s="26">
        <v>2907278</v>
      </c>
      <c r="G9" s="26">
        <v>3084644.605</v>
      </c>
      <c r="H9" s="26">
        <f t="shared" ref="H9:H12" si="2">SUM(G9/F9*100)</f>
        <v>106.10077897607314</v>
      </c>
      <c r="I9" s="12"/>
    </row>
    <row r="10" spans="1:9" x14ac:dyDescent="0.25">
      <c r="A10" s="16" t="s">
        <v>1</v>
      </c>
      <c r="B10" s="20" t="s">
        <v>27</v>
      </c>
      <c r="C10" s="26">
        <v>36920.610630000003</v>
      </c>
      <c r="D10" s="26">
        <v>52155.936280000002</v>
      </c>
      <c r="E10" s="26">
        <v>30428.93579</v>
      </c>
      <c r="F10" s="26">
        <v>6623</v>
      </c>
      <c r="G10" s="26">
        <v>9351.4296300000005</v>
      </c>
      <c r="H10" s="26">
        <f t="shared" si="2"/>
        <v>141.19628008455382</v>
      </c>
      <c r="I10" s="12"/>
    </row>
    <row r="11" spans="1:9" ht="13.5" customHeight="1" x14ac:dyDescent="0.25">
      <c r="A11" s="16" t="s">
        <v>2</v>
      </c>
      <c r="B11" s="20" t="s">
        <v>28</v>
      </c>
      <c r="C11" s="26">
        <v>73892.040169999993</v>
      </c>
      <c r="D11" s="26">
        <v>27742.699229999998</v>
      </c>
      <c r="E11" s="26">
        <v>13583.504650000001</v>
      </c>
      <c r="F11" s="26">
        <v>5248</v>
      </c>
      <c r="G11" s="26">
        <v>23546.49324</v>
      </c>
      <c r="H11" s="26">
        <f t="shared" si="2"/>
        <v>448.67555716463414</v>
      </c>
      <c r="I11" s="12"/>
    </row>
    <row r="12" spans="1:9" x14ac:dyDescent="0.25">
      <c r="A12" s="16" t="s">
        <v>3</v>
      </c>
      <c r="B12" s="20" t="s">
        <v>29</v>
      </c>
      <c r="C12" s="26">
        <v>1687709.6</v>
      </c>
      <c r="D12" s="26">
        <v>1984687.3</v>
      </c>
      <c r="E12" s="26">
        <v>1437865.2</v>
      </c>
      <c r="F12" s="26">
        <v>829553</v>
      </c>
      <c r="G12" s="26">
        <v>829553</v>
      </c>
      <c r="H12" s="26">
        <f t="shared" si="2"/>
        <v>100</v>
      </c>
      <c r="I12" s="12"/>
    </row>
    <row r="13" spans="1:9" s="3" customFormat="1" x14ac:dyDescent="0.25">
      <c r="A13" s="17"/>
      <c r="B13" s="21" t="s">
        <v>30</v>
      </c>
      <c r="C13" s="30">
        <f t="shared" ref="C13" si="3">SUM(C14:C27)</f>
        <v>3917933.3548100004</v>
      </c>
      <c r="D13" s="30">
        <f t="shared" ref="D13:G13" si="4">SUM(D14:D27)</f>
        <v>4577467.9414599994</v>
      </c>
      <c r="E13" s="30">
        <f t="shared" si="4"/>
        <v>4354018.8155899998</v>
      </c>
      <c r="F13" s="30">
        <f t="shared" si="4"/>
        <v>3555795.5</v>
      </c>
      <c r="G13" s="30">
        <f t="shared" si="4"/>
        <v>3555528.2812500005</v>
      </c>
      <c r="H13" s="27">
        <f>SUM(G13/F13*100)</f>
        <v>99.992484979802711</v>
      </c>
      <c r="I13" s="11"/>
    </row>
    <row r="14" spans="1:9" ht="14.25" customHeight="1" x14ac:dyDescent="0.25">
      <c r="A14" s="16" t="s">
        <v>4</v>
      </c>
      <c r="B14" s="20" t="s">
        <v>31</v>
      </c>
      <c r="C14" s="26">
        <v>513704.99209000001</v>
      </c>
      <c r="D14" s="26">
        <v>538000.75295999995</v>
      </c>
      <c r="E14" s="26">
        <v>597225.50077000004</v>
      </c>
      <c r="F14" s="26">
        <v>628903.69999999995</v>
      </c>
      <c r="G14" s="26">
        <v>628680.43004000001</v>
      </c>
      <c r="H14" s="26">
        <f>SUM(G14/F14*100)</f>
        <v>99.964498545643792</v>
      </c>
      <c r="I14" s="12"/>
    </row>
    <row r="15" spans="1:9" x14ac:dyDescent="0.25">
      <c r="A15" s="16" t="s">
        <v>5</v>
      </c>
      <c r="B15" s="20" t="s">
        <v>32</v>
      </c>
      <c r="C15" s="26">
        <v>6279.8044</v>
      </c>
      <c r="D15" s="26">
        <v>8963.5059399999991</v>
      </c>
      <c r="E15" s="26">
        <v>20761.776020000001</v>
      </c>
      <c r="F15" s="26">
        <v>17948.599999999999</v>
      </c>
      <c r="G15" s="26">
        <v>17948.061740000001</v>
      </c>
      <c r="H15" s="26">
        <f t="shared" ref="H15:H27" si="5">SUM(G15/F15*100)</f>
        <v>99.997001103150112</v>
      </c>
      <c r="I15" s="12"/>
    </row>
    <row r="16" spans="1:9" s="23" customFormat="1" ht="25.5" customHeight="1" x14ac:dyDescent="0.25">
      <c r="A16" s="16" t="s">
        <v>56</v>
      </c>
      <c r="B16" s="20" t="s">
        <v>57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26">
        <v>100</v>
      </c>
      <c r="I16" s="24"/>
    </row>
    <row r="17" spans="1:9" x14ac:dyDescent="0.25">
      <c r="A17" s="16" t="s">
        <v>6</v>
      </c>
      <c r="B17" s="20" t="s">
        <v>33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26" t="e">
        <f t="shared" si="5"/>
        <v>#DIV/0!</v>
      </c>
      <c r="I17" s="12"/>
    </row>
    <row r="18" spans="1:9" ht="24" x14ac:dyDescent="0.25">
      <c r="A18" s="16" t="s">
        <v>7</v>
      </c>
      <c r="B18" s="20" t="s">
        <v>34</v>
      </c>
      <c r="C18" s="26">
        <v>228590.21372</v>
      </c>
      <c r="D18" s="26">
        <v>163502.63141</v>
      </c>
      <c r="E18" s="26">
        <v>156131.60962999999</v>
      </c>
      <c r="F18" s="26">
        <v>176874.4</v>
      </c>
      <c r="G18" s="26">
        <v>176871.84901999999</v>
      </c>
      <c r="H18" s="26">
        <f t="shared" si="5"/>
        <v>99.998557744930878</v>
      </c>
      <c r="I18" s="12"/>
    </row>
    <row r="19" spans="1:9" ht="18" customHeight="1" x14ac:dyDescent="0.25">
      <c r="A19" s="16" t="s">
        <v>8</v>
      </c>
      <c r="B19" s="20" t="s">
        <v>35</v>
      </c>
      <c r="C19" s="26">
        <v>871300.85904000001</v>
      </c>
      <c r="D19" s="26">
        <v>523162.79181000002</v>
      </c>
      <c r="E19" s="26">
        <v>687155.26876999997</v>
      </c>
      <c r="F19" s="26">
        <v>368208.3</v>
      </c>
      <c r="G19" s="26">
        <v>368206.67628999997</v>
      </c>
      <c r="H19" s="26">
        <f t="shared" si="5"/>
        <v>99.999559024063274</v>
      </c>
      <c r="I19" s="12"/>
    </row>
    <row r="20" spans="1:9" ht="24" x14ac:dyDescent="0.25">
      <c r="A20" s="16" t="s">
        <v>9</v>
      </c>
      <c r="B20" s="20" t="s">
        <v>36</v>
      </c>
      <c r="C20" s="26">
        <v>312839.69686999999</v>
      </c>
      <c r="D20" s="26">
        <v>390673.78639000002</v>
      </c>
      <c r="E20" s="26">
        <v>443546.47298999998</v>
      </c>
      <c r="F20" s="26">
        <v>509179.3</v>
      </c>
      <c r="G20" s="26">
        <v>509144.80935</v>
      </c>
      <c r="H20" s="26">
        <f t="shared" si="5"/>
        <v>99.993226226989194</v>
      </c>
      <c r="I20" s="12"/>
    </row>
    <row r="21" spans="1:9" ht="24" x14ac:dyDescent="0.25">
      <c r="A21" s="16" t="s">
        <v>19</v>
      </c>
      <c r="B21" s="20" t="s">
        <v>20</v>
      </c>
      <c r="C21" s="26">
        <v>180136.52222000001</v>
      </c>
      <c r="D21" s="26">
        <v>704439.40485000005</v>
      </c>
      <c r="E21" s="26">
        <v>1320.0858700000001</v>
      </c>
      <c r="F21" s="26">
        <v>0</v>
      </c>
      <c r="G21" s="26">
        <v>0</v>
      </c>
      <c r="H21" s="26"/>
      <c r="I21" s="12"/>
    </row>
    <row r="22" spans="1:9" ht="50.25" customHeight="1" x14ac:dyDescent="0.25">
      <c r="A22" s="16" t="s">
        <v>10</v>
      </c>
      <c r="B22" s="20" t="s">
        <v>37</v>
      </c>
      <c r="C22" s="26">
        <v>50829.938479999997</v>
      </c>
      <c r="D22" s="26">
        <v>53816.730600000003</v>
      </c>
      <c r="E22" s="26">
        <v>57753.742389999999</v>
      </c>
      <c r="F22" s="26">
        <v>121436.1</v>
      </c>
      <c r="G22" s="26">
        <v>121434.18281</v>
      </c>
      <c r="H22" s="26">
        <f t="shared" si="5"/>
        <v>99.998421235530458</v>
      </c>
      <c r="I22" s="12"/>
    </row>
    <row r="23" spans="1:9" ht="24.75" customHeight="1" x14ac:dyDescent="0.25">
      <c r="A23" s="16" t="s">
        <v>11</v>
      </c>
      <c r="B23" s="20" t="s">
        <v>38</v>
      </c>
      <c r="C23" s="26">
        <v>21990.204379999999</v>
      </c>
      <c r="D23" s="26">
        <v>29799.619330000001</v>
      </c>
      <c r="E23" s="26">
        <v>34837.268669999998</v>
      </c>
      <c r="F23" s="26">
        <v>26129.4</v>
      </c>
      <c r="G23" s="26">
        <v>26128.426749999999</v>
      </c>
      <c r="H23" s="26">
        <f t="shared" si="5"/>
        <v>99.996275268471521</v>
      </c>
      <c r="I23" s="12"/>
    </row>
    <row r="24" spans="1:9" x14ac:dyDescent="0.25">
      <c r="A24" s="16" t="s">
        <v>12</v>
      </c>
      <c r="B24" s="20" t="s">
        <v>39</v>
      </c>
      <c r="C24" s="26">
        <v>465596.40370000002</v>
      </c>
      <c r="D24" s="26">
        <v>765124.05334999994</v>
      </c>
      <c r="E24" s="26">
        <v>707002.85791000002</v>
      </c>
      <c r="F24" s="26">
        <v>256880.9</v>
      </c>
      <c r="G24" s="26">
        <v>256880.63055</v>
      </c>
      <c r="H24" s="26">
        <f t="shared" si="5"/>
        <v>99.999895107032103</v>
      </c>
      <c r="I24" s="12"/>
    </row>
    <row r="25" spans="1:9" x14ac:dyDescent="0.25">
      <c r="A25" s="16" t="s">
        <v>13</v>
      </c>
      <c r="B25" s="20" t="s">
        <v>40</v>
      </c>
      <c r="C25" s="26">
        <v>353302.85371</v>
      </c>
      <c r="D25" s="26">
        <v>111419.64289</v>
      </c>
      <c r="E25" s="26">
        <v>153836.57227999999</v>
      </c>
      <c r="F25" s="26">
        <v>15296.9</v>
      </c>
      <c r="G25" s="26">
        <v>15295.973840000001</v>
      </c>
      <c r="H25" s="26">
        <f t="shared" si="5"/>
        <v>99.993945439925753</v>
      </c>
      <c r="I25" s="12"/>
    </row>
    <row r="26" spans="1:9" s="23" customFormat="1" x14ac:dyDescent="0.25">
      <c r="A26" s="16" t="s">
        <v>21</v>
      </c>
      <c r="B26" s="20" t="s">
        <v>58</v>
      </c>
      <c r="C26" s="26">
        <v>10560.748659999999</v>
      </c>
      <c r="D26" s="26">
        <v>10568.405779999999</v>
      </c>
      <c r="E26" s="26">
        <v>10577.24864</v>
      </c>
      <c r="F26" s="26">
        <v>22921.1</v>
      </c>
      <c r="G26" s="26">
        <v>22920.565890000002</v>
      </c>
      <c r="H26" s="26"/>
      <c r="I26" s="24"/>
    </row>
    <row r="27" spans="1:9" x14ac:dyDescent="0.25">
      <c r="A27" s="16" t="s">
        <v>14</v>
      </c>
      <c r="B27" s="20" t="s">
        <v>41</v>
      </c>
      <c r="C27" s="26">
        <v>902801.11754000001</v>
      </c>
      <c r="D27" s="26">
        <v>1277996.6161499999</v>
      </c>
      <c r="E27" s="26">
        <v>1483870.4116499999</v>
      </c>
      <c r="F27" s="26">
        <v>1412016.8</v>
      </c>
      <c r="G27" s="26">
        <v>1412016.6749700001</v>
      </c>
      <c r="H27" s="26">
        <f t="shared" si="5"/>
        <v>99.999991145289485</v>
      </c>
      <c r="I27" s="12"/>
    </row>
    <row r="28" spans="1:9" ht="18" customHeight="1" x14ac:dyDescent="0.25">
      <c r="A28" s="17"/>
      <c r="B28" s="21" t="s">
        <v>42</v>
      </c>
      <c r="C28" s="27">
        <f t="shared" ref="C28:G28" si="6">C29-C33</f>
        <v>-21627.56712</v>
      </c>
      <c r="D28" s="27">
        <f t="shared" si="6"/>
        <v>-5183.5987400000013</v>
      </c>
      <c r="E28" s="27">
        <f t="shared" ref="E28" si="7">E29-E33</f>
        <v>-52309.332549999999</v>
      </c>
      <c r="F28" s="27">
        <f t="shared" si="6"/>
        <v>-36187.5</v>
      </c>
      <c r="G28" s="27">
        <f t="shared" si="6"/>
        <v>-40451.508130000002</v>
      </c>
      <c r="H28" s="27"/>
      <c r="I28" s="12"/>
    </row>
    <row r="29" spans="1:9" x14ac:dyDescent="0.25">
      <c r="A29" s="17"/>
      <c r="B29" s="21" t="s">
        <v>55</v>
      </c>
      <c r="C29" s="30">
        <f t="shared" ref="C29:D29" si="8">C31+C32</f>
        <v>20700</v>
      </c>
      <c r="D29" s="30">
        <f t="shared" si="8"/>
        <v>33048</v>
      </c>
      <c r="E29" s="30">
        <f t="shared" ref="E29" si="9">E31+E32</f>
        <v>0</v>
      </c>
      <c r="F29" s="30">
        <f t="shared" ref="F29:G29" si="10">F31+F32+F30</f>
        <v>10812.5</v>
      </c>
      <c r="G29" s="30">
        <f t="shared" si="10"/>
        <v>10812.5</v>
      </c>
      <c r="H29" s="27">
        <v>100</v>
      </c>
      <c r="I29" s="12"/>
    </row>
    <row r="30" spans="1:9" s="23" customFormat="1" ht="24" hidden="1" customHeight="1" x14ac:dyDescent="0.25">
      <c r="A30" s="16" t="s">
        <v>7</v>
      </c>
      <c r="B30" s="20" t="s">
        <v>34</v>
      </c>
      <c r="C30" s="30"/>
      <c r="D30" s="30"/>
      <c r="E30" s="30"/>
      <c r="F30" s="30"/>
      <c r="G30" s="30"/>
      <c r="H30" s="27"/>
      <c r="I30" s="24"/>
    </row>
    <row r="31" spans="1:9" ht="24" hidden="1" customHeight="1" x14ac:dyDescent="0.25">
      <c r="A31" s="16" t="s">
        <v>8</v>
      </c>
      <c r="B31" s="20" t="s">
        <v>35</v>
      </c>
      <c r="C31" s="26">
        <v>0</v>
      </c>
      <c r="D31" s="26">
        <v>0</v>
      </c>
      <c r="E31" s="26"/>
      <c r="F31" s="26">
        <v>0</v>
      </c>
      <c r="G31" s="26">
        <v>0</v>
      </c>
      <c r="H31" s="27"/>
      <c r="I31" s="12"/>
    </row>
    <row r="32" spans="1:9" ht="48.75" customHeight="1" x14ac:dyDescent="0.25">
      <c r="A32" s="16" t="s">
        <v>10</v>
      </c>
      <c r="B32" s="20" t="s">
        <v>37</v>
      </c>
      <c r="C32" s="26">
        <v>20700</v>
      </c>
      <c r="D32" s="26">
        <v>33048</v>
      </c>
      <c r="E32" s="26"/>
      <c r="F32" s="26">
        <v>10812.5</v>
      </c>
      <c r="G32" s="26">
        <v>10812.5</v>
      </c>
      <c r="H32" s="26">
        <v>100</v>
      </c>
      <c r="I32" s="12"/>
    </row>
    <row r="33" spans="1:9" x14ac:dyDescent="0.25">
      <c r="A33" s="17"/>
      <c r="B33" s="21" t="s">
        <v>43</v>
      </c>
      <c r="C33" s="30">
        <f t="shared" ref="C33:G33" si="11">C34</f>
        <v>42327.56712</v>
      </c>
      <c r="D33" s="30">
        <f t="shared" si="11"/>
        <v>38231.598740000001</v>
      </c>
      <c r="E33" s="30">
        <f t="shared" si="11"/>
        <v>52309.332549999999</v>
      </c>
      <c r="F33" s="30">
        <f t="shared" si="11"/>
        <v>47000</v>
      </c>
      <c r="G33" s="30">
        <f t="shared" si="11"/>
        <v>51264.008130000002</v>
      </c>
      <c r="H33" s="27">
        <f>SUM(G33/F33*100)</f>
        <v>109.07235772340427</v>
      </c>
      <c r="I33" s="12"/>
    </row>
    <row r="34" spans="1:9" x14ac:dyDescent="0.25">
      <c r="A34" s="16" t="s">
        <v>15</v>
      </c>
      <c r="B34" s="20" t="s">
        <v>43</v>
      </c>
      <c r="C34" s="26">
        <v>42327.56712</v>
      </c>
      <c r="D34" s="26">
        <v>38231.598740000001</v>
      </c>
      <c r="E34" s="26">
        <v>52309.332549999999</v>
      </c>
      <c r="F34" s="26">
        <v>47000</v>
      </c>
      <c r="G34" s="26">
        <v>51264.008130000002</v>
      </c>
      <c r="H34" s="26">
        <f>SUM(G34/F34*100)</f>
        <v>109.07235772340427</v>
      </c>
      <c r="I34" s="12"/>
    </row>
    <row r="35" spans="1:9" ht="37.5" customHeight="1" x14ac:dyDescent="0.25">
      <c r="A35" s="17"/>
      <c r="B35" s="21" t="s">
        <v>44</v>
      </c>
      <c r="C35" s="27">
        <f>C36 - C37</f>
        <v>38774.400000000001</v>
      </c>
      <c r="D35" s="27">
        <f>D36 - D37</f>
        <v>4750</v>
      </c>
      <c r="E35" s="27">
        <f>E36 - E37</f>
        <v>0</v>
      </c>
      <c r="F35" s="27">
        <f>F36 - F37</f>
        <v>0</v>
      </c>
      <c r="G35" s="27">
        <f>G36 - G37</f>
        <v>0</v>
      </c>
      <c r="H35" s="27"/>
      <c r="I35" s="12"/>
    </row>
    <row r="36" spans="1:9" x14ac:dyDescent="0.25">
      <c r="A36" s="17"/>
      <c r="B36" s="21" t="s">
        <v>45</v>
      </c>
      <c r="C36" s="27">
        <v>38774.400000000001</v>
      </c>
      <c r="D36" s="27">
        <v>4750</v>
      </c>
      <c r="E36" s="27"/>
      <c r="F36" s="27"/>
      <c r="G36" s="27"/>
      <c r="H36" s="27">
        <v>100</v>
      </c>
      <c r="I36" s="12"/>
    </row>
    <row r="37" spans="1:9" ht="24" x14ac:dyDescent="0.25">
      <c r="A37" s="17"/>
      <c r="B37" s="21" t="s">
        <v>46</v>
      </c>
      <c r="C37" s="27"/>
      <c r="D37" s="27"/>
      <c r="E37" s="27"/>
      <c r="F37" s="27"/>
      <c r="G37" s="27"/>
      <c r="H37" s="27"/>
      <c r="I37" s="12"/>
    </row>
    <row r="38" spans="1:9" ht="24" x14ac:dyDescent="0.25">
      <c r="A38" s="18"/>
      <c r="B38" s="21" t="s">
        <v>47</v>
      </c>
      <c r="C38" s="25">
        <f>C8 - C13 - C28 - C35</f>
        <v>464020.21761000028</v>
      </c>
      <c r="D38" s="25">
        <f>D8 - D13 - D28 - D35</f>
        <v>314100.03475000028</v>
      </c>
      <c r="E38" s="25">
        <f>E8 - E13 - E28 - E35</f>
        <v>517758.62433000054</v>
      </c>
      <c r="F38" s="25">
        <f>F8 - F13 - F28 - F35</f>
        <v>229094</v>
      </c>
      <c r="G38" s="25">
        <f>G8 - G13 - G28 - G35</f>
        <v>432018.75474999985</v>
      </c>
      <c r="H38" s="25"/>
      <c r="I38" s="12"/>
    </row>
    <row r="39" spans="1:9" ht="24" x14ac:dyDescent="0.25">
      <c r="A39" s="18"/>
      <c r="B39" s="21" t="s">
        <v>48</v>
      </c>
      <c r="C39" s="25">
        <f t="shared" ref="C39:G39" si="12">C40 + C44 - C42</f>
        <v>-464020.21761000028</v>
      </c>
      <c r="D39" s="25">
        <f t="shared" si="12"/>
        <v>-314100.03475000028</v>
      </c>
      <c r="E39" s="25">
        <f t="shared" ref="E39" si="13">E40 + E44 - E42</f>
        <v>-517758.62433000054</v>
      </c>
      <c r="F39" s="25">
        <f t="shared" si="12"/>
        <v>-229094</v>
      </c>
      <c r="G39" s="25">
        <f t="shared" si="12"/>
        <v>-432018.75474999985</v>
      </c>
      <c r="H39" s="25"/>
      <c r="I39" s="12"/>
    </row>
    <row r="40" spans="1:9" x14ac:dyDescent="0.25">
      <c r="A40" s="17"/>
      <c r="B40" s="21" t="s">
        <v>49</v>
      </c>
      <c r="C40" s="30">
        <f t="shared" ref="C40:G40" si="14">C41</f>
        <v>25875</v>
      </c>
      <c r="D40" s="30">
        <f t="shared" si="14"/>
        <v>33228</v>
      </c>
      <c r="E40" s="30">
        <f t="shared" si="14"/>
        <v>0</v>
      </c>
      <c r="F40" s="30">
        <f t="shared" si="14"/>
        <v>10812.5</v>
      </c>
      <c r="G40" s="30">
        <f t="shared" si="14"/>
        <v>10812.5</v>
      </c>
      <c r="H40" s="27">
        <v>100</v>
      </c>
      <c r="I40" s="12"/>
    </row>
    <row r="41" spans="1:9" x14ac:dyDescent="0.25">
      <c r="A41" s="16" t="s">
        <v>16</v>
      </c>
      <c r="B41" s="20" t="s">
        <v>49</v>
      </c>
      <c r="C41" s="26">
        <v>25875</v>
      </c>
      <c r="D41" s="26">
        <v>33228</v>
      </c>
      <c r="E41" s="26"/>
      <c r="F41" s="26">
        <v>10812.5</v>
      </c>
      <c r="G41" s="26">
        <v>10812.5</v>
      </c>
      <c r="H41" s="26">
        <v>100</v>
      </c>
      <c r="I41" s="12"/>
    </row>
    <row r="42" spans="1:9" x14ac:dyDescent="0.25">
      <c r="A42" s="17"/>
      <c r="B42" s="21" t="s">
        <v>50</v>
      </c>
      <c r="C42" s="30">
        <f t="shared" ref="C42:G42" si="15">C43</f>
        <v>40757</v>
      </c>
      <c r="D42" s="30">
        <f t="shared" si="15"/>
        <v>34669.5</v>
      </c>
      <c r="E42" s="30">
        <f t="shared" si="15"/>
        <v>42314</v>
      </c>
      <c r="F42" s="30">
        <f t="shared" si="15"/>
        <v>297466</v>
      </c>
      <c r="G42" s="30">
        <f t="shared" si="15"/>
        <v>297466</v>
      </c>
      <c r="H42" s="27">
        <v>0</v>
      </c>
      <c r="I42" s="12"/>
    </row>
    <row r="43" spans="1:9" x14ac:dyDescent="0.25">
      <c r="A43" s="16" t="s">
        <v>17</v>
      </c>
      <c r="B43" s="20" t="s">
        <v>50</v>
      </c>
      <c r="C43" s="26">
        <v>40757</v>
      </c>
      <c r="D43" s="26">
        <v>34669.5</v>
      </c>
      <c r="E43" s="26">
        <v>42314</v>
      </c>
      <c r="F43" s="26">
        <v>297466</v>
      </c>
      <c r="G43" s="26">
        <v>297466</v>
      </c>
      <c r="H43" s="26">
        <v>100</v>
      </c>
      <c r="I43" s="12"/>
    </row>
    <row r="44" spans="1:9" ht="27" customHeight="1" x14ac:dyDescent="0.25">
      <c r="A44" s="17"/>
      <c r="B44" s="21" t="s">
        <v>51</v>
      </c>
      <c r="C44" s="27">
        <f t="shared" ref="C44:G44" si="16">C42 - C38 - C40</f>
        <v>-449138.21761000028</v>
      </c>
      <c r="D44" s="27">
        <f t="shared" si="16"/>
        <v>-312658.53475000028</v>
      </c>
      <c r="E44" s="27">
        <f t="shared" si="16"/>
        <v>-475444.62433000054</v>
      </c>
      <c r="F44" s="27">
        <f t="shared" si="16"/>
        <v>57559.5</v>
      </c>
      <c r="G44" s="27">
        <f t="shared" si="16"/>
        <v>-145365.25474999985</v>
      </c>
      <c r="H44" s="27"/>
      <c r="I44" s="12"/>
    </row>
    <row r="45" spans="1:9" ht="24" x14ac:dyDescent="0.25">
      <c r="A45" s="17"/>
      <c r="B45" s="21" t="s">
        <v>52</v>
      </c>
      <c r="C45" s="27"/>
      <c r="D45" s="27"/>
      <c r="E45" s="27"/>
      <c r="F45" s="27"/>
      <c r="G45" s="27"/>
      <c r="H45" s="27"/>
      <c r="I45" s="12"/>
    </row>
    <row r="46" spans="1:9" ht="24" x14ac:dyDescent="0.25">
      <c r="A46" s="16"/>
      <c r="B46" s="20" t="s">
        <v>53</v>
      </c>
      <c r="C46" s="26">
        <v>170637.54006999999</v>
      </c>
      <c r="D46" s="26">
        <v>230424.18320999999</v>
      </c>
      <c r="E46" s="26">
        <v>326674.58360000001</v>
      </c>
      <c r="F46" s="26"/>
      <c r="G46" s="26">
        <v>482958.64251999999</v>
      </c>
      <c r="H46" s="27"/>
      <c r="I46" s="12"/>
    </row>
    <row r="47" spans="1:9" ht="24" x14ac:dyDescent="0.25">
      <c r="A47" s="16"/>
      <c r="B47" s="20" t="s">
        <v>54</v>
      </c>
      <c r="C47" s="27">
        <f>C46 - C44</f>
        <v>619775.75768000027</v>
      </c>
      <c r="D47" s="27">
        <f>D46 - D44</f>
        <v>543082.71796000027</v>
      </c>
      <c r="E47" s="27">
        <f>E46 - E44</f>
        <v>802119.2079300005</v>
      </c>
      <c r="F47" s="27">
        <v>0</v>
      </c>
      <c r="G47" s="27">
        <f>G46 - G44</f>
        <v>628323.89726999984</v>
      </c>
      <c r="H47" s="27"/>
      <c r="I47" s="12"/>
    </row>
    <row r="48" spans="1:9" x14ac:dyDescent="0.25">
      <c r="A48" s="9"/>
      <c r="B48" s="10"/>
      <c r="C48" s="12"/>
      <c r="D48" s="12"/>
      <c r="E48" s="24"/>
      <c r="F48" s="12"/>
      <c r="G48" s="12"/>
      <c r="H48" s="12"/>
      <c r="I48" s="12"/>
    </row>
    <row r="49" spans="1:9" x14ac:dyDescent="0.25">
      <c r="A49" s="9"/>
      <c r="B49" s="10"/>
      <c r="C49" s="12"/>
      <c r="D49" s="12"/>
      <c r="E49" s="24"/>
      <c r="F49" s="12"/>
      <c r="G49" s="12"/>
      <c r="H49" s="12"/>
      <c r="I49" s="12"/>
    </row>
    <row r="50" spans="1:9" x14ac:dyDescent="0.25">
      <c r="A50" s="22"/>
      <c r="B50" s="22"/>
      <c r="C50" s="22"/>
      <c r="D50" s="22"/>
      <c r="E50" s="22"/>
      <c r="F50" s="12"/>
      <c r="G50" s="12"/>
      <c r="H50" s="12"/>
      <c r="I50" s="12"/>
    </row>
    <row r="51" spans="1:9" x14ac:dyDescent="0.25">
      <c r="A51" s="22"/>
      <c r="B51" s="22"/>
      <c r="C51" s="22"/>
      <c r="D51" s="22"/>
      <c r="E51" s="22"/>
      <c r="F51" s="12"/>
      <c r="G51" s="12"/>
      <c r="H51" s="12"/>
      <c r="I51" s="12"/>
    </row>
    <row r="52" spans="1:9" x14ac:dyDescent="0.25">
      <c r="A52" s="22"/>
      <c r="B52" s="22"/>
      <c r="C52" s="22"/>
      <c r="D52" s="22"/>
      <c r="E52" s="22"/>
      <c r="F52" s="12"/>
      <c r="G52" s="12"/>
      <c r="H52" s="12"/>
      <c r="I52" s="12"/>
    </row>
    <row r="53" spans="1:9" x14ac:dyDescent="0.25">
      <c r="A53" s="22"/>
      <c r="B53" s="22"/>
      <c r="C53" s="22"/>
      <c r="D53" s="22"/>
      <c r="E53" s="22"/>
      <c r="F53" s="12"/>
      <c r="G53" s="12"/>
      <c r="H53" s="12"/>
      <c r="I53" s="12"/>
    </row>
    <row r="54" spans="1:9" x14ac:dyDescent="0.25">
      <c r="A54" s="22"/>
      <c r="B54" s="22"/>
      <c r="C54" s="22"/>
      <c r="D54" s="22"/>
      <c r="E54" s="22"/>
      <c r="F54" s="12"/>
      <c r="G54" s="12"/>
      <c r="H54" s="12"/>
      <c r="I54" s="12"/>
    </row>
    <row r="55" spans="1:9" x14ac:dyDescent="0.25">
      <c r="A55" s="22"/>
      <c r="B55" s="22"/>
      <c r="C55" s="22"/>
      <c r="D55" s="22"/>
      <c r="E55" s="22"/>
      <c r="F55" s="12"/>
      <c r="G55" s="12"/>
      <c r="H55" s="12"/>
      <c r="I55" s="12"/>
    </row>
    <row r="56" spans="1:9" x14ac:dyDescent="0.25">
      <c r="A56" s="22"/>
      <c r="B56" s="22"/>
      <c r="C56" s="22"/>
      <c r="D56" s="22"/>
      <c r="E56" s="22"/>
      <c r="F56" s="12"/>
      <c r="G56" s="12"/>
      <c r="H56" s="12"/>
      <c r="I56" s="12"/>
    </row>
    <row r="57" spans="1:9" x14ac:dyDescent="0.25">
      <c r="A57" s="22"/>
      <c r="B57" s="22"/>
      <c r="C57" s="22"/>
      <c r="D57" s="22"/>
      <c r="E57" s="22"/>
      <c r="F57" s="12"/>
      <c r="G57" s="12"/>
      <c r="H57" s="12"/>
      <c r="I57" s="12"/>
    </row>
    <row r="58" spans="1:9" x14ac:dyDescent="0.25">
      <c r="A58" s="22"/>
      <c r="B58" s="22"/>
      <c r="C58" s="22"/>
      <c r="D58" s="22"/>
      <c r="E58" s="22"/>
      <c r="F58" s="12"/>
      <c r="G58" s="12"/>
      <c r="H58" s="12"/>
      <c r="I58" s="12"/>
    </row>
    <row r="59" spans="1:9" x14ac:dyDescent="0.25">
      <c r="A59" s="4"/>
      <c r="B59" s="4"/>
      <c r="C59" s="5"/>
      <c r="D59" s="5"/>
      <c r="E59" s="5"/>
      <c r="F59" s="5"/>
      <c r="G59" s="5"/>
      <c r="H59" s="5"/>
      <c r="I59" s="5"/>
    </row>
    <row r="60" spans="1:9" x14ac:dyDescent="0.25">
      <c r="A60" s="4"/>
      <c r="B60" s="4"/>
      <c r="C60" s="5"/>
      <c r="D60" s="5"/>
      <c r="E60" s="5"/>
      <c r="F60" s="5"/>
      <c r="G60" s="5"/>
      <c r="H60" s="5"/>
      <c r="I60" s="5"/>
    </row>
    <row r="61" spans="1:9" x14ac:dyDescent="0.25">
      <c r="A61" s="4"/>
      <c r="B61" s="4"/>
      <c r="C61" s="5"/>
      <c r="D61" s="5"/>
      <c r="E61" s="5"/>
      <c r="F61" s="5"/>
      <c r="G61" s="5"/>
      <c r="H61" s="5"/>
      <c r="I61" s="5"/>
    </row>
    <row r="62" spans="1:9" x14ac:dyDescent="0.25">
      <c r="A62" s="4"/>
      <c r="B62" s="4"/>
      <c r="C62" s="5"/>
      <c r="D62" s="5"/>
      <c r="E62" s="5"/>
      <c r="F62" s="5"/>
      <c r="G62" s="5"/>
      <c r="H62" s="5"/>
      <c r="I62" s="5"/>
    </row>
  </sheetData>
  <mergeCells count="7">
    <mergeCell ref="F5:H5"/>
    <mergeCell ref="A2:H2"/>
    <mergeCell ref="A5:A6"/>
    <mergeCell ref="B5:B6"/>
    <mergeCell ref="C5:C6"/>
    <mergeCell ref="D5:D6"/>
    <mergeCell ref="E5:E6"/>
  </mergeCells>
  <pageMargins left="0.19685039370078741" right="0.19685039370078741" top="0.23622047244094491" bottom="0.23622047244094491" header="0.15748031496062992" footer="0.15748031496062992"/>
  <pageSetup paperSize="9" scale="8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Владелец</cp:lastModifiedBy>
  <cp:lastPrinted>2025-09-22T07:38:36Z</cp:lastPrinted>
  <dcterms:created xsi:type="dcterms:W3CDTF">2019-07-25T12:08:50Z</dcterms:created>
  <dcterms:modified xsi:type="dcterms:W3CDTF">2026-09-04T05:48:39Z</dcterms:modified>
</cp:coreProperties>
</file>